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6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1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14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9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7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8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15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20" yWindow="108" windowWidth="15180" windowHeight="8520" activeTab="1"/>
  </bookViews>
  <sheets>
    <sheet name="Lead Sheet" sheetId="27" r:id="rId1"/>
    <sheet name="Rate Impacts" sheetId="33" r:id="rId2"/>
    <sheet name="Peak Credit Rate Spread" sheetId="44" r:id="rId3"/>
    <sheet name="Light Rates" sheetId="79" r:id="rId4"/>
    <sheet name="Typical Res" sheetId="80" r:id="rId5"/>
    <sheet name="2016 Rev Req " sheetId="91" r:id="rId6"/>
    <sheet name="UE-141368 Final PC Alloc" sheetId="92" r:id="rId7"/>
    <sheet name="Estimated Proforma Base Revenue" sheetId="86" r:id="rId8"/>
    <sheet name="Proforma Rev @ YE 6-2015" sheetId="93" r:id="rId9"/>
    <sheet name="As-Delivered Sales &amp; Transport" sheetId="94" r:id="rId10"/>
    <sheet name="2015 Rate Impacts" sheetId="85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</externalReferences>
  <definedNames>
    <definedName name="\C">'[1]Sched 46'!#REF!</definedName>
    <definedName name="\M">'[1]Sched 46'!#REF!</definedName>
    <definedName name="\P">'[1]Sched 46'!#REF!</definedName>
    <definedName name="___________________six6" hidden="1">{#N/A,#N/A,FALSE,"CRPT";#N/A,#N/A,FALSE,"TREND";#N/A,#N/A,FALSE,"%Curve"}</definedName>
    <definedName name="__________________six6" hidden="1">{#N/A,#N/A,FALSE,"CRPT";#N/A,#N/A,FALSE,"TREND";#N/A,#N/A,FALSE,"%Curve"}</definedName>
    <definedName name="__________________www1" localSheetId="5" hidden="1">{#N/A,#N/A,FALSE,"schA"}</definedName>
    <definedName name="__________________www1" hidden="1">{#N/A,#N/A,FALSE,"schA"}</definedName>
    <definedName name="_________________six6" localSheetId="5" hidden="1">{#N/A,#N/A,FALSE,"CRPT";#N/A,#N/A,FALSE,"TREND";#N/A,#N/A,FALSE,"%Curve"}</definedName>
    <definedName name="_________________six6" hidden="1">{#N/A,#N/A,FALSE,"CRPT";#N/A,#N/A,FALSE,"TREND";#N/A,#N/A,FALSE,"%Curve"}</definedName>
    <definedName name="_________________www1" hidden="1">{#N/A,#N/A,FALSE,"schA"}</definedName>
    <definedName name="________________six6" localSheetId="5" hidden="1">{#N/A,#N/A,FALSE,"CRPT";#N/A,#N/A,FALSE,"TREND";#N/A,#N/A,FALSE,"%Curve"}</definedName>
    <definedName name="________________six6" hidden="1">{#N/A,#N/A,FALSE,"CRPT";#N/A,#N/A,FALSE,"TREND";#N/A,#N/A,FALSE,"%Curve"}</definedName>
    <definedName name="________________www1" localSheetId="5" hidden="1">{#N/A,#N/A,FALSE,"schA"}</definedName>
    <definedName name="________________www1" hidden="1">{#N/A,#N/A,FALSE,"schA"}</definedName>
    <definedName name="_______________six6" localSheetId="5" hidden="1">{#N/A,#N/A,FALSE,"CRPT";#N/A,#N/A,FALSE,"TREND";#N/A,#N/A,FALSE,"%Curve"}</definedName>
    <definedName name="_______________six6" hidden="1">{#N/A,#N/A,FALSE,"CRPT";#N/A,#N/A,FALSE,"TREND";#N/A,#N/A,FALSE,"%Curve"}</definedName>
    <definedName name="_______________www1" localSheetId="5" hidden="1">{#N/A,#N/A,FALSE,"schA"}</definedName>
    <definedName name="_______________www1" hidden="1">{#N/A,#N/A,FALSE,"schA"}</definedName>
    <definedName name="______________six6" localSheetId="5" hidden="1">{#N/A,#N/A,FALSE,"CRPT";#N/A,#N/A,FALSE,"TREND";#N/A,#N/A,FALSE,"%Curve"}</definedName>
    <definedName name="______________six6" hidden="1">{#N/A,#N/A,FALSE,"CRPT";#N/A,#N/A,FALSE,"TREND";#N/A,#N/A,FALSE,"%Curve"}</definedName>
    <definedName name="______________www1" localSheetId="5" hidden="1">{#N/A,#N/A,FALSE,"schA"}</definedName>
    <definedName name="______________www1" hidden="1">{#N/A,#N/A,FALSE,"schA"}</definedName>
    <definedName name="_____________six6" localSheetId="5" hidden="1">{#N/A,#N/A,FALSE,"CRPT";#N/A,#N/A,FALSE,"TREND";#N/A,#N/A,FALSE,"%Curve"}</definedName>
    <definedName name="_____________six6" hidden="1">{#N/A,#N/A,FALSE,"CRPT";#N/A,#N/A,FALSE,"TREND";#N/A,#N/A,FALSE,"%Curve"}</definedName>
    <definedName name="_____________www1" localSheetId="5" hidden="1">{#N/A,#N/A,FALSE,"schA"}</definedName>
    <definedName name="_____________www1" hidden="1">{#N/A,#N/A,FALSE,"schA"}</definedName>
    <definedName name="____________six6" localSheetId="5" hidden="1">{#N/A,#N/A,FALSE,"CRPT";#N/A,#N/A,FALSE,"TREND";#N/A,#N/A,FALSE,"%Curve"}</definedName>
    <definedName name="____________six6" hidden="1">{#N/A,#N/A,FALSE,"CRPT";#N/A,#N/A,FALSE,"TREND";#N/A,#N/A,FALSE,"%Curve"}</definedName>
    <definedName name="____________www1" localSheetId="5" hidden="1">{#N/A,#N/A,FALSE,"schA"}</definedName>
    <definedName name="____________www1" hidden="1">{#N/A,#N/A,FALSE,"schA"}</definedName>
    <definedName name="___________six6" localSheetId="5" hidden="1">{#N/A,#N/A,FALSE,"CRPT";#N/A,#N/A,FALSE,"TREND";#N/A,#N/A,FALSE,"%Curve"}</definedName>
    <definedName name="___________six6" hidden="1">{#N/A,#N/A,FALSE,"CRPT";#N/A,#N/A,FALSE,"TREND";#N/A,#N/A,FALSE,"%Curve"}</definedName>
    <definedName name="___________www1" localSheetId="5" hidden="1">{#N/A,#N/A,FALSE,"schA"}</definedName>
    <definedName name="___________www1" hidden="1">{#N/A,#N/A,FALSE,"schA"}</definedName>
    <definedName name="__________six6" hidden="1">{#N/A,#N/A,FALSE,"CRPT";#N/A,#N/A,FALSE,"TREND";#N/A,#N/A,FALSE,"%Curve"}</definedName>
    <definedName name="__________www1" localSheetId="5" hidden="1">{#N/A,#N/A,FALSE,"schA"}</definedName>
    <definedName name="__________www1" hidden="1">{#N/A,#N/A,FALSE,"schA"}</definedName>
    <definedName name="_________six6" localSheetId="5" hidden="1">{#N/A,#N/A,FALSE,"CRPT";#N/A,#N/A,FALSE,"TREND";#N/A,#N/A,FALSE,"%Curve"}</definedName>
    <definedName name="_________six6" hidden="1">{#N/A,#N/A,FALSE,"CRPT";#N/A,#N/A,FALSE,"TREND";#N/A,#N/A,FALSE,"%Curve"}</definedName>
    <definedName name="_________www1" hidden="1">{#N/A,#N/A,FALSE,"schA"}</definedName>
    <definedName name="________Apr04">[2]BS!$U$7:$U$3582</definedName>
    <definedName name="________Aug04">[2]BS!$Y$7:$Y$3582</definedName>
    <definedName name="________Dec03">[3]BS!$T$7:$T$3582</definedName>
    <definedName name="________Dec04">[2]BS!$AC$7:$AC$3580</definedName>
    <definedName name="________Feb04">[2]BS!$S$7:$S$3582</definedName>
    <definedName name="________Jan04">[2]BS!$R$7:$R$3582</definedName>
    <definedName name="________Jul04">[2]BS!$X$7:$X$3582</definedName>
    <definedName name="________Jun04">[2]BS!$W$7:$W$3582</definedName>
    <definedName name="________Mar04">[2]BS!$T$7:$T$3582</definedName>
    <definedName name="________May04">[2]BS!$V$7:$V$3582</definedName>
    <definedName name="________Nov03">[3]BS!$S$7:$S$3582</definedName>
    <definedName name="________Nov04">[2]BS!$AB$7:$AB$3582</definedName>
    <definedName name="________Oct03">[3]BS!$R$7:$R$3582</definedName>
    <definedName name="________Oct04">[2]BS!$AA$7:$AA$3582</definedName>
    <definedName name="________Sep03">[3]BS!$Q$7:$Q$3582</definedName>
    <definedName name="________Sep04">[2]BS!$Z$7:$Z$3582</definedName>
    <definedName name="________six6" localSheetId="5" hidden="1">{#N/A,#N/A,FALSE,"CRPT";#N/A,#N/A,FALSE,"TREND";#N/A,#N/A,FALSE,"%Curve"}</definedName>
    <definedName name="________six6" hidden="1">{#N/A,#N/A,FALSE,"CRPT";#N/A,#N/A,FALSE,"TREND";#N/A,#N/A,FALSE,"%Curve"}</definedName>
    <definedName name="________www1" localSheetId="5" hidden="1">{#N/A,#N/A,FALSE,"schA"}</definedName>
    <definedName name="________www1" hidden="1">{#N/A,#N/A,FALSE,"schA"}</definedName>
    <definedName name="_______Apr04">[2]BS!$U$7:$U$3582</definedName>
    <definedName name="_______Aug04">[2]BS!$Y$7:$Y$3582</definedName>
    <definedName name="_______Dec03">[3]BS!$T$7:$T$3582</definedName>
    <definedName name="_______Dec04">[2]BS!$AC$7:$AC$3580</definedName>
    <definedName name="_______Feb04">[2]BS!$S$7:$S$3582</definedName>
    <definedName name="_______Jan04">[2]BS!$R$7:$R$3582</definedName>
    <definedName name="_______Jul04">[2]BS!$X$7:$X$3582</definedName>
    <definedName name="_______Jun04">[2]BS!$W$7:$W$3582</definedName>
    <definedName name="_______Mar04">[2]BS!$T$7:$T$3582</definedName>
    <definedName name="_______May04">[2]BS!$V$7:$V$3582</definedName>
    <definedName name="_______Nov03">[3]BS!$S$7:$S$3582</definedName>
    <definedName name="_______Nov04">[2]BS!$AB$7:$AB$3582</definedName>
    <definedName name="_______Oct03">[3]BS!$R$7:$R$3582</definedName>
    <definedName name="_______Oct04">[2]BS!$AA$7:$AA$3582</definedName>
    <definedName name="_______pa1">[4]Sheet1!$T$1:$AC$75</definedName>
    <definedName name="_______Sep03">[3]BS!$Q$7:$Q$3582</definedName>
    <definedName name="_______Sep04">[2]BS!$Z$7:$Z$3582</definedName>
    <definedName name="_______six6" localSheetId="5" hidden="1">{#N/A,#N/A,FALSE,"CRPT";#N/A,#N/A,FALSE,"TREND";#N/A,#N/A,FALSE,"%Curve"}</definedName>
    <definedName name="_______six6" hidden="1">{#N/A,#N/A,FALSE,"CRPT";#N/A,#N/A,FALSE,"TREND";#N/A,#N/A,FALSE,"%Curve"}</definedName>
    <definedName name="_______www1" localSheetId="5" hidden="1">{#N/A,#N/A,FALSE,"schA"}</definedName>
    <definedName name="_______www1" hidden="1">{#N/A,#N/A,FALSE,"schA"}</definedName>
    <definedName name="______Apr04">[2]BS!$U$7:$U$3582</definedName>
    <definedName name="______Apr05">#REF!</definedName>
    <definedName name="______Aug04">[2]BS!$Y$7:$Y$3582</definedName>
    <definedName name="______Aug05">#REF!</definedName>
    <definedName name="______CSA2007">SUM('[5]Run-Cost Data'!$J$5:$N$5)</definedName>
    <definedName name="______CSA2008">SUM('[5]Run-Cost Data'!$J$6:$N$17)</definedName>
    <definedName name="______CSA2009">SUM('[5]Run-Cost Data'!$J$18:$N$29)</definedName>
    <definedName name="______CSA2010">SUM('[5]Run-Cost Data'!$J$30:$N$41)</definedName>
    <definedName name="______CSA2011">SUM('[5]Run-Cost Data'!$J$42:$N$53)</definedName>
    <definedName name="______CSA2012">SUM('[5]Run-Cost Data'!$J$54:$N$65)</definedName>
    <definedName name="______CSA2013">SUM('[5]Run-Cost Data'!$J$66:$N$77)</definedName>
    <definedName name="______CSA2014">SUM('[5]Run-Cost Data'!$J$78:$N$89)</definedName>
    <definedName name="______CSA2015">SUM('[5]Run-Cost Data'!$J$90:$N$101)</definedName>
    <definedName name="______CSA2016">SUM('[5]Run-Cost Data'!$J$102:$N$113)</definedName>
    <definedName name="______CSA2017">SUM('[5]Run-Cost Data'!$J$114:$N$125)</definedName>
    <definedName name="______CSA2018">SUM('[5]Run-Cost Data'!$J$126:$N$137)</definedName>
    <definedName name="______CSA2019">SUM('[5]Run-Cost Data'!$J$138:$N$149)</definedName>
    <definedName name="______CSA2020">SUM('[5]Run-Cost Data'!$J$150:$N$161)</definedName>
    <definedName name="______CSA2021">SUM('[5]Run-Cost Data'!$J$162:$N$173)</definedName>
    <definedName name="______CSA2022">SUM('[5]Run-Cost Data'!$J$174:$N$185)</definedName>
    <definedName name="______CSA2023">SUM('[5]Run-Cost Data'!$J$186:$N$197)</definedName>
    <definedName name="______CSA2024">SUM('[5]Run-Cost Data'!$J$198:$N$209)</definedName>
    <definedName name="______CSA2025">SUM('[5]Run-Cost Data'!$J$210:$N$221)</definedName>
    <definedName name="______CSA2026">SUM('[5]Run-Cost Data'!$J$222:$N$233)</definedName>
    <definedName name="______Dec03">[3]BS!$T$7:$T$3582</definedName>
    <definedName name="______Dec04">[2]BS!$AC$7:$AC$3580</definedName>
    <definedName name="______ex1" hidden="1">{#N/A,#N/A,FALSE,"Summ";#N/A,#N/A,FALSE,"General"}</definedName>
    <definedName name="______Feb04">[2]BS!$S$7:$S$3582</definedName>
    <definedName name="______Feb05">#REF!</definedName>
    <definedName name="______inv1">[6]PartsFlow!$D$42:$R$43</definedName>
    <definedName name="______inv10">[6]PartsFlow!$D$213:$R$214</definedName>
    <definedName name="______inv11">[6]PartsFlow!$D$232:$R$233</definedName>
    <definedName name="______inv12">[6]PartsFlow!$D$251:$R$252</definedName>
    <definedName name="______inv13">[6]PartsFlow!$D$270:$R$271</definedName>
    <definedName name="______inv14">[6]PartsFlow!$D$289:$R$290</definedName>
    <definedName name="______inv2">[6]PartsFlow!$D$61:$R$62</definedName>
    <definedName name="______inv3">[6]PartsFlow!$D$80:$R$81</definedName>
    <definedName name="______inv4">[6]PartsFlow!$D$99:$R$100</definedName>
    <definedName name="______inv5">[6]PartsFlow!$D$118:$R$119</definedName>
    <definedName name="______inv6">[6]PartsFlow!$D$137:$R$138</definedName>
    <definedName name="______inv7">[6]PartsFlow!$D$156:$R$157</definedName>
    <definedName name="______inv8">[6]PartsFlow!$D$175:$R$176</definedName>
    <definedName name="______inv9">[6]PartsFlow!$D$194:$R$195</definedName>
    <definedName name="______Jan04">[2]BS!$R$7:$R$3582</definedName>
    <definedName name="______Jan05">#REF!</definedName>
    <definedName name="______Jul04">[2]BS!$X$7:$X$3582</definedName>
    <definedName name="______Jul05">#REF!</definedName>
    <definedName name="______Jun04">[2]BS!$W$7:$W$3582</definedName>
    <definedName name="______Jun05">#REF!</definedName>
    <definedName name="______Jun09">" BS!$AI$7:$AI$1643"</definedName>
    <definedName name="______Mar04">[2]BS!$T$7:$T$3582</definedName>
    <definedName name="______Mar05">#REF!</definedName>
    <definedName name="______May04">[2]BS!$V$7:$V$3582</definedName>
    <definedName name="______May05">#REF!</definedName>
    <definedName name="______MMP2007">SUM('[5]Run-Cost Data'!$O$5:$S$5)</definedName>
    <definedName name="______MMP2008">SUM('[5]Run-Cost Data'!$O$6:$S$17)</definedName>
    <definedName name="______MMP2009">SUM('[5]Run-Cost Data'!$O$18:$S$29)</definedName>
    <definedName name="______MMP2010">SUM('[5]Run-Cost Data'!$O$30:$S$41)</definedName>
    <definedName name="______MMP2011">SUM('[5]Run-Cost Data'!$O$42:$S$53)</definedName>
    <definedName name="______MMP2012">SUM('[5]Run-Cost Data'!$O$54:$S$65)</definedName>
    <definedName name="______MMP2013">SUM('[5]Run-Cost Data'!$O$66:$S$77)</definedName>
    <definedName name="______MMP2014">SUM('[5]Run-Cost Data'!$O$78:$S$89)</definedName>
    <definedName name="______MMP2015">SUM('[5]Run-Cost Data'!$O$90:$S$101)</definedName>
    <definedName name="______MMP2016">SUM('[5]Run-Cost Data'!$O$102:$S$113)</definedName>
    <definedName name="______MMP2017">SUM('[5]Run-Cost Data'!$O$114:$S$125)</definedName>
    <definedName name="______MMP2018">SUM('[5]Run-Cost Data'!$O$126:$S$137)</definedName>
    <definedName name="______MMP2019">SUM('[5]Run-Cost Data'!$O$138:$S$149)</definedName>
    <definedName name="______MMP2020">SUM('[5]Run-Cost Data'!$O$150:$S$161)</definedName>
    <definedName name="______MMP2021">SUM('[5]Run-Cost Data'!$O$162:$S$173)</definedName>
    <definedName name="______MMP2022">SUM('[5]Run-Cost Data'!$O$174:$S$185)</definedName>
    <definedName name="______MMP2023">SUM('[5]Run-Cost Data'!$O$186:$S$197)</definedName>
    <definedName name="______MMP2024">SUM('[5]Run-Cost Data'!$O$198:$S$209)</definedName>
    <definedName name="______MMP2025">SUM('[5]Run-Cost Data'!$O$210:$S$221)</definedName>
    <definedName name="______MMP2026">SUM('[5]Run-Cost Data'!$O$222:$S$233)</definedName>
    <definedName name="______new1" hidden="1">{#N/A,#N/A,FALSE,"Summ";#N/A,#N/A,FALSE,"General"}</definedName>
    <definedName name="______Nov03">[3]BS!$S$7:$S$3582</definedName>
    <definedName name="______Nov04">[2]BS!$AB$7:$AB$3582</definedName>
    <definedName name="______Oct03">[3]BS!$R$7:$R$3582</definedName>
    <definedName name="______Oct04">[2]BS!$AA$7:$AA$3582</definedName>
    <definedName name="______pa1">[4]Sheet1!$T$1:$AC$75</definedName>
    <definedName name="______Sep03">[3]BS!$Q$7:$Q$3582</definedName>
    <definedName name="______Sep04">[2]BS!$Z$7:$Z$3582</definedName>
    <definedName name="______Sep05">#REF!</definedName>
    <definedName name="______six6" localSheetId="5" hidden="1">{#N/A,#N/A,FALSE,"CRPT";#N/A,#N/A,FALSE,"TREND";#N/A,#N/A,FALSE,"%Curve"}</definedName>
    <definedName name="______six6" hidden="1">{#N/A,#N/A,FALSE,"CRPT";#N/A,#N/A,FALSE,"TREND";#N/A,#N/A,FALSE,"%Curve"}</definedName>
    <definedName name="______www1" localSheetId="5" hidden="1">{#N/A,#N/A,FALSE,"schA"}</definedName>
    <definedName name="______www1" hidden="1">{#N/A,#N/A,FALSE,"schA"}</definedName>
    <definedName name="_____Apr04">[2]BS!$U$7:$U$3582</definedName>
    <definedName name="_____Apr05">[7]BS!#REF!</definedName>
    <definedName name="_____Aug04">[2]BS!$Y$7:$Y$3582</definedName>
    <definedName name="_____Aug05">[7]BS!#REF!</definedName>
    <definedName name="_____Aug09" xml:space="preserve"> [8]BS!$Y$7:$Y$1726</definedName>
    <definedName name="_____CSA2007">SUM('[5]Run-Cost Data'!$J$5:$N$5)</definedName>
    <definedName name="_____CSA2008">SUM('[5]Run-Cost Data'!$J$6:$N$17)</definedName>
    <definedName name="_____CSA2009">SUM('[5]Run-Cost Data'!$J$18:$N$29)</definedName>
    <definedName name="_____CSA2010">SUM('[5]Run-Cost Data'!$J$30:$N$41)</definedName>
    <definedName name="_____CSA2011">SUM('[5]Run-Cost Data'!$J$42:$N$53)</definedName>
    <definedName name="_____CSA2012">SUM('[5]Run-Cost Data'!$J$54:$N$65)</definedName>
    <definedName name="_____CSA2013">SUM('[5]Run-Cost Data'!$J$66:$N$77)</definedName>
    <definedName name="_____CSA2014">SUM('[5]Run-Cost Data'!$J$78:$N$89)</definedName>
    <definedName name="_____CSA2015">SUM('[5]Run-Cost Data'!$J$90:$N$101)</definedName>
    <definedName name="_____CSA2016">SUM('[5]Run-Cost Data'!$J$102:$N$113)</definedName>
    <definedName name="_____CSA2017">SUM('[5]Run-Cost Data'!$J$114:$N$125)</definedName>
    <definedName name="_____CSA2018">SUM('[5]Run-Cost Data'!$J$126:$N$137)</definedName>
    <definedName name="_____CSA2019">SUM('[5]Run-Cost Data'!$J$138:$N$149)</definedName>
    <definedName name="_____CSA2020">SUM('[5]Run-Cost Data'!$J$150:$N$161)</definedName>
    <definedName name="_____CSA2021">SUM('[5]Run-Cost Data'!$J$162:$N$173)</definedName>
    <definedName name="_____CSA2022">SUM('[5]Run-Cost Data'!$J$174:$N$185)</definedName>
    <definedName name="_____CSA2023">SUM('[5]Run-Cost Data'!$J$186:$N$197)</definedName>
    <definedName name="_____CSA2024">SUM('[5]Run-Cost Data'!$J$198:$N$209)</definedName>
    <definedName name="_____CSA2025">SUM('[5]Run-Cost Data'!$J$210:$N$221)</definedName>
    <definedName name="_____CSA2026">SUM('[5]Run-Cost Data'!$J$222:$N$233)</definedName>
    <definedName name="_____DAT1">#REF!</definedName>
    <definedName name="_____DAT10">#REF!</definedName>
    <definedName name="_____DAT11">#REF!</definedName>
    <definedName name="_____DAT12">#REF!</definedName>
    <definedName name="_____DAT13">#REF!</definedName>
    <definedName name="_____DAT2">#REF!</definedName>
    <definedName name="_____DAT3">'[9]23600471-WA Utility Tax (Elect)'!#REF!</definedName>
    <definedName name="_____DAT4">#REF!</definedName>
    <definedName name="_____DAT5">#REF!</definedName>
    <definedName name="_____DAT6">#REF!</definedName>
    <definedName name="_____DAT7">#REF!</definedName>
    <definedName name="_____DAT8">#REF!</definedName>
    <definedName name="_____DAT9">#REF!</definedName>
    <definedName name="_____Dec03">[3]BS!$T$7:$T$3582</definedName>
    <definedName name="_____Dec04">[2]BS!$AC$7:$AC$3580</definedName>
    <definedName name="_____Feb04">[2]BS!$S$7:$S$3582</definedName>
    <definedName name="_____Feb05">[7]BS!#REF!</definedName>
    <definedName name="_____inv1">[6]PartsFlow!$D$42:$R$43</definedName>
    <definedName name="_____inv10">[6]PartsFlow!$D$213:$R$214</definedName>
    <definedName name="_____inv11">[6]PartsFlow!$D$232:$R$233</definedName>
    <definedName name="_____inv12">[6]PartsFlow!$D$251:$R$252</definedName>
    <definedName name="_____inv13">[6]PartsFlow!$D$270:$R$271</definedName>
    <definedName name="_____inv14">[6]PartsFlow!$D$289:$R$290</definedName>
    <definedName name="_____inv2">[6]PartsFlow!$D$61:$R$62</definedName>
    <definedName name="_____inv3">[6]PartsFlow!$D$80:$R$81</definedName>
    <definedName name="_____inv4">[6]PartsFlow!$D$99:$R$100</definedName>
    <definedName name="_____inv5">[6]PartsFlow!$D$118:$R$119</definedName>
    <definedName name="_____inv6">[6]PartsFlow!$D$137:$R$138</definedName>
    <definedName name="_____inv7">[6]PartsFlow!$D$156:$R$157</definedName>
    <definedName name="_____inv8">[6]PartsFlow!$D$175:$R$176</definedName>
    <definedName name="_____inv9">[6]PartsFlow!$D$194:$R$195</definedName>
    <definedName name="_____Jan04">[2]BS!$R$7:$R$3582</definedName>
    <definedName name="_____Jan05">[7]BS!#REF!</definedName>
    <definedName name="_____Jul04">[2]BS!$X$7:$X$3582</definedName>
    <definedName name="_____Jul05">[7]BS!#REF!</definedName>
    <definedName name="_____Jul09" xml:space="preserve"> [8]BS!$X$7:$X$1726</definedName>
    <definedName name="_____Jun04">[2]BS!$W$7:$W$3582</definedName>
    <definedName name="_____Jun05">[7]BS!#REF!</definedName>
    <definedName name="_____Jun09">" BS!$AI$7:$AI$1643"</definedName>
    <definedName name="_____Mar04">[2]BS!$T$7:$T$3582</definedName>
    <definedName name="_____Mar05">[7]BS!#REF!</definedName>
    <definedName name="_____May04">[2]BS!$V$7:$V$3582</definedName>
    <definedName name="_____May05">[7]BS!#REF!</definedName>
    <definedName name="_____MMP2007">SUM('[5]Run-Cost Data'!$O$5:$S$5)</definedName>
    <definedName name="_____MMP2008">SUM('[5]Run-Cost Data'!$O$6:$S$17)</definedName>
    <definedName name="_____MMP2009">SUM('[5]Run-Cost Data'!$O$18:$S$29)</definedName>
    <definedName name="_____MMP2010">SUM('[5]Run-Cost Data'!$O$30:$S$41)</definedName>
    <definedName name="_____MMP2011">SUM('[5]Run-Cost Data'!$O$42:$S$53)</definedName>
    <definedName name="_____MMP2012">SUM('[5]Run-Cost Data'!$O$54:$S$65)</definedName>
    <definedName name="_____MMP2013">SUM('[5]Run-Cost Data'!$O$66:$S$77)</definedName>
    <definedName name="_____MMP2014">SUM('[5]Run-Cost Data'!$O$78:$S$89)</definedName>
    <definedName name="_____MMP2015">SUM('[5]Run-Cost Data'!$O$90:$S$101)</definedName>
    <definedName name="_____MMP2016">SUM('[5]Run-Cost Data'!$O$102:$S$113)</definedName>
    <definedName name="_____MMP2017">SUM('[5]Run-Cost Data'!$O$114:$S$125)</definedName>
    <definedName name="_____MMP2018">SUM('[5]Run-Cost Data'!$O$126:$S$137)</definedName>
    <definedName name="_____MMP2019">SUM('[5]Run-Cost Data'!$O$138:$S$149)</definedName>
    <definedName name="_____MMP2020">SUM('[5]Run-Cost Data'!$O$150:$S$161)</definedName>
    <definedName name="_____MMP2021">SUM('[5]Run-Cost Data'!$O$162:$S$173)</definedName>
    <definedName name="_____MMP2022">SUM('[5]Run-Cost Data'!$O$174:$S$185)</definedName>
    <definedName name="_____MMP2023">SUM('[5]Run-Cost Data'!$O$186:$S$197)</definedName>
    <definedName name="_____MMP2024">SUM('[5]Run-Cost Data'!$O$198:$S$209)</definedName>
    <definedName name="_____MMP2025">SUM('[5]Run-Cost Data'!$O$210:$S$221)</definedName>
    <definedName name="_____MMP2026">SUM('[5]Run-Cost Data'!$O$222:$S$233)</definedName>
    <definedName name="_____Nov03">[3]BS!$S$7:$S$3582</definedName>
    <definedName name="_____Nov04">[2]BS!$AB$7:$AB$3582</definedName>
    <definedName name="_____Oct03">[3]BS!$R$7:$R$3582</definedName>
    <definedName name="_____Oct04">[2]BS!$AA$7:$AA$3582</definedName>
    <definedName name="_____pa1">[4]Sheet1!$T$1:$AC$75</definedName>
    <definedName name="_____Sep03">[3]BS!$Q$7:$Q$3582</definedName>
    <definedName name="_____Sep04">[2]BS!$Z$7:$Z$3582</definedName>
    <definedName name="_____Sep05">[7]BS!#REF!</definedName>
    <definedName name="_____six6" localSheetId="5" hidden="1">{#N/A,#N/A,FALSE,"CRPT";#N/A,#N/A,FALSE,"TREND";#N/A,#N/A,FALSE,"%Curve"}</definedName>
    <definedName name="_____six6" hidden="1">{#N/A,#N/A,FALSE,"CRPT";#N/A,#N/A,FALSE,"TREND";#N/A,#N/A,FALSE,"%Curve"}</definedName>
    <definedName name="_____www1" localSheetId="5" hidden="1">{#N/A,#N/A,FALSE,"schA"}</definedName>
    <definedName name="_____www1" hidden="1">{#N/A,#N/A,FALSE,"schA"}</definedName>
    <definedName name="____Apr04">[2]BS!$U$7:$U$3582</definedName>
    <definedName name="____Aug04">[2]BS!$Y$7:$Y$3582</definedName>
    <definedName name="____Aug09" xml:space="preserve"> [8]BS!$Y$7:$Y$1726</definedName>
    <definedName name="____CSA2007">SUM('[5]Run-Cost Data'!$J$5:$N$5)</definedName>
    <definedName name="____CSA2008">SUM('[5]Run-Cost Data'!$J$6:$N$17)</definedName>
    <definedName name="____CSA2009">SUM('[5]Run-Cost Data'!$J$18:$N$29)</definedName>
    <definedName name="____CSA2010">SUM('[5]Run-Cost Data'!$J$30:$N$41)</definedName>
    <definedName name="____CSA2011">SUM('[5]Run-Cost Data'!$J$42:$N$53)</definedName>
    <definedName name="____CSA2012">SUM('[5]Run-Cost Data'!$J$54:$N$65)</definedName>
    <definedName name="____CSA2013">SUM('[5]Run-Cost Data'!$J$66:$N$77)</definedName>
    <definedName name="____CSA2014">SUM('[5]Run-Cost Data'!$J$78:$N$89)</definedName>
    <definedName name="____CSA2015">SUM('[5]Run-Cost Data'!$J$90:$N$101)</definedName>
    <definedName name="____CSA2016">SUM('[5]Run-Cost Data'!$J$102:$N$113)</definedName>
    <definedName name="____CSA2017">SUM('[5]Run-Cost Data'!$J$114:$N$125)</definedName>
    <definedName name="____CSA2018">SUM('[5]Run-Cost Data'!$J$126:$N$137)</definedName>
    <definedName name="____CSA2019">SUM('[5]Run-Cost Data'!$J$138:$N$149)</definedName>
    <definedName name="____CSA2020">SUM('[5]Run-Cost Data'!$J$150:$N$161)</definedName>
    <definedName name="____CSA2021">SUM('[5]Run-Cost Data'!$J$162:$N$173)</definedName>
    <definedName name="____CSA2022">SUM('[5]Run-Cost Data'!$J$174:$N$185)</definedName>
    <definedName name="____CSA2023">SUM('[5]Run-Cost Data'!$J$186:$N$197)</definedName>
    <definedName name="____CSA2024">SUM('[5]Run-Cost Data'!$J$198:$N$209)</definedName>
    <definedName name="____CSA2025">SUM('[5]Run-Cost Data'!$J$210:$N$221)</definedName>
    <definedName name="____CSA2026">SUM('[5]Run-Cost Data'!$J$222:$N$233)</definedName>
    <definedName name="____DAT1">#REF!</definedName>
    <definedName name="____DAT10">#REF!</definedName>
    <definedName name="____DAT11">#REF!</definedName>
    <definedName name="____DAT12">#REF!</definedName>
    <definedName name="____DAT13">#REF!</definedName>
    <definedName name="____DAT2">#REF!</definedName>
    <definedName name="____DAT3">#REF!</definedName>
    <definedName name="____DAT4">#REF!</definedName>
    <definedName name="____DAT5">#REF!</definedName>
    <definedName name="____DAT6">#REF!</definedName>
    <definedName name="____DAT7">#REF!</definedName>
    <definedName name="____DAT8">#REF!</definedName>
    <definedName name="____DAT9">#REF!</definedName>
    <definedName name="____Dec03">[3]BS!$T$7:$T$3582</definedName>
    <definedName name="____Dec04">[2]BS!$AC$7:$AC$3580</definedName>
    <definedName name="____ex1" hidden="1">{#N/A,#N/A,FALSE,"Summ";#N/A,#N/A,FALSE,"General"}</definedName>
    <definedName name="____Feb04">[2]BS!$S$7:$S$3582</definedName>
    <definedName name="____inv1">[6]PartsFlow!$D$42:$R$43</definedName>
    <definedName name="____inv10">[6]PartsFlow!$D$213:$R$214</definedName>
    <definedName name="____inv11">[6]PartsFlow!$D$232:$R$233</definedName>
    <definedName name="____inv12">[6]PartsFlow!$D$251:$R$252</definedName>
    <definedName name="____inv13">[6]PartsFlow!$D$270:$R$271</definedName>
    <definedName name="____inv14">[6]PartsFlow!$D$289:$R$290</definedName>
    <definedName name="____inv2">[6]PartsFlow!$D$61:$R$62</definedName>
    <definedName name="____inv3">[6]PartsFlow!$D$80:$R$81</definedName>
    <definedName name="____inv4">[6]PartsFlow!$D$99:$R$100</definedName>
    <definedName name="____inv5">[6]PartsFlow!$D$118:$R$119</definedName>
    <definedName name="____inv6">[6]PartsFlow!$D$137:$R$138</definedName>
    <definedName name="____inv7">[6]PartsFlow!$D$156:$R$157</definedName>
    <definedName name="____inv8">[6]PartsFlow!$D$175:$R$176</definedName>
    <definedName name="____inv9">[6]PartsFlow!$D$194:$R$195</definedName>
    <definedName name="____Jan04">[2]BS!$R$7:$R$3582</definedName>
    <definedName name="____Jul04">[2]BS!$X$7:$X$3582</definedName>
    <definedName name="____Jul09" xml:space="preserve"> [8]BS!$X$7:$X$1726</definedName>
    <definedName name="____Jun04">[2]BS!$W$7:$W$3582</definedName>
    <definedName name="____Jun09">" BS!$AI$7:$AI$1643"</definedName>
    <definedName name="____Mar04">[2]BS!$T$7:$T$3582</definedName>
    <definedName name="____May04">[2]BS!$V$7:$V$3582</definedName>
    <definedName name="____MMP2007">SUM('[5]Run-Cost Data'!$O$5:$S$5)</definedName>
    <definedName name="____MMP2008">SUM('[5]Run-Cost Data'!$O$6:$S$17)</definedName>
    <definedName name="____MMP2009">SUM('[5]Run-Cost Data'!$O$18:$S$29)</definedName>
    <definedName name="____MMP2010">SUM('[5]Run-Cost Data'!$O$30:$S$41)</definedName>
    <definedName name="____MMP2011">SUM('[5]Run-Cost Data'!$O$42:$S$53)</definedName>
    <definedName name="____MMP2012">SUM('[5]Run-Cost Data'!$O$54:$S$65)</definedName>
    <definedName name="____MMP2013">SUM('[5]Run-Cost Data'!$O$66:$S$77)</definedName>
    <definedName name="____MMP2014">SUM('[5]Run-Cost Data'!$O$78:$S$89)</definedName>
    <definedName name="____MMP2015">SUM('[5]Run-Cost Data'!$O$90:$S$101)</definedName>
    <definedName name="____MMP2016">SUM('[5]Run-Cost Data'!$O$102:$S$113)</definedName>
    <definedName name="____MMP2017">SUM('[5]Run-Cost Data'!$O$114:$S$125)</definedName>
    <definedName name="____MMP2018">SUM('[5]Run-Cost Data'!$O$126:$S$137)</definedName>
    <definedName name="____MMP2019">SUM('[5]Run-Cost Data'!$O$138:$S$149)</definedName>
    <definedName name="____MMP2020">SUM('[5]Run-Cost Data'!$O$150:$S$161)</definedName>
    <definedName name="____MMP2021">SUM('[5]Run-Cost Data'!$O$162:$S$173)</definedName>
    <definedName name="____MMP2022">SUM('[5]Run-Cost Data'!$O$174:$S$185)</definedName>
    <definedName name="____MMP2023">SUM('[5]Run-Cost Data'!$O$186:$S$197)</definedName>
    <definedName name="____MMP2024">SUM('[5]Run-Cost Data'!$O$198:$S$209)</definedName>
    <definedName name="____MMP2025">SUM('[5]Run-Cost Data'!$O$210:$S$221)</definedName>
    <definedName name="____MMP2026">SUM('[5]Run-Cost Data'!$O$222:$S$233)</definedName>
    <definedName name="____new1" hidden="1">{#N/A,#N/A,FALSE,"Summ";#N/A,#N/A,FALSE,"General"}</definedName>
    <definedName name="____Nov03">[3]BS!$S$7:$S$3582</definedName>
    <definedName name="____Nov04">[2]BS!$AB$7:$AB$3582</definedName>
    <definedName name="____Oct03">[3]BS!$R$7:$R$3582</definedName>
    <definedName name="____Oct04">[2]BS!$AA$7:$AA$3582</definedName>
    <definedName name="____pa1">[4]Sheet1!$T$1:$AC$75</definedName>
    <definedName name="____Sep03">[3]BS!$Q$7:$Q$3582</definedName>
    <definedName name="____Sep04">[2]BS!$Z$7:$Z$3582</definedName>
    <definedName name="____six6" localSheetId="5" hidden="1">{#N/A,#N/A,FALSE,"CRPT";#N/A,#N/A,FALSE,"TREND";#N/A,#N/A,FALSE,"%Curve"}</definedName>
    <definedName name="____six6" hidden="1">{#N/A,#N/A,FALSE,"CRPT";#N/A,#N/A,FALSE,"TREND";#N/A,#N/A,FALSE,"%Curve"}</definedName>
    <definedName name="____www1" localSheetId="5" hidden="1">{#N/A,#N/A,FALSE,"schA"}</definedName>
    <definedName name="____www1" hidden="1">{#N/A,#N/A,FALSE,"schA"}</definedName>
    <definedName name="___Apr04">[2]BS!$U$7:$U$3582</definedName>
    <definedName name="___Apr05">[7]BS!#REF!</definedName>
    <definedName name="___Aug04">[2]BS!$Y$7:$Y$3582</definedName>
    <definedName name="___Aug05">[7]BS!#REF!</definedName>
    <definedName name="___Aug09" xml:space="preserve"> [8]BS!$Y$7:$Y$1726</definedName>
    <definedName name="___CSA2007">SUM('[5]Run-Cost Data'!$J$5:$N$5)</definedName>
    <definedName name="___CSA2008">SUM('[5]Run-Cost Data'!$J$6:$N$17)</definedName>
    <definedName name="___CSA2009">SUM('[5]Run-Cost Data'!$J$18:$N$29)</definedName>
    <definedName name="___CSA2010">SUM('[5]Run-Cost Data'!$J$30:$N$41)</definedName>
    <definedName name="___CSA2011">SUM('[5]Run-Cost Data'!$J$42:$N$53)</definedName>
    <definedName name="___CSA2012">SUM('[5]Run-Cost Data'!$J$54:$N$65)</definedName>
    <definedName name="___CSA2013">SUM('[5]Run-Cost Data'!$J$66:$N$77)</definedName>
    <definedName name="___CSA2014">SUM('[5]Run-Cost Data'!$J$78:$N$89)</definedName>
    <definedName name="___CSA2015">SUM('[5]Run-Cost Data'!$J$90:$N$101)</definedName>
    <definedName name="___CSA2016">SUM('[5]Run-Cost Data'!$J$102:$N$113)</definedName>
    <definedName name="___CSA2017">SUM('[5]Run-Cost Data'!$J$114:$N$125)</definedName>
    <definedName name="___CSA2018">SUM('[5]Run-Cost Data'!$J$126:$N$137)</definedName>
    <definedName name="___CSA2019">SUM('[5]Run-Cost Data'!$J$138:$N$149)</definedName>
    <definedName name="___CSA2020">SUM('[5]Run-Cost Data'!$J$150:$N$161)</definedName>
    <definedName name="___CSA2021">SUM('[5]Run-Cost Data'!$J$162:$N$173)</definedName>
    <definedName name="___CSA2022">SUM('[5]Run-Cost Data'!$J$174:$N$185)</definedName>
    <definedName name="___CSA2023">SUM('[5]Run-Cost Data'!$J$186:$N$197)</definedName>
    <definedName name="___CSA2024">SUM('[5]Run-Cost Data'!$J$198:$N$209)</definedName>
    <definedName name="___CSA2025">SUM('[5]Run-Cost Data'!$J$210:$N$221)</definedName>
    <definedName name="___CSA2026">SUM('[5]Run-Cost Data'!$J$222:$N$233)</definedName>
    <definedName name="___DAT1">#REF!</definedName>
    <definedName name="___DAT10">#REF!</definedName>
    <definedName name="___DAT11">#REF!</definedName>
    <definedName name="___DAT12">#REF!</definedName>
    <definedName name="___DAT13">#REF!</definedName>
    <definedName name="___DAT2">#REF!</definedName>
    <definedName name="___DAT3">#REF!</definedName>
    <definedName name="___DAT4">#REF!</definedName>
    <definedName name="___DAT5">#REF!</definedName>
    <definedName name="___DAT6">#REF!</definedName>
    <definedName name="___DAT7">#REF!</definedName>
    <definedName name="___DAT8">#REF!</definedName>
    <definedName name="___DAT9">#REF!</definedName>
    <definedName name="___Dec03">[3]BS!$T$7:$T$3582</definedName>
    <definedName name="___Dec04">[2]BS!$AC$7:$AC$3580</definedName>
    <definedName name="___Dec05">#REF!</definedName>
    <definedName name="___Feb04">[2]BS!$S$7:$S$3582</definedName>
    <definedName name="___Feb05">[7]BS!#REF!</definedName>
    <definedName name="___inv1">[6]PartsFlow!$D$42:$R$43</definedName>
    <definedName name="___inv10">[6]PartsFlow!$D$213:$R$214</definedName>
    <definedName name="___inv11">[6]PartsFlow!$D$232:$R$233</definedName>
    <definedName name="___inv12">[6]PartsFlow!$D$251:$R$252</definedName>
    <definedName name="___inv13">[6]PartsFlow!$D$270:$R$271</definedName>
    <definedName name="___inv14">[6]PartsFlow!$D$289:$R$290</definedName>
    <definedName name="___inv2">[6]PartsFlow!$D$61:$R$62</definedName>
    <definedName name="___inv3">[6]PartsFlow!$D$80:$R$81</definedName>
    <definedName name="___inv4">[6]PartsFlow!$D$99:$R$100</definedName>
    <definedName name="___inv5">[6]PartsFlow!$D$118:$R$119</definedName>
    <definedName name="___inv6">[6]PartsFlow!$D$137:$R$138</definedName>
    <definedName name="___inv7">[6]PartsFlow!$D$156:$R$157</definedName>
    <definedName name="___inv8">[6]PartsFlow!$D$175:$R$176</definedName>
    <definedName name="___inv9">[6]PartsFlow!$D$194:$R$195</definedName>
    <definedName name="___Jan04">[2]BS!$R$7:$R$3582</definedName>
    <definedName name="___Jan05">[7]BS!#REF!</definedName>
    <definedName name="___Jan06">[10]BS!#REF!</definedName>
    <definedName name="___Jul04">[2]BS!$X$7:$X$3582</definedName>
    <definedName name="___Jul05">[7]BS!#REF!</definedName>
    <definedName name="___Jul09" xml:space="preserve"> [8]BS!$X$7:$X$1726</definedName>
    <definedName name="___Jun04">[2]BS!$W$7:$W$3582</definedName>
    <definedName name="___Jun05">[7]BS!#REF!</definedName>
    <definedName name="___Jun09">" BS!$AI$7:$AI$1643"</definedName>
    <definedName name="___Mar04">[2]BS!$T$7:$T$3582</definedName>
    <definedName name="___Mar05">[7]BS!#REF!</definedName>
    <definedName name="___May04">[2]BS!$V$7:$V$3582</definedName>
    <definedName name="___May05">[7]BS!#REF!</definedName>
    <definedName name="___MMP2007">SUM('[5]Run-Cost Data'!$O$5:$S$5)</definedName>
    <definedName name="___MMP2008">SUM('[5]Run-Cost Data'!$O$6:$S$17)</definedName>
    <definedName name="___MMP2009">SUM('[5]Run-Cost Data'!$O$18:$S$29)</definedName>
    <definedName name="___MMP2010">SUM('[5]Run-Cost Data'!$O$30:$S$41)</definedName>
    <definedName name="___MMP2011">SUM('[5]Run-Cost Data'!$O$42:$S$53)</definedName>
    <definedName name="___MMP2012">SUM('[5]Run-Cost Data'!$O$54:$S$65)</definedName>
    <definedName name="___MMP2013">SUM('[5]Run-Cost Data'!$O$66:$S$77)</definedName>
    <definedName name="___MMP2014">SUM('[5]Run-Cost Data'!$O$78:$S$89)</definedName>
    <definedName name="___MMP2015">SUM('[5]Run-Cost Data'!$O$90:$S$101)</definedName>
    <definedName name="___MMP2016">SUM('[5]Run-Cost Data'!$O$102:$S$113)</definedName>
    <definedName name="___MMP2017">SUM('[5]Run-Cost Data'!$O$114:$S$125)</definedName>
    <definedName name="___MMP2018">SUM('[5]Run-Cost Data'!$O$126:$S$137)</definedName>
    <definedName name="___MMP2019">SUM('[5]Run-Cost Data'!$O$138:$S$149)</definedName>
    <definedName name="___MMP2020">SUM('[5]Run-Cost Data'!$O$150:$S$161)</definedName>
    <definedName name="___MMP2021">SUM('[5]Run-Cost Data'!$O$162:$S$173)</definedName>
    <definedName name="___MMP2022">SUM('[5]Run-Cost Data'!$O$174:$S$185)</definedName>
    <definedName name="___MMP2023">SUM('[5]Run-Cost Data'!$O$186:$S$197)</definedName>
    <definedName name="___MMP2024">SUM('[5]Run-Cost Data'!$O$198:$S$209)</definedName>
    <definedName name="___MMP2025">SUM('[5]Run-Cost Data'!$O$210:$S$221)</definedName>
    <definedName name="___MMP2026">SUM('[5]Run-Cost Data'!$O$222:$S$233)</definedName>
    <definedName name="___mwh2">#REF!</definedName>
    <definedName name="___Nov03">[3]BS!$S$7:$S$3582</definedName>
    <definedName name="___Nov04">[2]BS!$AB$7:$AB$3582</definedName>
    <definedName name="___Nov05">#REF!</definedName>
    <definedName name="___Oct03">[3]BS!$R$7:$R$3582</definedName>
    <definedName name="___Oct04">[2]BS!$AA$7:$AA$3582</definedName>
    <definedName name="___Oct05">#REF!</definedName>
    <definedName name="___pa1">[4]Sheet1!$T$1:$AC$75</definedName>
    <definedName name="___PC1">[11]CLASSIFIERS!$A$7:$IV$7</definedName>
    <definedName name="___PC2">[11]CLASSIFIERS!$A$10:$IV$10</definedName>
    <definedName name="___PC3">[11]CLASSIFIERS!$A$12:$IV$12</definedName>
    <definedName name="___PC4">[11]CLASSIFIERS!$A$13:$IV$13</definedName>
    <definedName name="___RES2005">#REF!</definedName>
    <definedName name="___SEC24">[11]EXTERNAL!$A$112:$IV$114</definedName>
    <definedName name="___Sep03">[3]BS!$Q$7:$Q$3582</definedName>
    <definedName name="___Sep04">[2]BS!$Z$7:$Z$3582</definedName>
    <definedName name="___Sep05">[7]BS!#REF!</definedName>
    <definedName name="___six6" localSheetId="5" hidden="1">{#N/A,#N/A,FALSE,"CRPT";#N/A,#N/A,FALSE,"TREND";#N/A,#N/A,FALSE,"%Curve"}</definedName>
    <definedName name="___six6" hidden="1">{#N/A,#N/A,FALSE,"CRPT";#N/A,#N/A,FALSE,"TREND";#N/A,#N/A,FALSE,"%Curve"}</definedName>
    <definedName name="___www1" localSheetId="10" hidden="1">{#N/A,#N/A,FALSE,"schA"}</definedName>
    <definedName name="___www1" localSheetId="5" hidden="1">{#N/A,#N/A,FALSE,"schA"}</definedName>
    <definedName name="___www1" hidden="1">{#N/A,#N/A,FALSE,"schA"}</definedName>
    <definedName name="__123Graph_D" localSheetId="5" hidden="1">#REF!</definedName>
    <definedName name="__123Graph_D" hidden="1">#REF!</definedName>
    <definedName name="__123Graph_ECURRENT" localSheetId="5" hidden="1">[12]ConsolidatingPL!#REF!</definedName>
    <definedName name="__123Graph_ECURRENT" hidden="1">[12]ConsolidatingPL!#REF!</definedName>
    <definedName name="__Apr04">[2]BS!$U$7:$U$3582</definedName>
    <definedName name="__Apr05">#REF!</definedName>
    <definedName name="__Aug04">[2]BS!$Y$7:$Y$3582</definedName>
    <definedName name="__Aug05">#REF!</definedName>
    <definedName name="__Aug09" xml:space="preserve"> [8]BS!$Y$7:$Y$1726</definedName>
    <definedName name="__CSA2007">SUM('[5]Run-Cost Data'!$J$5:$N$5)</definedName>
    <definedName name="__CSA2008">SUM('[5]Run-Cost Data'!$J$6:$N$17)</definedName>
    <definedName name="__CSA2009">SUM('[5]Run-Cost Data'!$J$18:$N$29)</definedName>
    <definedName name="__CSA2010">SUM('[5]Run-Cost Data'!$J$30:$N$41)</definedName>
    <definedName name="__CSA2011">SUM('[5]Run-Cost Data'!$J$42:$N$53)</definedName>
    <definedName name="__CSA2012">SUM('[5]Run-Cost Data'!$J$54:$N$65)</definedName>
    <definedName name="__CSA2013">SUM('[5]Run-Cost Data'!$J$66:$N$77)</definedName>
    <definedName name="__CSA2014">SUM('[5]Run-Cost Data'!$J$78:$N$89)</definedName>
    <definedName name="__CSA2015">SUM('[5]Run-Cost Data'!$J$90:$N$101)</definedName>
    <definedName name="__CSA2016">SUM('[5]Run-Cost Data'!$J$102:$N$113)</definedName>
    <definedName name="__CSA2017">SUM('[5]Run-Cost Data'!$J$114:$N$125)</definedName>
    <definedName name="__CSA2018">SUM('[5]Run-Cost Data'!$J$126:$N$137)</definedName>
    <definedName name="__CSA2019">SUM('[5]Run-Cost Data'!$J$138:$N$149)</definedName>
    <definedName name="__CSA2020">SUM('[5]Run-Cost Data'!$J$150:$N$161)</definedName>
    <definedName name="__CSA2021">SUM('[5]Run-Cost Data'!$J$162:$N$173)</definedName>
    <definedName name="__CSA2022">SUM('[5]Run-Cost Data'!$J$174:$N$185)</definedName>
    <definedName name="__CSA2023">SUM('[5]Run-Cost Data'!$J$186:$N$197)</definedName>
    <definedName name="__CSA2024">SUM('[5]Run-Cost Data'!$J$198:$N$209)</definedName>
    <definedName name="__CSA2025">SUM('[5]Run-Cost Data'!$J$210:$N$221)</definedName>
    <definedName name="__CSA2026">SUM('[5]Run-Cost Data'!$J$222:$N$233)</definedName>
    <definedName name="__DAT1">#REF!</definedName>
    <definedName name="__DAT10">#REF!</definedName>
    <definedName name="__DAT11">#REF!</definedName>
    <definedName name="__DAT12">#REF!</definedName>
    <definedName name="__DAT13">#REF!</definedName>
    <definedName name="__DAT2">#REF!</definedName>
    <definedName name="__DAT3">'[9]23600471-WA Utility Tax (Elect)'!#REF!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Dec03">[3]BS!$T$7:$T$3582</definedName>
    <definedName name="__Dec04">[2]BS!$AC$7:$AC$3580</definedName>
    <definedName name="__Dec05">#REF!</definedName>
    <definedName name="__ex1" hidden="1">{#N/A,#N/A,FALSE,"Summ";#N/A,#N/A,FALSE,"General"}</definedName>
    <definedName name="__Feb04">[2]BS!$S$7:$S$3582</definedName>
    <definedName name="__Feb05">#REF!</definedName>
    <definedName name="__inv1">[6]PartsFlow!$D$42:$R$43</definedName>
    <definedName name="__inv10">[6]PartsFlow!$D$213:$R$214</definedName>
    <definedName name="__inv11">[6]PartsFlow!$D$232:$R$233</definedName>
    <definedName name="__inv12">[6]PartsFlow!$D$251:$R$252</definedName>
    <definedName name="__inv13">[6]PartsFlow!$D$270:$R$271</definedName>
    <definedName name="__inv14">[6]PartsFlow!$D$289:$R$290</definedName>
    <definedName name="__inv2">[6]PartsFlow!$D$61:$R$62</definedName>
    <definedName name="__inv3">[6]PartsFlow!$D$80:$R$81</definedName>
    <definedName name="__inv4">[6]PartsFlow!$D$99:$R$100</definedName>
    <definedName name="__inv5">[6]PartsFlow!$D$118:$R$119</definedName>
    <definedName name="__inv6">[6]PartsFlow!$D$137:$R$138</definedName>
    <definedName name="__inv7">[6]PartsFlow!$D$156:$R$157</definedName>
    <definedName name="__inv8">[6]PartsFlow!$D$175:$R$176</definedName>
    <definedName name="__inv9">[6]PartsFlow!$D$194:$R$195</definedName>
    <definedName name="__Jan04">[2]BS!$R$7:$R$3582</definedName>
    <definedName name="__Jan05">#REF!</definedName>
    <definedName name="__Jan06">[10]BS!#REF!</definedName>
    <definedName name="__Jul04">[2]BS!$X$7:$X$3582</definedName>
    <definedName name="__Jul05">#REF!</definedName>
    <definedName name="__Jul09" xml:space="preserve"> [8]BS!$X$7:$X$1726</definedName>
    <definedName name="__Jun04">[2]BS!$W$7:$W$3582</definedName>
    <definedName name="__Jun05">#REF!</definedName>
    <definedName name="__Jun09">" BS!$AI$7:$AI$1643"</definedName>
    <definedName name="__Mar04">[2]BS!$T$7:$T$3582</definedName>
    <definedName name="__Mar05">#REF!</definedName>
    <definedName name="__May04">[2]BS!$V$7:$V$3582</definedName>
    <definedName name="__May05">#REF!</definedName>
    <definedName name="__MMP2007">SUM('[5]Run-Cost Data'!$O$5:$S$5)</definedName>
    <definedName name="__MMP2008">SUM('[5]Run-Cost Data'!$O$6:$S$17)</definedName>
    <definedName name="__MMP2009">SUM('[5]Run-Cost Data'!$O$18:$S$29)</definedName>
    <definedName name="__MMP2010">SUM('[5]Run-Cost Data'!$O$30:$S$41)</definedName>
    <definedName name="__MMP2011">SUM('[5]Run-Cost Data'!$O$42:$S$53)</definedName>
    <definedName name="__MMP2012">SUM('[5]Run-Cost Data'!$O$54:$S$65)</definedName>
    <definedName name="__MMP2013">SUM('[5]Run-Cost Data'!$O$66:$S$77)</definedName>
    <definedName name="__MMP2014">SUM('[5]Run-Cost Data'!$O$78:$S$89)</definedName>
    <definedName name="__MMP2015">SUM('[5]Run-Cost Data'!$O$90:$S$101)</definedName>
    <definedName name="__MMP2016">SUM('[5]Run-Cost Data'!$O$102:$S$113)</definedName>
    <definedName name="__MMP2017">SUM('[5]Run-Cost Data'!$O$114:$S$125)</definedName>
    <definedName name="__MMP2018">SUM('[5]Run-Cost Data'!$O$126:$S$137)</definedName>
    <definedName name="__MMP2019">SUM('[5]Run-Cost Data'!$O$138:$S$149)</definedName>
    <definedName name="__MMP2020">SUM('[5]Run-Cost Data'!$O$150:$S$161)</definedName>
    <definedName name="__MMP2021">SUM('[5]Run-Cost Data'!$O$162:$S$173)</definedName>
    <definedName name="__MMP2022">SUM('[5]Run-Cost Data'!$O$174:$S$185)</definedName>
    <definedName name="__MMP2023">SUM('[5]Run-Cost Data'!$O$186:$S$197)</definedName>
    <definedName name="__MMP2024">SUM('[5]Run-Cost Data'!$O$198:$S$209)</definedName>
    <definedName name="__MMP2025">SUM('[5]Run-Cost Data'!$O$210:$S$221)</definedName>
    <definedName name="__MMP2026">SUM('[5]Run-Cost Data'!$O$222:$S$233)</definedName>
    <definedName name="__mwh2">#REF!</definedName>
    <definedName name="__new1" hidden="1">{#N/A,#N/A,FALSE,"Summ";#N/A,#N/A,FALSE,"General"}</definedName>
    <definedName name="__Nov03">[3]BS!$S$7:$S$3582</definedName>
    <definedName name="__Nov04">[2]BS!$AB$7:$AB$3582</definedName>
    <definedName name="__Nov05">#REF!</definedName>
    <definedName name="__Oct03">[3]BS!$R$7:$R$3582</definedName>
    <definedName name="__Oct04">[2]BS!$AA$7:$AA$3582</definedName>
    <definedName name="__Oct05">#REF!</definedName>
    <definedName name="__pa1">[4]Sheet1!$T$1:$AC$75</definedName>
    <definedName name="__PC1">[11]CLASSIFIERS!$A$7:$IV$7</definedName>
    <definedName name="__PC2">[11]CLASSIFIERS!$A$10:$IV$10</definedName>
    <definedName name="__PC3">[11]CLASSIFIERS!$A$12:$IV$12</definedName>
    <definedName name="__PC4">[11]CLASSIFIERS!$A$13:$IV$13</definedName>
    <definedName name="__RES2005">#REF!</definedName>
    <definedName name="__SEC24">[11]EXTERNAL!$A$112:$IV$114</definedName>
    <definedName name="__Sep03">[3]BS!$Q$7:$Q$3582</definedName>
    <definedName name="__Sep04">[2]BS!$Z$7:$Z$3582</definedName>
    <definedName name="__Sep05">#REF!</definedName>
    <definedName name="__six6" localSheetId="10" hidden="1">{#N/A,#N/A,FALSE,"CRPT";#N/A,#N/A,FALSE,"TREND";#N/A,#N/A,FALSE,"%Curve"}</definedName>
    <definedName name="__six6" localSheetId="5" hidden="1">{#N/A,#N/A,FALSE,"CRPT";#N/A,#N/A,FALSE,"TREND";#N/A,#N/A,FALSE,"%Curve"}</definedName>
    <definedName name="__six6" hidden="1">{#N/A,#N/A,FALSE,"CRPT";#N/A,#N/A,FALSE,"TREND";#N/A,#N/A,FALSE,"%Curve"}</definedName>
    <definedName name="__www1" localSheetId="10" hidden="1">{#N/A,#N/A,FALSE,"schA"}</definedName>
    <definedName name="__www1" localSheetId="5" hidden="1">{#N/A,#N/A,FALSE,"schA"}</definedName>
    <definedName name="__www1" hidden="1">{#N/A,#N/A,FALSE,"schA"}</definedName>
    <definedName name="_1_94_12_94">[13]DT_A_DOL93!#REF!</definedName>
    <definedName name="_1_95_12_95">[13]DT_A_DOL93!#REF!</definedName>
    <definedName name="_1_96_12_96">[13]DT_A_DOL93!#REF!</definedName>
    <definedName name="_1_97_12_97">[13]DT_A_DOL93!#REF!</definedName>
    <definedName name="_1_98_12_98">[13]DT_A_DOL93!#REF!</definedName>
    <definedName name="_11">#REF!</definedName>
    <definedName name="_31">#REF!</definedName>
    <definedName name="_36">#REF!</definedName>
    <definedName name="_41">#REF!</definedName>
    <definedName name="_43">#REF!</definedName>
    <definedName name="_50">#REF!</definedName>
    <definedName name="_51">#REF!</definedName>
    <definedName name="_57">#REF!</definedName>
    <definedName name="_85">#REF!</definedName>
    <definedName name="_85_86">#REF!</definedName>
    <definedName name="_86">#REF!</definedName>
    <definedName name="_87">#REF!</definedName>
    <definedName name="_ALL_RATES">#REF!</definedName>
    <definedName name="_Apr04">[2]BS!$U$7:$U$3582</definedName>
    <definedName name="_Apr05">#REF!</definedName>
    <definedName name="_Apr09" xml:space="preserve"> [8]BS!$U$7:$U$1726</definedName>
    <definedName name="_Aug04">[2]BS!$Y$7:$Y$3582</definedName>
    <definedName name="_Aug05">#REF!</definedName>
    <definedName name="_Aug09" xml:space="preserve"> [8]BS!$Y$7:$Y$1726</definedName>
    <definedName name="_CSA2007">SUM('[5]Run-Cost Data'!$J$5:$N$5)</definedName>
    <definedName name="_CSA2008">SUM('[5]Run-Cost Data'!$J$6:$N$17)</definedName>
    <definedName name="_CSA2009">SUM('[5]Run-Cost Data'!$J$18:$N$29)</definedName>
    <definedName name="_CSA2010">SUM('[5]Run-Cost Data'!$J$30:$N$41)</definedName>
    <definedName name="_CSA2011">SUM('[5]Run-Cost Data'!$J$42:$N$53)</definedName>
    <definedName name="_CSA2012">SUM('[5]Run-Cost Data'!$J$54:$N$65)</definedName>
    <definedName name="_CSA2013">SUM('[5]Run-Cost Data'!$J$66:$N$77)</definedName>
    <definedName name="_CSA2014">SUM('[5]Run-Cost Data'!$J$78:$N$89)</definedName>
    <definedName name="_CSA2015">SUM('[5]Run-Cost Data'!$J$90:$N$101)</definedName>
    <definedName name="_CSA2016">SUM('[5]Run-Cost Data'!$J$102:$N$113)</definedName>
    <definedName name="_CSA2017">SUM('[5]Run-Cost Data'!$J$114:$N$125)</definedName>
    <definedName name="_CSA2018">SUM('[5]Run-Cost Data'!$J$126:$N$137)</definedName>
    <definedName name="_CSA2019">SUM('[5]Run-Cost Data'!$J$138:$N$149)</definedName>
    <definedName name="_CSA2020">SUM('[5]Run-Cost Data'!$J$150:$N$161)</definedName>
    <definedName name="_CSA2021">SUM('[5]Run-Cost Data'!$J$162:$N$173)</definedName>
    <definedName name="_CSA2022">SUM('[5]Run-Cost Data'!$J$174:$N$185)</definedName>
    <definedName name="_CSA2023">SUM('[5]Run-Cost Data'!$J$186:$N$197)</definedName>
    <definedName name="_CSA2024">SUM('[5]Run-Cost Data'!$J$198:$N$209)</definedName>
    <definedName name="_CSA2025">SUM('[5]Run-Cost Data'!$J$210:$N$221)</definedName>
    <definedName name="_CSA2026">SUM('[5]Run-Cost Data'!$J$222:$N$233)</definedName>
    <definedName name="_DAT1">'[14]SAP 18230021'!#REF!</definedName>
    <definedName name="_DAT10">#REF!</definedName>
    <definedName name="_DAT11">#REF!</definedName>
    <definedName name="_DAT12">#REF!</definedName>
    <definedName name="_DAT13">#REF!</definedName>
    <definedName name="_DAT2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'[14]SAP 18230021'!#REF!</definedName>
    <definedName name="_Dec03">[3]BS!$T$7:$T$3582</definedName>
    <definedName name="_Dec04">[2]BS!$AC$7:$AC$3580</definedName>
    <definedName name="_Dec05">#REF!</definedName>
    <definedName name="_Dec08" xml:space="preserve"> [8]BS!$Q$7:$Q$1726</definedName>
    <definedName name="_End">#REF!</definedName>
    <definedName name="_ex1" hidden="1">{#N/A,#N/A,FALSE,"Summ";#N/A,#N/A,FALSE,"General"}</definedName>
    <definedName name="_Feb04">[2]BS!$S$7:$S$3582</definedName>
    <definedName name="_Feb05">#REF!</definedName>
    <definedName name="_FEB09" xml:space="preserve"> [8]BS!$S$7:$S$1726</definedName>
    <definedName name="_FEDERAL_INCOME_TAX">'[15]MJS-14'!$N$21</definedName>
    <definedName name="_Fill" localSheetId="5" hidden="1">#REF!</definedName>
    <definedName name="_Fill" hidden="1">#REF!</definedName>
    <definedName name="_Filter">#REF!</definedName>
    <definedName name="_inv1">[6]PartsFlow!$D$42:$R$43</definedName>
    <definedName name="_inv10">[6]PartsFlow!$D$213:$R$214</definedName>
    <definedName name="_inv11">[6]PartsFlow!$D$232:$R$233</definedName>
    <definedName name="_inv12">[6]PartsFlow!$D$251:$R$252</definedName>
    <definedName name="_inv13">[6]PartsFlow!$D$270:$R$271</definedName>
    <definedName name="_inv14">[6]PartsFlow!$D$289:$R$290</definedName>
    <definedName name="_inv2">[6]PartsFlow!$D$61:$R$62</definedName>
    <definedName name="_inv3">[6]PartsFlow!$D$80:$R$81</definedName>
    <definedName name="_inv4">[6]PartsFlow!$D$99:$R$100</definedName>
    <definedName name="_inv5">[6]PartsFlow!$D$118:$R$119</definedName>
    <definedName name="_inv6">[6]PartsFlow!$D$137:$R$138</definedName>
    <definedName name="_inv7">[6]PartsFlow!$D$156:$R$157</definedName>
    <definedName name="_inv8">[6]PartsFlow!$D$175:$R$176</definedName>
    <definedName name="_inv9">[6]PartsFlow!$D$194:$R$195</definedName>
    <definedName name="_Jan04">[2]BS!$R$7:$R$3582</definedName>
    <definedName name="_Jan05">#REF!</definedName>
    <definedName name="_Jan06">[10]BS!#REF!</definedName>
    <definedName name="_Jul04">[2]BS!$X$7:$X$3582</definedName>
    <definedName name="_Jul05">#REF!</definedName>
    <definedName name="_Jul09" xml:space="preserve"> [8]BS!$X$7:$X$1726</definedName>
    <definedName name="_Jun04">[2]BS!$W$7:$W$3582</definedName>
    <definedName name="_Jun05">#REF!</definedName>
    <definedName name="_Jun09" xml:space="preserve"> [8]BS!$W$7:$W$1726</definedName>
    <definedName name="_Key1" localSheetId="5" hidden="1">#REF!</definedName>
    <definedName name="_Key1" hidden="1">#REF!</definedName>
    <definedName name="_Key2" localSheetId="5" hidden="1">#REF!</definedName>
    <definedName name="_Key2" hidden="1">#REF!</definedName>
    <definedName name="_Mar04">[2]BS!$T$7:$T$3582</definedName>
    <definedName name="_Mar05">#REF!</definedName>
    <definedName name="_May04">[2]BS!$V$7:$V$3582</definedName>
    <definedName name="_May05">#REF!</definedName>
    <definedName name="_May09" xml:space="preserve"> [8]BS!$V$7:$V$1726</definedName>
    <definedName name="_MMP2007">SUM('[5]Run-Cost Data'!$O$5:$S$5)</definedName>
    <definedName name="_MMP2008">SUM('[5]Run-Cost Data'!$O$6:$S$17)</definedName>
    <definedName name="_MMP2009">SUM('[5]Run-Cost Data'!$O$18:$S$29)</definedName>
    <definedName name="_MMP2010">SUM('[5]Run-Cost Data'!$O$30:$S$41)</definedName>
    <definedName name="_MMP2011">SUM('[5]Run-Cost Data'!$O$42:$S$53)</definedName>
    <definedName name="_MMP2012">SUM('[5]Run-Cost Data'!$O$54:$S$65)</definedName>
    <definedName name="_MMP2013">SUM('[5]Run-Cost Data'!$O$66:$S$77)</definedName>
    <definedName name="_MMP2014">SUM('[5]Run-Cost Data'!$O$78:$S$89)</definedName>
    <definedName name="_MMP2015">SUM('[5]Run-Cost Data'!$O$90:$S$101)</definedName>
    <definedName name="_MMP2016">SUM('[5]Run-Cost Data'!$O$102:$S$113)</definedName>
    <definedName name="_MMP2017">SUM('[5]Run-Cost Data'!$O$114:$S$125)</definedName>
    <definedName name="_MMP2018">SUM('[5]Run-Cost Data'!$O$126:$S$137)</definedName>
    <definedName name="_MMP2019">SUM('[5]Run-Cost Data'!$O$138:$S$149)</definedName>
    <definedName name="_MMP2020">SUM('[5]Run-Cost Data'!$O$150:$S$161)</definedName>
    <definedName name="_MMP2021">SUM('[5]Run-Cost Data'!$O$162:$S$173)</definedName>
    <definedName name="_MMP2022">SUM('[5]Run-Cost Data'!$O$174:$S$185)</definedName>
    <definedName name="_MMP2023">SUM('[5]Run-Cost Data'!$O$186:$S$197)</definedName>
    <definedName name="_MMP2024">SUM('[5]Run-Cost Data'!$O$198:$S$209)</definedName>
    <definedName name="_MMP2025">SUM('[5]Run-Cost Data'!$O$210:$S$221)</definedName>
    <definedName name="_MMP2026">SUM('[5]Run-Cost Data'!$O$222:$S$233)</definedName>
    <definedName name="_mwh2">#REF!</definedName>
    <definedName name="_new1" hidden="1">{#N/A,#N/A,FALSE,"Summ";#N/A,#N/A,FALSE,"General"}</definedName>
    <definedName name="_Nov03">[3]BS!$S$7:$S$3582</definedName>
    <definedName name="_Nov04">[2]BS!$AB$7:$AB$3582</definedName>
    <definedName name="_Nov05">#REF!</definedName>
    <definedName name="_Oct03">[3]BS!$R$7:$R$3582</definedName>
    <definedName name="_Oct04">[2]BS!$AA$7:$AA$3582</definedName>
    <definedName name="_Oct05">#REF!</definedName>
    <definedName name="_Oct09" xml:space="preserve"> [8]BS!$AA$7:$AA$1726</definedName>
    <definedName name="_Order1" hidden="1">255</definedName>
    <definedName name="_Order2" hidden="1">255</definedName>
    <definedName name="_P_RD">#REF!</definedName>
    <definedName name="_pa1">[4]Sheet1!$T$1:$AC$75</definedName>
    <definedName name="_PC1">[11]CLASSIFIERS!$A$7:$IV$7</definedName>
    <definedName name="_PC2">[11]CLASSIFIERS!$A$10:$IV$10</definedName>
    <definedName name="_PC3">[11]CLASSIFIERS!$A$12:$IV$12</definedName>
    <definedName name="_PC4">[11]CLASSIFIERS!$A$13:$IV$13</definedName>
    <definedName name="_PRINT_23_36">#REF!</definedName>
    <definedName name="_PRINT_85_58">#REF!</definedName>
    <definedName name="_RATE_DESIGN">#REF!</definedName>
    <definedName name="_Regression_Int" hidden="1">1</definedName>
    <definedName name="_RES">#REF!</definedName>
    <definedName name="_RES2005">#REF!</definedName>
    <definedName name="_SEC24">[11]EXTERNAL!$A$112:$IV$114</definedName>
    <definedName name="_Sep03">[16]BS!$AB$7:$AB$3420</definedName>
    <definedName name="_Sep04">[2]BS!$Z$7:$Z$3582</definedName>
    <definedName name="_Sep05">#REF!</definedName>
    <definedName name="_six6" localSheetId="10" hidden="1">{#N/A,#N/A,FALSE,"CRPT";#N/A,#N/A,FALSE,"TREND";#N/A,#N/A,FALSE,"%Curve"}</definedName>
    <definedName name="_six6" localSheetId="5" hidden="1">{#N/A,#N/A,FALSE,"CRPT";#N/A,#N/A,FALSE,"TREND";#N/A,#N/A,FALSE,"%Curve"}</definedName>
    <definedName name="_six6" hidden="1">{#N/A,#N/A,FALSE,"CRPT";#N/A,#N/A,FALSE,"TREND";#N/A,#N/A,FALSE,"%Curve"}</definedName>
    <definedName name="_Sort" localSheetId="5" hidden="1">#REF!</definedName>
    <definedName name="_Sort" hidden="1">#REF!</definedName>
    <definedName name="_www1" localSheetId="10" hidden="1">{#N/A,#N/A,FALSE,"schA"}</definedName>
    <definedName name="_www1" localSheetId="5" hidden="1">{#N/A,#N/A,FALSE,"schA"}</definedName>
    <definedName name="_www1" localSheetId="3" hidden="1">{#N/A,#N/A,FALSE,"schA"}</definedName>
    <definedName name="_www1" localSheetId="4" hidden="1">{#N/A,#N/A,FALSE,"schA"}</definedName>
    <definedName name="_www1" hidden="1">{#N/A,#N/A,FALSE,"schA"}</definedName>
    <definedName name="a" localSheetId="10" hidden="1">{#N/A,#N/A,FALSE,"Coversheet";#N/A,#N/A,FALSE,"QA"}</definedName>
    <definedName name="a" localSheetId="5" hidden="1">{#N/A,#N/A,FALSE,"Coversheet";#N/A,#N/A,FALSE,"QA"}</definedName>
    <definedName name="a" hidden="1">{#N/A,#N/A,FALSE,"Coversheet";#N/A,#N/A,FALSE,"QA"}</definedName>
    <definedName name="AccessDatabase" hidden="1">"I:\COMTREL\FINICLE\TradeSummary.mdb"</definedName>
    <definedName name="accrual">[17]Sheet2!#REF!</definedName>
    <definedName name="accrual2">[17]Sheet2!#REF!</definedName>
    <definedName name="accrual3">[17]Sheet2!#REF!</definedName>
    <definedName name="Acq1Plant">'[18]Acquisition Inputs'!$C$8</definedName>
    <definedName name="Acq2Plant">'[18]Acquisition Inputs'!$C$70</definedName>
    <definedName name="Adj_AC_8">[19]Cover!#REF!</definedName>
    <definedName name="Adj_Amt_8">[19]Cover!#REF!</definedName>
    <definedName name="Adj_Typ_8">[19]Cover!#REF!</definedName>
    <definedName name="ADJPTDCE.T">[11]INTERNAL!$A$31:$IV$33</definedName>
    <definedName name="AFUDC">[20]Assumptions!$C$81</definedName>
    <definedName name="afudcrate">#REF!</definedName>
    <definedName name="afudctaxbasis">#REF!</definedName>
    <definedName name="all_total">'[1]Sched 46'!#REF!</definedName>
    <definedName name="AlphaTest">[21]Resources!$M$69:$M$73</definedName>
    <definedName name="Amort">[22]DATA!$AA$5:$AB$173,[22]DATA!$D$5:$D$173,[22]DATA!$A$5:$A$38,[22]DATA!$A$39:$A$124,[22]DATA!$A$125:$A$151,[22]DATA!$A$152:$A$173</definedName>
    <definedName name="ANCIL">[11]EXTERNAL!$A$163:$IV$165</definedName>
    <definedName name="apeek">#REF!</definedName>
    <definedName name="Apr03AMA">'[23]BS C&amp;L'!#REF!</definedName>
    <definedName name="Apr04AMA">[2]BS!$AG$7:$AG$3582</definedName>
    <definedName name="Apr05AMA">#REF!</definedName>
    <definedName name="APR09AMA">[8]BS!$AN$7:$AN$1725</definedName>
    <definedName name="Apr10AMA">[8]BS!$AZ$7:$AZ$1726</definedName>
    <definedName name="AprNCF">[24]Assumptions!$C$38</definedName>
    <definedName name="aquila_lookup">'[25]Cabot Gas Replacement'!$B$8:$F$16</definedName>
    <definedName name="AS2DocOpenMode" hidden="1">"AS2DocumentEdit"</definedName>
    <definedName name="Asset_Class_Switch">[26]Assumptions!$D$5</definedName>
    <definedName name="Assume_Percent_Change">#REF!</definedName>
    <definedName name="ATWACC">'[27]Revenue Calculation'!$F$8</definedName>
    <definedName name="Aug03AMA">'[23]BS C&amp;L'!#REF!</definedName>
    <definedName name="Aug04AMA">[2]BS!$AK$7:$AK$3582</definedName>
    <definedName name="Aug05AMA">#REF!</definedName>
    <definedName name="Aug09AMA">[8]BS!$AR$7:$AR$1726</definedName>
    <definedName name="augcf">#REF!</definedName>
    <definedName name="augcost">#REF!</definedName>
    <definedName name="AugNCF">[20]Assumptions!$C$42</definedName>
    <definedName name="Aurora_Prices">"Monthly Price Summary'!$C$4:$H$63"</definedName>
    <definedName name="b" localSheetId="10" hidden="1">{#N/A,#N/A,FALSE,"Coversheet";#N/A,#N/A,FALSE,"QA"}</definedName>
    <definedName name="b" localSheetId="5" hidden="1">{#N/A,#N/A,FALSE,"Coversheet";#N/A,#N/A,FALSE,"QA"}</definedName>
    <definedName name="b" localSheetId="7" hidden="1">{#N/A,#N/A,FALSE,"Coversheet";#N/A,#N/A,FALSE,"QA"}</definedName>
    <definedName name="b" localSheetId="3" hidden="1">{#N/A,#N/A,FALSE,"Coversheet";#N/A,#N/A,FALSE,"QA"}</definedName>
    <definedName name="b" localSheetId="2" hidden="1">{#N/A,#N/A,FALSE,"Coversheet";#N/A,#N/A,FALSE,"QA"}</definedName>
    <definedName name="b" localSheetId="1" hidden="1">{#N/A,#N/A,FALSE,"Coversheet";#N/A,#N/A,FALSE,"QA"}</definedName>
    <definedName name="b" localSheetId="4" hidden="1">{#N/A,#N/A,FALSE,"Coversheet";#N/A,#N/A,FALSE,"QA"}</definedName>
    <definedName name="b" hidden="1">{#N/A,#N/A,FALSE,"Coversheet";#N/A,#N/A,FALSE,"QA"}</definedName>
    <definedName name="BADDEBT">[28]model!#REF!</definedName>
    <definedName name="bal">[17]Sheet2!#REF!</definedName>
    <definedName name="balance">[17]Sheet2!#REF!</definedName>
    <definedName name="balsh1stqtr97">[0]!balsh1stqtr97</definedName>
    <definedName name="balshet2ndqtr">[0]!balshet2ndqtr</definedName>
    <definedName name="BD">#REF!</definedName>
    <definedName name="Beg_Unb_KWHs">[29]LeadSht!$L$10</definedName>
    <definedName name="BEP">#REF!</definedName>
    <definedName name="BEx0017DGUEDPCFJUPUZOOLJCS2B" localSheetId="5" hidden="1">#REF!</definedName>
    <definedName name="BEx0017DGUEDPCFJUPUZOOLJCS2B" hidden="1">#REF!</definedName>
    <definedName name="BEx001CNWHJ5RULCSFM36ZCGJ1UH" localSheetId="5" hidden="1">#REF!</definedName>
    <definedName name="BEx001CNWHJ5RULCSFM36ZCGJ1UH" hidden="1">#REF!</definedName>
    <definedName name="BEx004791UAJIJSN57OT7YBLNP82" localSheetId="5" hidden="1">#REF!</definedName>
    <definedName name="BEx004791UAJIJSN57OT7YBLNP82" hidden="1">#REF!</definedName>
    <definedName name="BEx008P2NVFDLBHL7IZ5WTMVOQ1F" localSheetId="5" hidden="1">#REF!</definedName>
    <definedName name="BEx008P2NVFDLBHL7IZ5WTMVOQ1F" hidden="1">#REF!</definedName>
    <definedName name="BEx009G00IN0JUIAQ4WE9NHTMQE2" localSheetId="5" hidden="1">#REF!</definedName>
    <definedName name="BEx009G00IN0JUIAQ4WE9NHTMQE2" hidden="1">#REF!</definedName>
    <definedName name="BEx00DXTY2JDVGWQKV8H7FG4SV30" localSheetId="5" hidden="1">#REF!</definedName>
    <definedName name="BEx00DXTY2JDVGWQKV8H7FG4SV30" hidden="1">#REF!</definedName>
    <definedName name="BEx00GHLTYRH5N2S6P78YW1CD30N" localSheetId="5" hidden="1">#REF!</definedName>
    <definedName name="BEx00GHLTYRH5N2S6P78YW1CD30N" hidden="1">#REF!</definedName>
    <definedName name="BEx00JC31DY11L45SEU4B10BIN6W" localSheetId="5" hidden="1">#REF!</definedName>
    <definedName name="BEx00JC31DY11L45SEU4B10BIN6W" hidden="1">#REF!</definedName>
    <definedName name="BEx00KZHZBHP3TDV1YMX4B19B95O" localSheetId="5" hidden="1">#REF!</definedName>
    <definedName name="BEx00KZHZBHP3TDV1YMX4B19B95O" hidden="1">#REF!</definedName>
    <definedName name="BEx00P11V7HA4MS6XYY3P4BPVXML" localSheetId="5" hidden="1">#REF!</definedName>
    <definedName name="BEx00P11V7HA4MS6XYY3P4BPVXML" hidden="1">#REF!</definedName>
    <definedName name="BEx00PBV7V99V7M3LDYUTF31MUFJ" localSheetId="5" hidden="1">#REF!</definedName>
    <definedName name="BEx00PBV7V99V7M3LDYUTF31MUFJ" hidden="1">#REF!</definedName>
    <definedName name="BEx00SMIQJ55EVB7T24CORX0JWQO" localSheetId="5" hidden="1">#REF!</definedName>
    <definedName name="BEx00SMIQJ55EVB7T24CORX0JWQO" hidden="1">#REF!</definedName>
    <definedName name="BEx010V7DB7O7Z9NHSX27HZK4H76" localSheetId="5" hidden="1">#REF!</definedName>
    <definedName name="BEx010V7DB7O7Z9NHSX27HZK4H76" hidden="1">#REF!</definedName>
    <definedName name="BEx012IKS6YVHG9KTG2FAKRSMYLU" localSheetId="5" hidden="1">#REF!</definedName>
    <definedName name="BEx012IKS6YVHG9KTG2FAKRSMYLU" hidden="1">#REF!</definedName>
    <definedName name="BEx01HY6E3GJ66ABU5ABN26V6Q13" localSheetId="5" hidden="1">#REF!</definedName>
    <definedName name="BEx01HY6E3GJ66ABU5ABN26V6Q13" hidden="1">#REF!</definedName>
    <definedName name="BEx01PW5YQKEGAR8JDDI5OARYXDF" localSheetId="5" hidden="1">#REF!</definedName>
    <definedName name="BEx01PW5YQKEGAR8JDDI5OARYXDF" hidden="1">#REF!</definedName>
    <definedName name="BEx01QCB2ERCAYYOFDP3OQRWUU60" localSheetId="5" hidden="1">#REF!</definedName>
    <definedName name="BEx01QCB2ERCAYYOFDP3OQRWUU60" hidden="1">#REF!</definedName>
    <definedName name="BEx01U37NQSMTGJRU8EGTJORBJ6H" localSheetId="5" hidden="1">#REF!</definedName>
    <definedName name="BEx01U37NQSMTGJRU8EGTJORBJ6H" hidden="1">#REF!</definedName>
    <definedName name="BEx01XJ94SHJ1YQ7ORPW0RQGKI2H" localSheetId="5" hidden="1">#REF!</definedName>
    <definedName name="BEx01XJ94SHJ1YQ7ORPW0RQGKI2H" hidden="1">#REF!</definedName>
    <definedName name="BEx028BOZCS2MQO9MODVS6F7NCA3" localSheetId="5" hidden="1">#REF!</definedName>
    <definedName name="BEx028BOZCS2MQO9MODVS6F7NCA3" hidden="1">#REF!</definedName>
    <definedName name="BEx02DPUYNH76938V8GVORY8LRY1" localSheetId="5" hidden="1">#REF!</definedName>
    <definedName name="BEx02DPUYNH76938V8GVORY8LRY1" hidden="1">#REF!</definedName>
    <definedName name="BEx02PEP6DY4K1JGB0HHS3B6QOGZ" localSheetId="5" hidden="1">#REF!</definedName>
    <definedName name="BEx02PEP6DY4K1JGB0HHS3B6QOGZ" hidden="1">#REF!</definedName>
    <definedName name="BEx02Q08R9G839Q4RFGG9026C7PX" localSheetId="5" hidden="1">#REF!</definedName>
    <definedName name="BEx02Q08R9G839Q4RFGG9026C7PX" hidden="1">#REF!</definedName>
    <definedName name="BEx02SEL3Z1QWGAHXDPUA9WLTTPS" localSheetId="5" hidden="1">#REF!</definedName>
    <definedName name="BEx02SEL3Z1QWGAHXDPUA9WLTTPS" hidden="1">#REF!</definedName>
    <definedName name="BEx02Y3KJZH5BGDM9QEZ1PVVI114" localSheetId="5" hidden="1">#REF!</definedName>
    <definedName name="BEx02Y3KJZH5BGDM9QEZ1PVVI114" hidden="1">#REF!</definedName>
    <definedName name="BEx0313GRLLASDTVPW5DHTXHE74M" localSheetId="5" hidden="1">#REF!</definedName>
    <definedName name="BEx0313GRLLASDTVPW5DHTXHE74M" hidden="1">#REF!</definedName>
    <definedName name="BEx1F0SOZ3H5XUHXD7O01TCR8T6J" localSheetId="5" hidden="1">#REF!</definedName>
    <definedName name="BEx1F0SOZ3H5XUHXD7O01TCR8T6J" hidden="1">#REF!</definedName>
    <definedName name="BEx1F9HL824UCNCVZ2U62J4KZCX8" localSheetId="5" hidden="1">#REF!</definedName>
    <definedName name="BEx1F9HL824UCNCVZ2U62J4KZCX8" hidden="1">#REF!</definedName>
    <definedName name="BEx1FEVSJKTI1Q1Z874QZVFSJSVA" localSheetId="5" hidden="1">#REF!</definedName>
    <definedName name="BEx1FEVSJKTI1Q1Z874QZVFSJSVA" hidden="1">#REF!</definedName>
    <definedName name="BEx1FGDRUHHLI1GBHELT4PK0LY4V" localSheetId="5" hidden="1">#REF!</definedName>
    <definedName name="BEx1FGDRUHHLI1GBHELT4PK0LY4V" hidden="1">#REF!</definedName>
    <definedName name="BEx1FJZ7GKO99IYTP6GGGF7EUL3Z" localSheetId="5" hidden="1">#REF!</definedName>
    <definedName name="BEx1FJZ7GKO99IYTP6GGGF7EUL3Z" hidden="1">#REF!</definedName>
    <definedName name="BEx1FPDH0YKYQXDHUTFIQLIF34J8" localSheetId="5" hidden="1">#REF!</definedName>
    <definedName name="BEx1FPDH0YKYQXDHUTFIQLIF34J8" hidden="1">#REF!</definedName>
    <definedName name="BEx1FQ9SZAGL2HEKRB046EOQDWOX" localSheetId="5" hidden="1">#REF!</definedName>
    <definedName name="BEx1FQ9SZAGL2HEKRB046EOQDWOX" hidden="1">#REF!</definedName>
    <definedName name="BEx1FZV2CM77TBH1R6YYV9P06KA2" localSheetId="5" hidden="1">#REF!</definedName>
    <definedName name="BEx1FZV2CM77TBH1R6YYV9P06KA2" hidden="1">#REF!</definedName>
    <definedName name="BEx1G59AY8195JTUM6P18VXUFJ3E" localSheetId="5" hidden="1">#REF!</definedName>
    <definedName name="BEx1G59AY8195JTUM6P18VXUFJ3E" hidden="1">#REF!</definedName>
    <definedName name="BEx1GKUDMCV60BOZT0SENCT0MD8L" localSheetId="5" hidden="1">#REF!</definedName>
    <definedName name="BEx1GKUDMCV60BOZT0SENCT0MD8L" hidden="1">#REF!</definedName>
    <definedName name="BEx1GUVQ5L0JCX3E4SROI4WBYVTO" localSheetId="5" hidden="1">#REF!</definedName>
    <definedName name="BEx1GUVQ5L0JCX3E4SROI4WBYVTO" hidden="1">#REF!</definedName>
    <definedName name="BEx1GVMRHFXUP6XYYY9NR12PV5TF" localSheetId="5" hidden="1">#REF!</definedName>
    <definedName name="BEx1GVMRHFXUP6XYYY9NR12PV5TF" hidden="1">#REF!</definedName>
    <definedName name="BEx1H6KIT7BHUH6MDDWC935V9N47" localSheetId="5" hidden="1">#REF!</definedName>
    <definedName name="BEx1H6KIT7BHUH6MDDWC935V9N47" hidden="1">#REF!</definedName>
    <definedName name="BEx1HA60AI3STEJQZAQ0RA3Q3AZV" localSheetId="5" hidden="1">#REF!</definedName>
    <definedName name="BEx1HA60AI3STEJQZAQ0RA3Q3AZV" hidden="1">#REF!</definedName>
    <definedName name="BEx1HB2DBVO5N6V2WX7BEHUFYTFU" localSheetId="5" hidden="1">#REF!</definedName>
    <definedName name="BEx1HB2DBVO5N6V2WX7BEHUFYTFU" hidden="1">#REF!</definedName>
    <definedName name="BEx1HDGOOJ3SKHYMWUZJ1P0RQZ9N" localSheetId="5" hidden="1">#REF!</definedName>
    <definedName name="BEx1HDGOOJ3SKHYMWUZJ1P0RQZ9N" hidden="1">#REF!</definedName>
    <definedName name="BEx1HDM5ZXSJG6JQEMSFV52PZ10V" localSheetId="5" hidden="1">#REF!</definedName>
    <definedName name="BEx1HDM5ZXSJG6JQEMSFV52PZ10V" hidden="1">#REF!</definedName>
    <definedName name="BEx1HETBBZVN5F43LKOFMC4QB0CR" localSheetId="5" hidden="1">#REF!</definedName>
    <definedName name="BEx1HETBBZVN5F43LKOFMC4QB0CR" hidden="1">#REF!</definedName>
    <definedName name="BEx1HGWNWPLNXICOTP90TKQVVE4E" localSheetId="5" hidden="1">#REF!</definedName>
    <definedName name="BEx1HGWNWPLNXICOTP90TKQVVE4E" hidden="1">#REF!</definedName>
    <definedName name="BEx1HIPLJZABY0EMUOTZN0EQMDPU" localSheetId="5" hidden="1">#REF!</definedName>
    <definedName name="BEx1HIPLJZABY0EMUOTZN0EQMDPU" hidden="1">#REF!</definedName>
    <definedName name="BEx1HO94JIRX219MPWMB5E5XZ04X" localSheetId="5" hidden="1">#REF!</definedName>
    <definedName name="BEx1HO94JIRX219MPWMB5E5XZ04X" hidden="1">#REF!</definedName>
    <definedName name="BEx1HQNF6KHM21E3XLW0NMSSEI9S" localSheetId="5" hidden="1">#REF!</definedName>
    <definedName name="BEx1HQNF6KHM21E3XLW0NMSSEI9S" hidden="1">#REF!</definedName>
    <definedName name="BEx1HSLNWIW4S97ZBYY7I7M5YVH4" localSheetId="5" hidden="1">#REF!</definedName>
    <definedName name="BEx1HSLNWIW4S97ZBYY7I7M5YVH4" hidden="1">#REF!</definedName>
    <definedName name="BEx1HZCBBWLB2BTNOXP319ZDEVOJ" localSheetId="5" hidden="1">#REF!</definedName>
    <definedName name="BEx1HZCBBWLB2BTNOXP319ZDEVOJ" hidden="1">#REF!</definedName>
    <definedName name="BEx1I4QKTILCKZUSOJCVZN7SNHL5" localSheetId="5" hidden="1">#REF!</definedName>
    <definedName name="BEx1I4QKTILCKZUSOJCVZN7SNHL5" hidden="1">#REF!</definedName>
    <definedName name="BEx1IE0ZP7RIFM9FI24S9I6AAJ14" localSheetId="5" hidden="1">#REF!</definedName>
    <definedName name="BEx1IE0ZP7RIFM9FI24S9I6AAJ14" hidden="1">#REF!</definedName>
    <definedName name="BEx1IGQ5B697MNDOE06MVSR0H58E" localSheetId="5" hidden="1">#REF!</definedName>
    <definedName name="BEx1IGQ5B697MNDOE06MVSR0H58E" hidden="1">#REF!</definedName>
    <definedName name="BEx1IKRPW8MLB9Y485M1TL2IT9SH" localSheetId="5" hidden="1">#REF!</definedName>
    <definedName name="BEx1IKRPW8MLB9Y485M1TL2IT9SH" hidden="1">#REF!</definedName>
    <definedName name="BEx1IPKCFCT3TL9MSO1LSYJ2VJ2X" localSheetId="5" hidden="1">#REF!</definedName>
    <definedName name="BEx1IPKCFCT3TL9MSO1LSYJ2VJ2X" hidden="1">#REF!</definedName>
    <definedName name="BEx1IW5PQTTMD62XZ287XF2O3FBQ" localSheetId="5" hidden="1">#REF!</definedName>
    <definedName name="BEx1IW5PQTTMD62XZ287XF2O3FBQ" hidden="1">#REF!</definedName>
    <definedName name="BEx1J0CSSHDJGBJUHVOEMCF2P4DL" localSheetId="5" hidden="1">#REF!</definedName>
    <definedName name="BEx1J0CSSHDJGBJUHVOEMCF2P4DL" hidden="1">#REF!</definedName>
    <definedName name="BEx1J0NL6D3ILC18B48AL0VNEN9A" localSheetId="5" hidden="1">#REF!</definedName>
    <definedName name="BEx1J0NL6D3ILC18B48AL0VNEN9A" hidden="1">#REF!</definedName>
    <definedName name="BEx1J7E8VCGLPYU82QXVUG5N3ZAI" localSheetId="5" hidden="1">#REF!</definedName>
    <definedName name="BEx1J7E8VCGLPYU82QXVUG5N3ZAI" hidden="1">#REF!</definedName>
    <definedName name="BEx1JGE2YQWH8S25USOY08XVGO0D" localSheetId="5" hidden="1">#REF!</definedName>
    <definedName name="BEx1JGE2YQWH8S25USOY08XVGO0D" hidden="1">#REF!</definedName>
    <definedName name="BEx1JJJC9T1W7HY4V7HP1S1W4JO1" localSheetId="5" hidden="1">#REF!</definedName>
    <definedName name="BEx1JJJC9T1W7HY4V7HP1S1W4JO1" hidden="1">#REF!</definedName>
    <definedName name="BEx1JKKZSJ7DI4PTFVI9VVFMB1X2" localSheetId="5" hidden="1">#REF!</definedName>
    <definedName name="BEx1JKKZSJ7DI4PTFVI9VVFMB1X2" hidden="1">#REF!</definedName>
    <definedName name="BEx1JUBQFRVMASSFK4B3V0AD7YP9" localSheetId="5" hidden="1">#REF!</definedName>
    <definedName name="BEx1JUBQFRVMASSFK4B3V0AD7YP9" hidden="1">#REF!</definedName>
    <definedName name="BEx1JVTOATZGRJFXGXPJJLC4DOBE" localSheetId="5" hidden="1">#REF!</definedName>
    <definedName name="BEx1JVTOATZGRJFXGXPJJLC4DOBE" hidden="1">#REF!</definedName>
    <definedName name="BEx1JXBM5W4YRWNQ0P95QQS6JWD6" localSheetId="5" hidden="1">#REF!</definedName>
    <definedName name="BEx1JXBM5W4YRWNQ0P95QQS6JWD6" hidden="1">#REF!</definedName>
    <definedName name="BEx1KGY9QEHZ9QSARMQUTQKRK4UX" localSheetId="5" hidden="1">#REF!</definedName>
    <definedName name="BEx1KGY9QEHZ9QSARMQUTQKRK4UX" hidden="1">#REF!</definedName>
    <definedName name="BEx1KIWH5MOLR00SBECT39NS3AJ1" localSheetId="5" hidden="1">#REF!</definedName>
    <definedName name="BEx1KIWH5MOLR00SBECT39NS3AJ1" hidden="1">#REF!</definedName>
    <definedName name="BEx1KKP1ELIF2UII2FWVGL7M1X7J" localSheetId="5" hidden="1">#REF!</definedName>
    <definedName name="BEx1KKP1ELIF2UII2FWVGL7M1X7J" hidden="1">#REF!</definedName>
    <definedName name="BEx1KQJKIAPZKE9YDYH5HKXX52FM" localSheetId="5" hidden="1">#REF!</definedName>
    <definedName name="BEx1KQJKIAPZKE9YDYH5HKXX52FM" hidden="1">#REF!</definedName>
    <definedName name="BEx1KUVWMB0QCWA3RBE4CADFVRIS" localSheetId="5" hidden="1">#REF!</definedName>
    <definedName name="BEx1KUVWMB0QCWA3RBE4CADFVRIS" hidden="1">#REF!</definedName>
    <definedName name="BEx1L0AAH7PV8PPQQDBP5AI4TLYP" localSheetId="5" hidden="1">#REF!</definedName>
    <definedName name="BEx1L0AAH7PV8PPQQDBP5AI4TLYP" hidden="1">#REF!</definedName>
    <definedName name="BEx1L2OG1SDFK2TPXELJ77YP4NI2" localSheetId="5" hidden="1">#REF!</definedName>
    <definedName name="BEx1L2OG1SDFK2TPXELJ77YP4NI2" hidden="1">#REF!</definedName>
    <definedName name="BEx1L6Q60MWRDJB4L20LK0XPA0Z2" localSheetId="5" hidden="1">#REF!</definedName>
    <definedName name="BEx1L6Q60MWRDJB4L20LK0XPA0Z2" hidden="1">#REF!</definedName>
    <definedName name="BEx1L7BSEFOLQDNZWMLUNBRO08T4" localSheetId="5" hidden="1">#REF!</definedName>
    <definedName name="BEx1L7BSEFOLQDNZWMLUNBRO08T4" hidden="1">#REF!</definedName>
    <definedName name="BEx1LD63FP2Z4BR9TKSHOZW9KKZ5" localSheetId="5" hidden="1">#REF!</definedName>
    <definedName name="BEx1LD63FP2Z4BR9TKSHOZW9KKZ5" hidden="1">#REF!</definedName>
    <definedName name="BEx1LDMB9RW982DUILM2WPT5VWQ3" localSheetId="5" hidden="1">#REF!</definedName>
    <definedName name="BEx1LDMB9RW982DUILM2WPT5VWQ3" hidden="1">#REF!</definedName>
    <definedName name="BEx1LFF2UQ13XL4X1I2WBD73NZ21" localSheetId="5" hidden="1">#REF!</definedName>
    <definedName name="BEx1LFF2UQ13XL4X1I2WBD73NZ21" hidden="1">#REF!</definedName>
    <definedName name="BEx1LKTB33LO23ACTADIVRY7ZNFC" localSheetId="5" hidden="1">#REF!</definedName>
    <definedName name="BEx1LKTB33LO23ACTADIVRY7ZNFC" hidden="1">#REF!</definedName>
    <definedName name="BEx1LQNKVZAXGSEPDAM8AWU2FHHJ" localSheetId="5" hidden="1">#REF!</definedName>
    <definedName name="BEx1LQNKVZAXGSEPDAM8AWU2FHHJ" hidden="1">#REF!</definedName>
    <definedName name="BEx1LRPGDQCOEMW8YT80J1XCDCIV" localSheetId="5" hidden="1">#REF!</definedName>
    <definedName name="BEx1LRPGDQCOEMW8YT80J1XCDCIV" hidden="1">#REF!</definedName>
    <definedName name="BEx1LRUSJW4JG54X07QWD9R27WV9" localSheetId="5" hidden="1">#REF!</definedName>
    <definedName name="BEx1LRUSJW4JG54X07QWD9R27WV9" hidden="1">#REF!</definedName>
    <definedName name="BEx1M1WBK5T0LP1AK2JYV6W87ID6" localSheetId="5" hidden="1">#REF!</definedName>
    <definedName name="BEx1M1WBK5T0LP1AK2JYV6W87ID6" hidden="1">#REF!</definedName>
    <definedName name="BEx1M51HHDYGIT8PON7U8ICL2S95" localSheetId="5" hidden="1">#REF!</definedName>
    <definedName name="BEx1M51HHDYGIT8PON7U8ICL2S95" hidden="1">#REF!</definedName>
    <definedName name="BEx1MP4FWKV0QYXE13PX9JSNA270" localSheetId="5" hidden="1">#REF!</definedName>
    <definedName name="BEx1MP4FWKV0QYXE13PX9JSNA270" hidden="1">#REF!</definedName>
    <definedName name="BEx1MSV791FSS4CZQKG04NHT3F79" localSheetId="5" hidden="1">#REF!</definedName>
    <definedName name="BEx1MSV791FSS4CZQKG04NHT3F79" hidden="1">#REF!</definedName>
    <definedName name="BEx1MTRKKVCHOZ0YGID6HZ49LJTO" localSheetId="5" hidden="1">#REF!</definedName>
    <definedName name="BEx1MTRKKVCHOZ0YGID6HZ49LJTO" hidden="1">#REF!</definedName>
    <definedName name="BEx1N3CUJ3UX61X38ZAJVPEN4KMC" localSheetId="5" hidden="1">#REF!</definedName>
    <definedName name="BEx1N3CUJ3UX61X38ZAJVPEN4KMC" hidden="1">#REF!</definedName>
    <definedName name="BEx1N5R5IJ3CG6CL344F5KWPINEO" localSheetId="5" hidden="1">#REF!</definedName>
    <definedName name="BEx1N5R5IJ3CG6CL344F5KWPINEO" hidden="1">#REF!</definedName>
    <definedName name="BEx1NFCFVPBS7XURQ8Y0BZEGPBVP" localSheetId="5" hidden="1">#REF!</definedName>
    <definedName name="BEx1NFCFVPBS7XURQ8Y0BZEGPBVP" hidden="1">#REF!</definedName>
    <definedName name="BEx1NM34KQTO1LDNSAFD1L82UZFG" localSheetId="5" hidden="1">#REF!</definedName>
    <definedName name="BEx1NM34KQTO1LDNSAFD1L82UZFG" hidden="1">#REF!</definedName>
    <definedName name="BEx1NO6TXZVOGCUWCCRTXRXWW0XL" localSheetId="5" hidden="1">#REF!</definedName>
    <definedName name="BEx1NO6TXZVOGCUWCCRTXRXWW0XL" hidden="1">#REF!</definedName>
    <definedName name="BEx1NS8EU5P9FQV3S0WRTXI5L361" localSheetId="5" hidden="1">#REF!</definedName>
    <definedName name="BEx1NS8EU5P9FQV3S0WRTXI5L361" hidden="1">#REF!</definedName>
    <definedName name="BEx1NUBX5VUYZFKQH69FN6BTLWCR" localSheetId="5" hidden="1">#REF!</definedName>
    <definedName name="BEx1NUBX5VUYZFKQH69FN6BTLWCR" hidden="1">#REF!</definedName>
    <definedName name="BEx1NZ4K1L8UON80Y2A4RASKWGNP" localSheetId="5" hidden="1">#REF!</definedName>
    <definedName name="BEx1NZ4K1L8UON80Y2A4RASKWGNP" hidden="1">#REF!</definedName>
    <definedName name="BEx1O24FB2CPATAGE3T7L1NBQQO1" localSheetId="5" hidden="1">#REF!</definedName>
    <definedName name="BEx1O24FB2CPATAGE3T7L1NBQQO1" hidden="1">#REF!</definedName>
    <definedName name="BEx1OLAZ915OGYWP0QP1QQWDLCRX" localSheetId="5" hidden="1">#REF!</definedName>
    <definedName name="BEx1OLAZ915OGYWP0QP1QQWDLCRX" hidden="1">#REF!</definedName>
    <definedName name="BEx1OO5ER042IS6IC4TLDI75JNVH" localSheetId="5" hidden="1">#REF!</definedName>
    <definedName name="BEx1OO5ER042IS6IC4TLDI75JNVH" hidden="1">#REF!</definedName>
    <definedName name="BEx1OTE54CBSUT8FWKRALEDCUWN4" localSheetId="5" hidden="1">#REF!</definedName>
    <definedName name="BEx1OTE54CBSUT8FWKRALEDCUWN4" hidden="1">#REF!</definedName>
    <definedName name="BEx1OVSMPADTX95QUOX34KZQ8EDY" localSheetId="5" hidden="1">#REF!</definedName>
    <definedName name="BEx1OVSMPADTX95QUOX34KZQ8EDY" hidden="1">#REF!</definedName>
    <definedName name="BEx1OWJJ0DP4628GCVVRQ9X0DRHQ" localSheetId="5" hidden="1">#REF!</definedName>
    <definedName name="BEx1OWJJ0DP4628GCVVRQ9X0DRHQ" hidden="1">#REF!</definedName>
    <definedName name="BEx1OX544IO9FQJI7YYQGZCEHB3O" localSheetId="5" hidden="1">#REF!</definedName>
    <definedName name="BEx1OX544IO9FQJI7YYQGZCEHB3O" hidden="1">#REF!</definedName>
    <definedName name="BEx1OY6SVEUT2EQ26P7EKEND342G" localSheetId="5" hidden="1">#REF!</definedName>
    <definedName name="BEx1OY6SVEUT2EQ26P7EKEND342G" hidden="1">#REF!</definedName>
    <definedName name="BEx1OYN1LPIPI12O9G6F7QAOS9T4" localSheetId="5" hidden="1">#REF!</definedName>
    <definedName name="BEx1OYN1LPIPI12O9G6F7QAOS9T4" hidden="1">#REF!</definedName>
    <definedName name="BEx1P1HHKJA799O3YZXQAX6KFH58" localSheetId="5" hidden="1">#REF!</definedName>
    <definedName name="BEx1P1HHKJA799O3YZXQAX6KFH58" hidden="1">#REF!</definedName>
    <definedName name="BEx1P34W467WGPOXPK292QFJIPHJ" localSheetId="5" hidden="1">#REF!</definedName>
    <definedName name="BEx1P34W467WGPOXPK292QFJIPHJ" hidden="1">#REF!</definedName>
    <definedName name="BEx1P76FRYAB1BWA5RJS4KOB3G9I" localSheetId="5" hidden="1">#REF!</definedName>
    <definedName name="BEx1P76FRYAB1BWA5RJS4KOB3G9I" hidden="1">#REF!</definedName>
    <definedName name="BEx1P7S1J4TKGVJ43C2Q2R3M9WRB" localSheetId="5" hidden="1">#REF!</definedName>
    <definedName name="BEx1P7S1J4TKGVJ43C2Q2R3M9WRB" hidden="1">#REF!</definedName>
    <definedName name="BEx1P8OF6WY3IH8SO71KQOU83V3Y" localSheetId="5" hidden="1">#REF!</definedName>
    <definedName name="BEx1P8OF6WY3IH8SO71KQOU83V3Y" hidden="1">#REF!</definedName>
    <definedName name="BEx1PA11BLPVZM8RC5BL46WX8YB5" localSheetId="5" hidden="1">#REF!</definedName>
    <definedName name="BEx1PA11BLPVZM8RC5BL46WX8YB5" hidden="1">#REF!</definedName>
    <definedName name="BEx1PAMMMZTO2BTR6YLZ9ASMPS4N" localSheetId="5" hidden="1">#REF!</definedName>
    <definedName name="BEx1PAMMMZTO2BTR6YLZ9ASMPS4N" hidden="1">#REF!</definedName>
    <definedName name="BEx1PBZ4BEFIPGMQXT9T8S4PZ2IM" localSheetId="5" hidden="1">#REF!</definedName>
    <definedName name="BEx1PBZ4BEFIPGMQXT9T8S4PZ2IM" hidden="1">#REF!</definedName>
    <definedName name="BEx1PJMAAUI73DAR3XUON2UMXTBS" localSheetId="5" hidden="1">#REF!</definedName>
    <definedName name="BEx1PJMAAUI73DAR3XUON2UMXTBS" hidden="1">#REF!</definedName>
    <definedName name="BEx1PLF2CFSXBZPVI6CJ534EIJDN" localSheetId="5" hidden="1">#REF!</definedName>
    <definedName name="BEx1PLF2CFSXBZPVI6CJ534EIJDN" hidden="1">#REF!</definedName>
    <definedName name="BEx1PMWZB2DO6EM9BKLUICZJ65HD" localSheetId="5" hidden="1">#REF!</definedName>
    <definedName name="BEx1PMWZB2DO6EM9BKLUICZJ65HD" hidden="1">#REF!</definedName>
    <definedName name="BEx1PU3X6U0EVLY9569KVBPAH7XU" localSheetId="5" hidden="1">#REF!</definedName>
    <definedName name="BEx1PU3X6U0EVLY9569KVBPAH7XU" hidden="1">#REF!</definedName>
    <definedName name="BEx1Q9OV5AOW28OUGRFCD3ZFVWC3" localSheetId="5" hidden="1">#REF!</definedName>
    <definedName name="BEx1Q9OV5AOW28OUGRFCD3ZFVWC3" hidden="1">#REF!</definedName>
    <definedName name="BEx1QA54J2A4I7IBQR19BTY28ZMR" localSheetId="5" hidden="1">#REF!</definedName>
    <definedName name="BEx1QA54J2A4I7IBQR19BTY28ZMR" hidden="1">#REF!</definedName>
    <definedName name="BEx1QD50TNYYZ6YO943BWHPB9UD9" localSheetId="5" hidden="1">#REF!</definedName>
    <definedName name="BEx1QD50TNYYZ6YO943BWHPB9UD9" hidden="1">#REF!</definedName>
    <definedName name="BEx1QMQAHG3KQUK59DVM68SWKZIZ" localSheetId="5" hidden="1">#REF!</definedName>
    <definedName name="BEx1QMQAHG3KQUK59DVM68SWKZIZ" hidden="1">#REF!</definedName>
    <definedName name="BEx1R9YFKJCMSEST8OVCAO5E47FO" localSheetId="5" hidden="1">#REF!</definedName>
    <definedName name="BEx1R9YFKJCMSEST8OVCAO5E47FO" hidden="1">#REF!</definedName>
    <definedName name="BEx1RBGC06B3T52OIC0EQ1KGVP1I" localSheetId="5" hidden="1">#REF!</definedName>
    <definedName name="BEx1RBGC06B3T52OIC0EQ1KGVP1I" hidden="1">#REF!</definedName>
    <definedName name="BEx1RRC7X4NI1CU4EO5XYE2GVARJ" localSheetId="5" hidden="1">#REF!</definedName>
    <definedName name="BEx1RRC7X4NI1CU4EO5XYE2GVARJ" hidden="1">#REF!</definedName>
    <definedName name="BEx1RZA1NCGT832L7EMR7GMF588W" localSheetId="5" hidden="1">#REF!</definedName>
    <definedName name="BEx1RZA1NCGT832L7EMR7GMF588W" hidden="1">#REF!</definedName>
    <definedName name="BEx1S0XGIPUSZQUCSGWSK10GKW7Y" localSheetId="5" hidden="1">#REF!</definedName>
    <definedName name="BEx1S0XGIPUSZQUCSGWSK10GKW7Y" hidden="1">#REF!</definedName>
    <definedName name="BEx1S5VFNKIXHTTCWSV60UC50EZ8" localSheetId="5" hidden="1">#REF!</definedName>
    <definedName name="BEx1S5VFNKIXHTTCWSV60UC50EZ8" hidden="1">#REF!</definedName>
    <definedName name="BEx1SK3U02H0RGKEYXW7ZMCEOF3V" localSheetId="5" hidden="1">#REF!</definedName>
    <definedName name="BEx1SK3U02H0RGKEYXW7ZMCEOF3V" hidden="1">#REF!</definedName>
    <definedName name="BEx1SSNEZINBJT29QVS62VS1THT4" localSheetId="5" hidden="1">#REF!</definedName>
    <definedName name="BEx1SSNEZINBJT29QVS62VS1THT4" hidden="1">#REF!</definedName>
    <definedName name="BEx1SVNCHNANBJIDIQVB8AFK4HAN" localSheetId="5" hidden="1">#REF!</definedName>
    <definedName name="BEx1SVNCHNANBJIDIQVB8AFK4HAN" hidden="1">#REF!</definedName>
    <definedName name="BEx1SY74DYVEPAQ9TGGGXKJA025O" localSheetId="5" hidden="1">#REF!</definedName>
    <definedName name="BEx1SY74DYVEPAQ9TGGGXKJA025O" hidden="1">#REF!</definedName>
    <definedName name="BEx1TJ0WLS9O7KNSGIPWTYHDYI1D" localSheetId="5" hidden="1">#REF!</definedName>
    <definedName name="BEx1TJ0WLS9O7KNSGIPWTYHDYI1D" hidden="1">#REF!</definedName>
    <definedName name="BEx1TUPQAYGAI13ZC7FU1FJXFAPM" localSheetId="5" hidden="1">#REF!</definedName>
    <definedName name="BEx1TUPQAYGAI13ZC7FU1FJXFAPM" hidden="1">#REF!</definedName>
    <definedName name="BEx1TY0F9W7EOF31FZXITWEYBSRT" localSheetId="5" hidden="1">#REF!</definedName>
    <definedName name="BEx1TY0F9W7EOF31FZXITWEYBSRT" hidden="1">#REF!</definedName>
    <definedName name="BEx1U7WFO8OZKB1EBF4H386JW91L" localSheetId="5" hidden="1">#REF!</definedName>
    <definedName name="BEx1U7WFO8OZKB1EBF4H386JW91L" hidden="1">#REF!</definedName>
    <definedName name="BEx1U87938YR9N6HYI24KVBKLOS3" localSheetId="5" hidden="1">#REF!</definedName>
    <definedName name="BEx1U87938YR9N6HYI24KVBKLOS3" hidden="1">#REF!</definedName>
    <definedName name="BEx1U9P6VQWSVRICLZR9DYRMN61U" localSheetId="5" hidden="1">#REF!</definedName>
    <definedName name="BEx1U9P6VQWSVRICLZR9DYRMN61U" hidden="1">#REF!</definedName>
    <definedName name="BEx1UESH4KDWHYESQU2IE55RS3LI" localSheetId="5" hidden="1">#REF!</definedName>
    <definedName name="BEx1UESH4KDWHYESQU2IE55RS3LI" hidden="1">#REF!</definedName>
    <definedName name="BEx1UI8N9KTCPSOJ7RDW0T8UEBNP" localSheetId="5" hidden="1">#REF!</definedName>
    <definedName name="BEx1UI8N9KTCPSOJ7RDW0T8UEBNP" hidden="1">#REF!</definedName>
    <definedName name="BEx1UML0HHJFHA5TBOYQ24I3RV1W" localSheetId="5" hidden="1">#REF!</definedName>
    <definedName name="BEx1UML0HHJFHA5TBOYQ24I3RV1W" hidden="1">#REF!</definedName>
    <definedName name="BEx1UO8ENOJNYCNX5Z95TBIJ3MKP" localSheetId="5" hidden="1">#REF!</definedName>
    <definedName name="BEx1UO8ENOJNYCNX5Z95TBIJ3MKP" hidden="1">#REF!</definedName>
    <definedName name="BEx1UUDIQPZ23XQ79GUL0RAWRSCK" localSheetId="5" hidden="1">#REF!</definedName>
    <definedName name="BEx1UUDIQPZ23XQ79GUL0RAWRSCK" hidden="1">#REF!</definedName>
    <definedName name="BEx1V67SEV778NVW68J8W5SND1J7" localSheetId="5" hidden="1">#REF!</definedName>
    <definedName name="BEx1V67SEV778NVW68J8W5SND1J7" hidden="1">#REF!</definedName>
    <definedName name="BEx1VIY9SQLRESD11CC4PHYT0XSG" localSheetId="5" hidden="1">#REF!</definedName>
    <definedName name="BEx1VIY9SQLRESD11CC4PHYT0XSG" hidden="1">#REF!</definedName>
    <definedName name="BEx1W3170EJU6QEJR4F8E2ULUU2U" localSheetId="5" hidden="1">#REF!</definedName>
    <definedName name="BEx1W3170EJU6QEJR4F8E2ULUU2U" hidden="1">#REF!</definedName>
    <definedName name="BEx1WC67EH10SC38QWX3WEA5KH3A" localSheetId="5" hidden="1">#REF!</definedName>
    <definedName name="BEx1WC67EH10SC38QWX3WEA5KH3A" hidden="1">#REF!</definedName>
    <definedName name="BEx1WDTMC6W73PJPTY0JYLKOA883" localSheetId="5" hidden="1">#REF!</definedName>
    <definedName name="BEx1WDTMC6W73PJPTY0JYLKOA883" hidden="1">#REF!</definedName>
    <definedName name="BEx1WGYTKZZIPM1577W5FEYKFH3V" localSheetId="5" hidden="1">#REF!</definedName>
    <definedName name="BEx1WGYTKZZIPM1577W5FEYKFH3V" hidden="1">#REF!</definedName>
    <definedName name="BEx1WHPURIV3D3PTJJ359H1OP7ZV" localSheetId="5" hidden="1">#REF!</definedName>
    <definedName name="BEx1WHPURIV3D3PTJJ359H1OP7ZV" hidden="1">#REF!</definedName>
    <definedName name="BEx1WLBBR45RLDQX9FCLJWUUQX5R" localSheetId="5" hidden="1">#REF!</definedName>
    <definedName name="BEx1WLBBR45RLDQX9FCLJWUUQX5R" hidden="1">#REF!</definedName>
    <definedName name="BEx1WLWY2CR1WRD694JJSWSDFAIR" localSheetId="5" hidden="1">#REF!</definedName>
    <definedName name="BEx1WLWY2CR1WRD694JJSWSDFAIR" hidden="1">#REF!</definedName>
    <definedName name="BEx1WMD1LWPWRIK6GGAJRJAHJM8I" localSheetId="5" hidden="1">#REF!</definedName>
    <definedName name="BEx1WMD1LWPWRIK6GGAJRJAHJM8I" hidden="1">#REF!</definedName>
    <definedName name="BEx1WR0D41MR174LBF3P9E3K0J51" localSheetId="5" hidden="1">#REF!</definedName>
    <definedName name="BEx1WR0D41MR174LBF3P9E3K0J51" hidden="1">#REF!</definedName>
    <definedName name="BEx1WT3VU2F7OSUQZHBIV4KTTFJ4" localSheetId="5" hidden="1">#REF!</definedName>
    <definedName name="BEx1WT3VU2F7OSUQZHBIV4KTTFJ4" hidden="1">#REF!</definedName>
    <definedName name="BEx1WUB1FAS5PHU33TJ60SUHR618" localSheetId="5" hidden="1">#REF!</definedName>
    <definedName name="BEx1WUB1FAS5PHU33TJ60SUHR618" hidden="1">#REF!</definedName>
    <definedName name="BEx1WX04G0INSPPG9NTNR3DYR6PZ" localSheetId="5" hidden="1">#REF!</definedName>
    <definedName name="BEx1WX04G0INSPPG9NTNR3DYR6PZ" hidden="1">#REF!</definedName>
    <definedName name="BEx1X3LHU9DPG01VWX2IF65TRATF" localSheetId="5" hidden="1">#REF!</definedName>
    <definedName name="BEx1X3LHU9DPG01VWX2IF65TRATF" hidden="1">#REF!</definedName>
    <definedName name="BEx1XFL3ISYW3FU1DQ3US0DYA8NQ" localSheetId="5" hidden="1">#REF!</definedName>
    <definedName name="BEx1XFL3ISYW3FU1DQ3US0DYA8NQ" hidden="1">#REF!</definedName>
    <definedName name="BEx1XK8AAMO0AH0Z1OUKW30CA7EQ" localSheetId="5" hidden="1">#REF!</definedName>
    <definedName name="BEx1XK8AAMO0AH0Z1OUKW30CA7EQ" hidden="1">#REF!</definedName>
    <definedName name="BEx1XL4MZ7C80495GHQRWOBS16PQ" localSheetId="5" hidden="1">#REF!</definedName>
    <definedName name="BEx1XL4MZ7C80495GHQRWOBS16PQ" hidden="1">#REF!</definedName>
    <definedName name="BEx1Y2IGS2K95E1M51PEF9KJZ0KB" localSheetId="5" hidden="1">#REF!</definedName>
    <definedName name="BEx1Y2IGS2K95E1M51PEF9KJZ0KB" hidden="1">#REF!</definedName>
    <definedName name="BEx1Y3PKK83X2FN9SAALFHOWKMRQ" localSheetId="5" hidden="1">#REF!</definedName>
    <definedName name="BEx1Y3PKK83X2FN9SAALFHOWKMRQ" hidden="1">#REF!</definedName>
    <definedName name="BEx1YL3DJ7Y4AZ01ERCOGW0FJ26T" localSheetId="5" hidden="1">#REF!</definedName>
    <definedName name="BEx1YL3DJ7Y4AZ01ERCOGW0FJ26T" hidden="1">#REF!</definedName>
    <definedName name="BEx1Z2RYHSVD1H37817SN93VMURZ" localSheetId="5" hidden="1">#REF!</definedName>
    <definedName name="BEx1Z2RYHSVD1H37817SN93VMURZ" hidden="1">#REF!</definedName>
    <definedName name="BEx3AMAKWI6458B67VKZO56MCNJW" localSheetId="5" hidden="1">#REF!</definedName>
    <definedName name="BEx3AMAKWI6458B67VKZO56MCNJW" hidden="1">#REF!</definedName>
    <definedName name="BEx3AOOVM42G82TNF53W0EKXLUSI" localSheetId="5" hidden="1">#REF!</definedName>
    <definedName name="BEx3AOOVM42G82TNF53W0EKXLUSI" hidden="1">#REF!</definedName>
    <definedName name="BEx3AZH9W4SUFCAHNDOQ728R9V4L" localSheetId="5" hidden="1">#REF!</definedName>
    <definedName name="BEx3AZH9W4SUFCAHNDOQ728R9V4L" hidden="1">#REF!</definedName>
    <definedName name="BEx3BNR9ES4KY7Q1DK83KC5NDGL8" localSheetId="5" hidden="1">#REF!</definedName>
    <definedName name="BEx3BNR9ES4KY7Q1DK83KC5NDGL8" hidden="1">#REF!</definedName>
    <definedName name="BEx3BQR5VZXNQ4H949ORM8ESU3B3" localSheetId="5" hidden="1">#REF!</definedName>
    <definedName name="BEx3BQR5VZXNQ4H949ORM8ESU3B3" hidden="1">#REF!</definedName>
    <definedName name="BEx3BTLL3ASJN134DLEQTQM70VZM" localSheetId="5" hidden="1">#REF!</definedName>
    <definedName name="BEx3BTLL3ASJN134DLEQTQM70VZM" hidden="1">#REF!</definedName>
    <definedName name="BEx3BW5CTV0DJU5AQS3ZQFK2VLF3" localSheetId="5" hidden="1">#REF!</definedName>
    <definedName name="BEx3BW5CTV0DJU5AQS3ZQFK2VLF3" hidden="1">#REF!</definedName>
    <definedName name="BEx3BYP0FG369M7G3JEFLMMXAKTS" localSheetId="5" hidden="1">#REF!</definedName>
    <definedName name="BEx3BYP0FG369M7G3JEFLMMXAKTS" hidden="1">#REF!</definedName>
    <definedName name="BEx3C2QR0WUD19QSVO8EMIPNQJKH" localSheetId="5" hidden="1">#REF!</definedName>
    <definedName name="BEx3C2QR0WUD19QSVO8EMIPNQJKH" hidden="1">#REF!</definedName>
    <definedName name="BEx3CKFCCPZZ6ROLAT5C1DZNIC1U" localSheetId="5" hidden="1">#REF!</definedName>
    <definedName name="BEx3CKFCCPZZ6ROLAT5C1DZNIC1U" hidden="1">#REF!</definedName>
    <definedName name="BEx3CO0SVO4WLH0DO43DCHYDTH1P" localSheetId="5" hidden="1">#REF!</definedName>
    <definedName name="BEx3CO0SVO4WLH0DO43DCHYDTH1P" hidden="1">#REF!</definedName>
    <definedName name="BEx3CPDAEBC12450MVHX6S78ILBS" localSheetId="5" hidden="1">#REF!</definedName>
    <definedName name="BEx3CPDAEBC12450MVHX6S78ILBS" hidden="1">#REF!</definedName>
    <definedName name="BEx3CQ9OQ7E1YH93NADGWWEH0HD5" localSheetId="5" hidden="1">#REF!</definedName>
    <definedName name="BEx3CQ9OQ7E1YH93NADGWWEH0HD5" hidden="1">#REF!</definedName>
    <definedName name="BEx3D9G6QTSPF9UYI4X0XY0VE896" localSheetId="5" hidden="1">#REF!</definedName>
    <definedName name="BEx3D9G6QTSPF9UYI4X0XY0VE896" hidden="1">#REF!</definedName>
    <definedName name="BEx3DCQU9PBRXIMLO62KS5RLH447" localSheetId="5" hidden="1">#REF!</definedName>
    <definedName name="BEx3DCQU9PBRXIMLO62KS5RLH447" hidden="1">#REF!</definedName>
    <definedName name="BEx3DQ8EH7C7L4XQAOL3NRRVRRT3" localSheetId="5" hidden="1">#REF!</definedName>
    <definedName name="BEx3DQ8EH7C7L4XQAOL3NRRVRRT3" hidden="1">#REF!</definedName>
    <definedName name="BEx3EF99FD6QNNCNOKDEE67JHTUJ" localSheetId="5" hidden="1">#REF!</definedName>
    <definedName name="BEx3EF99FD6QNNCNOKDEE67JHTUJ" hidden="1">#REF!</definedName>
    <definedName name="BEx3EGLXG4AU8GXIFP26DZ61E6EP" localSheetId="5" hidden="1">#REF!</definedName>
    <definedName name="BEx3EGLXG4AU8GXIFP26DZ61E6EP" hidden="1">#REF!</definedName>
    <definedName name="BEx3EHCSERZ2O2OAG8Y95UPG2IY9" localSheetId="5" hidden="1">#REF!</definedName>
    <definedName name="BEx3EHCSERZ2O2OAG8Y95UPG2IY9" hidden="1">#REF!</definedName>
    <definedName name="BEx3EJR3TCJDYS7ZXNDS5N9KTGIK" localSheetId="5" hidden="1">#REF!</definedName>
    <definedName name="BEx3EJR3TCJDYS7ZXNDS5N9KTGIK" hidden="1">#REF!</definedName>
    <definedName name="BEx3ELJTTBS6P05CNISMGOJOA60V" localSheetId="5" hidden="1">#REF!</definedName>
    <definedName name="BEx3ELJTTBS6P05CNISMGOJOA60V" hidden="1">#REF!</definedName>
    <definedName name="BEx3EQSLJBDDJRHNX19PBFCKNY2I" localSheetId="5" hidden="1">#REF!</definedName>
    <definedName name="BEx3EQSLJBDDJRHNX19PBFCKNY2I" hidden="1">#REF!</definedName>
    <definedName name="BEx3EUUAX947Q5N6MY6W0KSNY78Y" localSheetId="5" hidden="1">#REF!</definedName>
    <definedName name="BEx3EUUAX947Q5N6MY6W0KSNY78Y" hidden="1">#REF!</definedName>
    <definedName name="BEx3F3OJYKFH63TY4TBS69H5CI8M" localSheetId="5" hidden="1">#REF!</definedName>
    <definedName name="BEx3F3OJYKFH63TY4TBS69H5CI8M" hidden="1">#REF!</definedName>
    <definedName name="BEx3FHMD1P5XBCH23ZKIFO6ZTCNB" localSheetId="5" hidden="1">#REF!</definedName>
    <definedName name="BEx3FHMD1P5XBCH23ZKIFO6ZTCNB" hidden="1">#REF!</definedName>
    <definedName name="BEx3FI2G3YYIACQHXNXEA15M8ZK5" localSheetId="5" hidden="1">#REF!</definedName>
    <definedName name="BEx3FI2G3YYIACQHXNXEA15M8ZK5" hidden="1">#REF!</definedName>
    <definedName name="BEx3FJ9MHSLDK8W91GO85FX1GX57" localSheetId="5" hidden="1">#REF!</definedName>
    <definedName name="BEx3FJ9MHSLDK8W91GO85FX1GX57" hidden="1">#REF!</definedName>
    <definedName name="BEx3FR251HFU7A33PU01SJUENL2B" localSheetId="5" hidden="1">#REF!</definedName>
    <definedName name="BEx3FR251HFU7A33PU01SJUENL2B" hidden="1">#REF!</definedName>
    <definedName name="BEx3FX7EJL47JSLSWP3EOC265WAE" localSheetId="5" hidden="1">#REF!</definedName>
    <definedName name="BEx3FX7EJL47JSLSWP3EOC265WAE" hidden="1">#REF!</definedName>
    <definedName name="BEx3G201R8NLJ6FIHO2QS0SW9QVV" localSheetId="5" hidden="1">#REF!</definedName>
    <definedName name="BEx3G201R8NLJ6FIHO2QS0SW9QVV" hidden="1">#REF!</definedName>
    <definedName name="BEx3G2LL2II66XY5YCDPG4JE13A3" localSheetId="5" hidden="1">#REF!</definedName>
    <definedName name="BEx3G2LL2II66XY5YCDPG4JE13A3" hidden="1">#REF!</definedName>
    <definedName name="BEx3G2WA0DTYY9D8AGHHOBTPE2B2" localSheetId="5" hidden="1">#REF!</definedName>
    <definedName name="BEx3G2WA0DTYY9D8AGHHOBTPE2B2" hidden="1">#REF!</definedName>
    <definedName name="BEx3GCXR6IAS0B6WJ03GJVH7CO52" localSheetId="5" hidden="1">#REF!</definedName>
    <definedName name="BEx3GCXR6IAS0B6WJ03GJVH7CO52" hidden="1">#REF!</definedName>
    <definedName name="BEx3GEVV18SEQDI1JGY7EN6D1GT1" localSheetId="5" hidden="1">#REF!</definedName>
    <definedName name="BEx3GEVV18SEQDI1JGY7EN6D1GT1" hidden="1">#REF!</definedName>
    <definedName name="BEx3GKFH64MKQX61S7DYTZ15JCPY" localSheetId="5" hidden="1">#REF!</definedName>
    <definedName name="BEx3GKFH64MKQX61S7DYTZ15JCPY" hidden="1">#REF!</definedName>
    <definedName name="BEx3GMJ1Y6UU02DLRL0QXCEKDA6C" localSheetId="5" hidden="1">#REF!</definedName>
    <definedName name="BEx3GMJ1Y6UU02DLRL0QXCEKDA6C" hidden="1">#REF!</definedName>
    <definedName name="BEx3GN4LY0135CBDIN1TU2UEODGF" localSheetId="5" hidden="1">#REF!</definedName>
    <definedName name="BEx3GN4LY0135CBDIN1TU2UEODGF" hidden="1">#REF!</definedName>
    <definedName name="BEx3GPDH2AH4QKT4OOSN563XUHBD" localSheetId="5" hidden="1">#REF!</definedName>
    <definedName name="BEx3GPDH2AH4QKT4OOSN563XUHBD" hidden="1">#REF!</definedName>
    <definedName name="BEx3GRGZOH1A62SHC133FKNN9K23" localSheetId="5" hidden="1">#REF!</definedName>
    <definedName name="BEx3GRGZOH1A62SHC133FKNN9K23" hidden="1">#REF!</definedName>
    <definedName name="BEx3GS2LABKJSRV8GPZLJZVX7NMJ" localSheetId="5" hidden="1">#REF!</definedName>
    <definedName name="BEx3GS2LABKJSRV8GPZLJZVX7NMJ" hidden="1">#REF!</definedName>
    <definedName name="BEx3H05W7OEBR6W6YJKGD6W5M3I1" localSheetId="5" hidden="1">#REF!</definedName>
    <definedName name="BEx3H05W7OEBR6W6YJKGD6W5M3I1" hidden="1">#REF!</definedName>
    <definedName name="BEx3H244GCME7ZDNAXG6ZSJ64ZRE" localSheetId="5" hidden="1">#REF!</definedName>
    <definedName name="BEx3H244GCME7ZDNAXG6ZSJ64ZRE" hidden="1">#REF!</definedName>
    <definedName name="BEx3H5UX2GZFZZT657YR76RHW5I6" localSheetId="5" hidden="1">#REF!</definedName>
    <definedName name="BEx3H5UX2GZFZZT657YR76RHW5I6" hidden="1">#REF!</definedName>
    <definedName name="BEx3HACPKDZVUOS9WBDCCFJB46DK" localSheetId="5" hidden="1">#REF!</definedName>
    <definedName name="BEx3HACPKDZVUOS9WBDCCFJB46DK" hidden="1">#REF!</definedName>
    <definedName name="BEx3HMSEFOP6DBM4R97XA6B7NFG6" localSheetId="5" hidden="1">#REF!</definedName>
    <definedName name="BEx3HMSEFOP6DBM4R97XA6B7NFG6" hidden="1">#REF!</definedName>
    <definedName name="BEx3HWJ5SQSD2CVCQNR183X44FR8" localSheetId="5" hidden="1">#REF!</definedName>
    <definedName name="BEx3HWJ5SQSD2CVCQNR183X44FR8" hidden="1">#REF!</definedName>
    <definedName name="BEx3I09YVXO0G4X7KGSA4WGORM35" localSheetId="5" hidden="1">#REF!</definedName>
    <definedName name="BEx3I09YVXO0G4X7KGSA4WGORM35" hidden="1">#REF!</definedName>
    <definedName name="BEx3I3KN8WAL54AYYACGCUM43J9W" localSheetId="5" hidden="1">#REF!</definedName>
    <definedName name="BEx3I3KN8WAL54AYYACGCUM43J9W" hidden="1">#REF!</definedName>
    <definedName name="BEx3ICF1GY8HQEBIU9S43PDJ90BX" localSheetId="5" hidden="1">#REF!</definedName>
    <definedName name="BEx3ICF1GY8HQEBIU9S43PDJ90BX" hidden="1">#REF!</definedName>
    <definedName name="BEx3IYAH2DEBFWO8F94H4MXE3RLY" localSheetId="5" hidden="1">#REF!</definedName>
    <definedName name="BEx3IYAH2DEBFWO8F94H4MXE3RLY" hidden="1">#REF!</definedName>
    <definedName name="BEx3IZSG3932LSWHR5YV78IVRPCK" localSheetId="5" hidden="1">#REF!</definedName>
    <definedName name="BEx3IZSG3932LSWHR5YV78IVRPCK" hidden="1">#REF!</definedName>
    <definedName name="BEx3IZXXSYEW50379N2EAFWO8DZV" localSheetId="5" hidden="1">#REF!</definedName>
    <definedName name="BEx3IZXXSYEW50379N2EAFWO8DZV" hidden="1">#REF!</definedName>
    <definedName name="BEx3J1VZVGTKT4ATPO9O5JCSFTTR" localSheetId="5" hidden="1">#REF!</definedName>
    <definedName name="BEx3J1VZVGTKT4ATPO9O5JCSFTTR" hidden="1">#REF!</definedName>
    <definedName name="BEx3JC2TY7JNAAC3L7QHVPQXLGQ8" localSheetId="5" hidden="1">#REF!</definedName>
    <definedName name="BEx3JC2TY7JNAAC3L7QHVPQXLGQ8" hidden="1">#REF!</definedName>
    <definedName name="BEx3JMF5D7ODCJ7THAJTC1GFSG95" localSheetId="5" hidden="1">#REF!</definedName>
    <definedName name="BEx3JMF5D7ODCJ7THAJTC1GFSG95" hidden="1">#REF!</definedName>
    <definedName name="BEx3JX23SYDIGOGM4Y0CQFBW8ZBV" localSheetId="5" hidden="1">#REF!</definedName>
    <definedName name="BEx3JX23SYDIGOGM4Y0CQFBW8ZBV" hidden="1">#REF!</definedName>
    <definedName name="BEx3JXCXCVBZJGV5VEG9MJEI01AL" localSheetId="5" hidden="1">#REF!</definedName>
    <definedName name="BEx3JXCXCVBZJGV5VEG9MJEI01AL" hidden="1">#REF!</definedName>
    <definedName name="BEx3JYK2N7X59TPJSKYZ77ENY8SS" localSheetId="5" hidden="1">#REF!</definedName>
    <definedName name="BEx3JYK2N7X59TPJSKYZ77ENY8SS" hidden="1">#REF!</definedName>
    <definedName name="BEx3K13PSDK50JLCLD0GX8L4TWAH" localSheetId="5" hidden="1">#REF!</definedName>
    <definedName name="BEx3K13PSDK50JLCLD0GX8L4TWAH" hidden="1">#REF!</definedName>
    <definedName name="BEx3K4EII7GU1CG0BN7UL15M6J8Z" localSheetId="5" hidden="1">#REF!</definedName>
    <definedName name="BEx3K4EII7GU1CG0BN7UL15M6J8Z" hidden="1">#REF!</definedName>
    <definedName name="BEx3K4ZXQUQ2KYZF74B84SO48XMW" localSheetId="5" hidden="1">#REF!</definedName>
    <definedName name="BEx3K4ZXQUQ2KYZF74B84SO48XMW" hidden="1">#REF!</definedName>
    <definedName name="BEx3KEFXUCVNVPH7KSEGAZYX13B5" localSheetId="5" hidden="1">#REF!</definedName>
    <definedName name="BEx3KEFXUCVNVPH7KSEGAZYX13B5" hidden="1">#REF!</definedName>
    <definedName name="BEx3KFXUAF6YXAA47B7Q6X9B3VGB" localSheetId="5" hidden="1">#REF!</definedName>
    <definedName name="BEx3KFXUAF6YXAA47B7Q6X9B3VGB" hidden="1">#REF!</definedName>
    <definedName name="BEx3KIXQYOGMPK4WJJAVBRX4NR28" localSheetId="5" hidden="1">#REF!</definedName>
    <definedName name="BEx3KIXQYOGMPK4WJJAVBRX4NR28" hidden="1">#REF!</definedName>
    <definedName name="BEx3KJOMVOSFZVJUL3GKCNP6DQDS" localSheetId="5" hidden="1">#REF!</definedName>
    <definedName name="BEx3KJOMVOSFZVJUL3GKCNP6DQDS" hidden="1">#REF!</definedName>
    <definedName name="BEx3KP2VRBMORK0QEAZUYCXL3DHJ" localSheetId="5" hidden="1">#REF!</definedName>
    <definedName name="BEx3KP2VRBMORK0QEAZUYCXL3DHJ" hidden="1">#REF!</definedName>
    <definedName name="BEx3L4IN3LI4C26SITKTGAH27CDU" localSheetId="5" hidden="1">#REF!</definedName>
    <definedName name="BEx3L4IN3LI4C26SITKTGAH27CDU" hidden="1">#REF!</definedName>
    <definedName name="BEx3L4YQ0J7ZU0M5QM6YIPCEYC9K" localSheetId="5" hidden="1">#REF!</definedName>
    <definedName name="BEx3L4YQ0J7ZU0M5QM6YIPCEYC9K" hidden="1">#REF!</definedName>
    <definedName name="BEx3L60DJOR7NQN42G7YSAODP1EX" localSheetId="5" hidden="1">#REF!</definedName>
    <definedName name="BEx3L60DJOR7NQN42G7YSAODP1EX" hidden="1">#REF!</definedName>
    <definedName name="BEx3L7D0PI38HWZ7VADU16C9E33D" localSheetId="5" hidden="1">#REF!</definedName>
    <definedName name="BEx3L7D0PI38HWZ7VADU16C9E33D" hidden="1">#REF!</definedName>
    <definedName name="BEx3LANPY1HT49TAH98H4B9RC1D4" hidden="1">#REF!</definedName>
    <definedName name="BEx3LM1PR4Y7KINKMTMKR984GX8Q" localSheetId="5" hidden="1">#REF!</definedName>
    <definedName name="BEx3LM1PR4Y7KINKMTMKR984GX8Q" hidden="1">#REF!</definedName>
    <definedName name="BEx3LM1PWWC9WH0R5TX5K06V559U" localSheetId="5" hidden="1">#REF!</definedName>
    <definedName name="BEx3LM1PWWC9WH0R5TX5K06V559U" hidden="1">#REF!</definedName>
    <definedName name="BEx3LPCEZ1C0XEKNCM3YT09JWCUO" localSheetId="5" hidden="1">#REF!</definedName>
    <definedName name="BEx3LPCEZ1C0XEKNCM3YT09JWCUO" hidden="1">#REF!</definedName>
    <definedName name="BEx3LSXW33WR1ECIMRYUPFBJXGGH" localSheetId="5" hidden="1">#REF!</definedName>
    <definedName name="BEx3LSXW33WR1ECIMRYUPFBJXGGH" hidden="1">#REF!</definedName>
    <definedName name="BEx3M1MR1K1NQD03H74BFWOK4MWQ" localSheetId="5" hidden="1">#REF!</definedName>
    <definedName name="BEx3M1MR1K1NQD03H74BFWOK4MWQ" hidden="1">#REF!</definedName>
    <definedName name="BEx3M4H77MYUKOOD31H9F80NMVK8" localSheetId="5" hidden="1">#REF!</definedName>
    <definedName name="BEx3M4H77MYUKOOD31H9F80NMVK8" hidden="1">#REF!</definedName>
    <definedName name="BEx3M9VFX329PZWYC4DMZ6P3W9R2" localSheetId="5" hidden="1">#REF!</definedName>
    <definedName name="BEx3M9VFX329PZWYC4DMZ6P3W9R2" hidden="1">#REF!</definedName>
    <definedName name="BEx3MCQ0VEBV0CZXDS505L38EQ8N" localSheetId="5" hidden="1">#REF!</definedName>
    <definedName name="BEx3MCQ0VEBV0CZXDS505L38EQ8N" hidden="1">#REF!</definedName>
    <definedName name="BEx3MEYV5LQY0BAL7V3CFAFVOM3T" localSheetId="5" hidden="1">#REF!</definedName>
    <definedName name="BEx3MEYV5LQY0BAL7V3CFAFVOM3T" hidden="1">#REF!</definedName>
    <definedName name="BEx3MF9LX8G8DXGARRYNTDH542WG" localSheetId="5" hidden="1">#REF!</definedName>
    <definedName name="BEx3MF9LX8G8DXGARRYNTDH542WG" hidden="1">#REF!</definedName>
    <definedName name="BEx3MREOFWJQEYMCMBL7ZE06NBN6" localSheetId="5" hidden="1">#REF!</definedName>
    <definedName name="BEx3MREOFWJQEYMCMBL7ZE06NBN6" hidden="1">#REF!</definedName>
    <definedName name="BEx3MSGD8I6KBFD4XFWYGH3DKUK3" localSheetId="5" hidden="1">#REF!</definedName>
    <definedName name="BEx3MSGD8I6KBFD4XFWYGH3DKUK3" hidden="1">#REF!</definedName>
    <definedName name="BEx3NDQFYEWZAUGWFMGT2R7E7RBT" localSheetId="5" hidden="1">#REF!</definedName>
    <definedName name="BEx3NDQFYEWZAUGWFMGT2R7E7RBT" hidden="1">#REF!</definedName>
    <definedName name="BEx3NGQBX2HEDKOCDX0TX1TGBB3P" localSheetId="5" hidden="1">#REF!</definedName>
    <definedName name="BEx3NGQBX2HEDKOCDX0TX1TGBB3P" hidden="1">#REF!</definedName>
    <definedName name="BEx3NLIZ7PHF2XE59ECZ3MD04ZG1" localSheetId="5" hidden="1">#REF!</definedName>
    <definedName name="BEx3NLIZ7PHF2XE59ECZ3MD04ZG1" hidden="1">#REF!</definedName>
    <definedName name="BEx3NMQ4BVC94728AUM7CCX7UHTU" localSheetId="5" hidden="1">#REF!</definedName>
    <definedName name="BEx3NMQ4BVC94728AUM7CCX7UHTU" hidden="1">#REF!</definedName>
    <definedName name="BEx3NR2I4OUFP3Z2QZEDU2PIFIDI" localSheetId="5" hidden="1">#REF!</definedName>
    <definedName name="BEx3NR2I4OUFP3Z2QZEDU2PIFIDI" hidden="1">#REF!</definedName>
    <definedName name="BEx3O19B8FTTAPVT5DZXQGQXWFR8" localSheetId="5" hidden="1">#REF!</definedName>
    <definedName name="BEx3O19B8FTTAPVT5DZXQGQXWFR8" hidden="1">#REF!</definedName>
    <definedName name="BEx3O85IKWARA6NCJOLRBRJFMEWW" localSheetId="5" hidden="1">#REF!</definedName>
    <definedName name="BEx3O85IKWARA6NCJOLRBRJFMEWW" hidden="1">[30]ZZCOOM_M03_Q004!#REF!</definedName>
    <definedName name="BEx3OJZSCGFRW7SVGBFI0X9DNVMM" localSheetId="5" hidden="1">#REF!</definedName>
    <definedName name="BEx3OJZSCGFRW7SVGBFI0X9DNVMM" hidden="1">#REF!</definedName>
    <definedName name="BEx3ORSBUXAF21MKEY90YJV9AY9A" localSheetId="5" hidden="1">#REF!</definedName>
    <definedName name="BEx3ORSBUXAF21MKEY90YJV9AY9A" hidden="1">#REF!</definedName>
    <definedName name="BEx3OUS0N576NJN078Y1BWUWQK6B" localSheetId="5" hidden="1">#REF!</definedName>
    <definedName name="BEx3OUS0N576NJN078Y1BWUWQK6B" hidden="1">#REF!</definedName>
    <definedName name="BEx3OV8BH6PYNZT7C246LOAU9SVX" localSheetId="5" hidden="1">#REF!</definedName>
    <definedName name="BEx3OV8BH6PYNZT7C246LOAU9SVX" hidden="1">#REF!</definedName>
    <definedName name="BEx3OXRYJZUEY6E72UJU0PHLMYAR" localSheetId="5" hidden="1">#REF!</definedName>
    <definedName name="BEx3OXRYJZUEY6E72UJU0PHLMYAR" hidden="1">#REF!</definedName>
    <definedName name="BEx3P3RP5PYI4BJVYGNU1V7KT5EH" localSheetId="5" hidden="1">#REF!</definedName>
    <definedName name="BEx3P3RP5PYI4BJVYGNU1V7KT5EH" hidden="1">#REF!</definedName>
    <definedName name="BEx3P59TTRSGQY888P5C1O7M2PQT" localSheetId="5" hidden="1">#REF!</definedName>
    <definedName name="BEx3P59TTRSGQY888P5C1O7M2PQT" hidden="1">#REF!</definedName>
    <definedName name="BEx3PDNRRNKD5GOUBUQFXAHIXLD9" localSheetId="5" hidden="1">#REF!</definedName>
    <definedName name="BEx3PDNRRNKD5GOUBUQFXAHIXLD9" hidden="1">#REF!</definedName>
    <definedName name="BEx3PDT8GNPWLLN02IH1XPV90XYK" localSheetId="5" hidden="1">#REF!</definedName>
    <definedName name="BEx3PDT8GNPWLLN02IH1XPV90XYK" hidden="1">#REF!</definedName>
    <definedName name="BEx3PKEMDW8KZEP11IL927C5O7I2" localSheetId="5" hidden="1">#REF!</definedName>
    <definedName name="BEx3PKEMDW8KZEP11IL927C5O7I2" hidden="1">#REF!</definedName>
    <definedName name="BEx3PKJZ1Z7L9S6KV8KXVS6B2FX4" localSheetId="5" hidden="1">#REF!</definedName>
    <definedName name="BEx3PKJZ1Z7L9S6KV8KXVS6B2FX4" hidden="1">#REF!</definedName>
    <definedName name="BEx3PMNG53Z5HY138H99QOMTX8W3" localSheetId="5" hidden="1">#REF!</definedName>
    <definedName name="BEx3PMNG53Z5HY138H99QOMTX8W3" hidden="1">#REF!</definedName>
    <definedName name="BEx3PP1RRSFZ8UC0JC9R91W6LNKW" localSheetId="5" hidden="1">#REF!</definedName>
    <definedName name="BEx3PP1RRSFZ8UC0JC9R91W6LNKW" hidden="1">#REF!</definedName>
    <definedName name="BEx3PRQW017D7T1X732WDV7L1KP8" localSheetId="5" hidden="1">#REF!</definedName>
    <definedName name="BEx3PRQW017D7T1X732WDV7L1KP8" hidden="1">#REF!</definedName>
    <definedName name="BEx3PVXYZC8WB9ZJE7OCKUXZ46EA" localSheetId="5" hidden="1">#REF!</definedName>
    <definedName name="BEx3PVXYZC8WB9ZJE7OCKUXZ46EA" hidden="1">#REF!</definedName>
    <definedName name="BEx3Q0VWPU5EQECK7MQ47TYJ3SWW" localSheetId="5" hidden="1">#REF!</definedName>
    <definedName name="BEx3Q0VWPU5EQECK7MQ47TYJ3SWW" hidden="1">#REF!</definedName>
    <definedName name="BEx3Q7BZ9PUXK2RLIOFSIS9AHU1B" localSheetId="5" hidden="1">#REF!</definedName>
    <definedName name="BEx3Q7BZ9PUXK2RLIOFSIS9AHU1B" hidden="1">#REF!</definedName>
    <definedName name="BEx3Q8J42S9VU6EAN2Y28MR6DF88" localSheetId="5" hidden="1">#REF!</definedName>
    <definedName name="BEx3Q8J42S9VU6EAN2Y28MR6DF88" hidden="1">#REF!</definedName>
    <definedName name="BEx3QCFD2TBUF95ZN83Q7JPV97FK" localSheetId="5" hidden="1">#REF!</definedName>
    <definedName name="BEx3QCFD2TBUF95ZN83Q7JPV97FK" hidden="1">#REF!</definedName>
    <definedName name="BEx3QEDFOYFY5NBTININ5W4RLD4Q" localSheetId="5" hidden="1">#REF!</definedName>
    <definedName name="BEx3QEDFOYFY5NBTININ5W4RLD4Q" hidden="1">#REF!</definedName>
    <definedName name="BEx3QIKJ3U962US1Q564NZDLU8LD" localSheetId="5" hidden="1">#REF!</definedName>
    <definedName name="BEx3QIKJ3U962US1Q564NZDLU8LD" hidden="1">#REF!</definedName>
    <definedName name="BEx3QLF3RHHBNUFLUWEROBZDF1U4" localSheetId="5" hidden="1">#REF!</definedName>
    <definedName name="BEx3QLF3RHHBNUFLUWEROBZDF1U4" hidden="1">#REF!</definedName>
    <definedName name="BEx3QR9D45DHW50VQ7Y3Q1AXPOB9" localSheetId="5" hidden="1">#REF!</definedName>
    <definedName name="BEx3QR9D45DHW50VQ7Y3Q1AXPOB9" hidden="1">#REF!</definedName>
    <definedName name="BEx3QSWT2S5KWG6U2V9711IYDQBM" localSheetId="5" hidden="1">#REF!</definedName>
    <definedName name="BEx3QSWT2S5KWG6U2V9711IYDQBM" hidden="1">#REF!</definedName>
    <definedName name="BEx3QVGG7Q2X4HZHJAM35A8T3VR7" localSheetId="5" hidden="1">#REF!</definedName>
    <definedName name="BEx3QVGG7Q2X4HZHJAM35A8T3VR7" hidden="1">#REF!</definedName>
    <definedName name="BEx3R0JUB9YN8PHPPQTAMIT1IHWK" localSheetId="5" hidden="1">#REF!</definedName>
    <definedName name="BEx3R0JUB9YN8PHPPQTAMIT1IHWK" hidden="1">#REF!</definedName>
    <definedName name="BEx3R81NFRO7M81VHVKOBFT0QBIL" localSheetId="5" hidden="1">#REF!</definedName>
    <definedName name="BEx3R81NFRO7M81VHVKOBFT0QBIL" hidden="1">#REF!</definedName>
    <definedName name="BEx3RHC2ZD5UFS6QD4OPFCNNMWH1" localSheetId="5" hidden="1">#REF!</definedName>
    <definedName name="BEx3RHC2ZD5UFS6QD4OPFCNNMWH1" hidden="1">#REF!</definedName>
    <definedName name="BEx3RQ10QIWBAPHALAA91BUUCM2X" localSheetId="5" hidden="1">#REF!</definedName>
    <definedName name="BEx3RQ10QIWBAPHALAA91BUUCM2X" hidden="1">#REF!</definedName>
    <definedName name="BEx3RV4E1WT43SZBUN09RTB8EK1O" localSheetId="5" hidden="1">#REF!</definedName>
    <definedName name="BEx3RV4E1WT43SZBUN09RTB8EK1O" hidden="1">#REF!</definedName>
    <definedName name="BEx3RXYU0QLFXSFTM5EB20GD03W5" localSheetId="5" hidden="1">#REF!</definedName>
    <definedName name="BEx3RXYU0QLFXSFTM5EB20GD03W5" hidden="1">#REF!</definedName>
    <definedName name="BEx3RYKLC3QQO3XTUN7BEW2AQL98" localSheetId="5" hidden="1">#REF!</definedName>
    <definedName name="BEx3RYKLC3QQO3XTUN7BEW2AQL98" hidden="1">#REF!</definedName>
    <definedName name="BEx3S37QNFSKW3DGRH5YVVEZLJI7" localSheetId="5" hidden="1">#REF!</definedName>
    <definedName name="BEx3S37QNFSKW3DGRH5YVVEZLJI7" hidden="1">#REF!</definedName>
    <definedName name="BEx3SICJ45BYT6FHBER86PJT25FC" localSheetId="5" hidden="1">#REF!</definedName>
    <definedName name="BEx3SICJ45BYT6FHBER86PJT25FC" hidden="1">#REF!</definedName>
    <definedName name="BEx3SMUCMJVGQ2H4EHQI5ZFHEF0P" localSheetId="5" hidden="1">#REF!</definedName>
    <definedName name="BEx3SMUCMJVGQ2H4EHQI5ZFHEF0P" hidden="1">#REF!</definedName>
    <definedName name="BEx3SN56F03CPDRDA7LZ763V0N4I" localSheetId="5" hidden="1">#REF!</definedName>
    <definedName name="BEx3SN56F03CPDRDA7LZ763V0N4I" hidden="1">#REF!</definedName>
    <definedName name="BEx3SPE6N1ORXPRCDL3JPZD73Z9F" localSheetId="5" hidden="1">#REF!</definedName>
    <definedName name="BEx3SPE6N1ORXPRCDL3JPZD73Z9F" hidden="1">#REF!</definedName>
    <definedName name="BEx3T29ZTULQE0OMSMWUMZDU9ZZ0" localSheetId="5" hidden="1">#REF!</definedName>
    <definedName name="BEx3T29ZTULQE0OMSMWUMZDU9ZZ0" hidden="1">#REF!</definedName>
    <definedName name="BEx3T6MJ1QDJ929WMUDVZ0O3UW0Y" localSheetId="5" hidden="1">#REF!</definedName>
    <definedName name="BEx3T6MJ1QDJ929WMUDVZ0O3UW0Y" hidden="1">#REF!</definedName>
    <definedName name="BEx3TD7WH1NN1OH0MRS4T8ENRU32" localSheetId="5" hidden="1">#REF!</definedName>
    <definedName name="BEx3TD7WH1NN1OH0MRS4T8ENRU32" hidden="1">#REF!</definedName>
    <definedName name="BEx3TPCSI16OAB2L9M9IULQMQ9J9" localSheetId="5" hidden="1">#REF!</definedName>
    <definedName name="BEx3TPCSI16OAB2L9M9IULQMQ9J9" hidden="1">#REF!</definedName>
    <definedName name="BEx3TQ3SFJB2WTCV0OXDE56FB46K" localSheetId="5" hidden="1">#REF!</definedName>
    <definedName name="BEx3TQ3SFJB2WTCV0OXDE56FB46K" hidden="1">#REF!</definedName>
    <definedName name="BEx3TX59M3456DDBXWFJ8X2TU37A" localSheetId="5" hidden="1">#REF!</definedName>
    <definedName name="BEx3TX59M3456DDBXWFJ8X2TU37A" hidden="1">#REF!</definedName>
    <definedName name="BEx3U2UBY80GPGSTYFGI6F8TPKCV" localSheetId="5" hidden="1">#REF!</definedName>
    <definedName name="BEx3U2UBY80GPGSTYFGI6F8TPKCV" hidden="1">#REF!</definedName>
    <definedName name="BEx3U64YUOZ419BAJS2W78UMATAW" localSheetId="5" hidden="1">#REF!</definedName>
    <definedName name="BEx3U64YUOZ419BAJS2W78UMATAW" hidden="1">#REF!</definedName>
    <definedName name="BEx3U94WCEA5DKMWBEX1GU0LKYG2" localSheetId="5" hidden="1">#REF!</definedName>
    <definedName name="BEx3U94WCEA5DKMWBEX1GU0LKYG2" hidden="1">#REF!</definedName>
    <definedName name="BEx3U9VZ8SQVYS6ZA038J7AP7ZGW" localSheetId="5" hidden="1">#REF!</definedName>
    <definedName name="BEx3U9VZ8SQVYS6ZA038J7AP7ZGW" hidden="1">#REF!</definedName>
    <definedName name="BEx3UIQ5WRJBGNTFCCLOR4N7B1OQ" localSheetId="5" hidden="1">#REF!</definedName>
    <definedName name="BEx3UIQ5WRJBGNTFCCLOR4N7B1OQ" hidden="1">#REF!</definedName>
    <definedName name="BEx3UJMIX2NUSSWGMSI25A5DM4CH" localSheetId="5" hidden="1">#REF!</definedName>
    <definedName name="BEx3UJMIX2NUSSWGMSI25A5DM4CH" hidden="1">#REF!</definedName>
    <definedName name="BEx3UKIX0UULWP3BZA8VT2SQ8WI7" localSheetId="5" hidden="1">#REF!</definedName>
    <definedName name="BEx3UKIX0UULWP3BZA8VT2SQ8WI7" hidden="1">#REF!</definedName>
    <definedName name="BEx3UKOCOQG7S1YQ436S997K1KWV" localSheetId="5" hidden="1">#REF!</definedName>
    <definedName name="BEx3UKOCOQG7S1YQ436S997K1KWV" hidden="1">#REF!</definedName>
    <definedName name="BEx3UNISOEXF3OFHT2BUA6P9RBIJ" hidden="1">#REF!</definedName>
    <definedName name="BEx3UYM19VIXLA0EU7LB9NHA77PB" localSheetId="5" hidden="1">#REF!</definedName>
    <definedName name="BEx3UYM19VIXLA0EU7LB9NHA77PB" hidden="1">#REF!</definedName>
    <definedName name="BEx3VML7CG70HPISMVYIUEN3711Q" localSheetId="5" hidden="1">#REF!</definedName>
    <definedName name="BEx3VML7CG70HPISMVYIUEN3711Q" hidden="1">#REF!</definedName>
    <definedName name="BEx56ZID5H04P9AIYLP1OASFGV56" localSheetId="5" hidden="1">#REF!</definedName>
    <definedName name="BEx56ZID5H04P9AIYLP1OASFGV56" hidden="1">#REF!</definedName>
    <definedName name="BEx57ROM8UIFKV5C1BOZWSQQLESO" localSheetId="5" hidden="1">#REF!</definedName>
    <definedName name="BEx57ROM8UIFKV5C1BOZWSQQLESO" hidden="1">#REF!</definedName>
    <definedName name="BEx587EYSS57E3PI8DT973HLJM9E" localSheetId="5" hidden="1">#REF!</definedName>
    <definedName name="BEx587EYSS57E3PI8DT973HLJM9E" hidden="1">#REF!</definedName>
    <definedName name="BEx587KFQ3VKCOCY1SA5F24PQGUI" localSheetId="5" hidden="1">#REF!</definedName>
    <definedName name="BEx587KFQ3VKCOCY1SA5F24PQGUI" hidden="1">#REF!</definedName>
    <definedName name="BEx58O780PQ05NF0Z1SKKRB3N099" localSheetId="5" hidden="1">#REF!</definedName>
    <definedName name="BEx58O780PQ05NF0Z1SKKRB3N099" hidden="1">#REF!</definedName>
    <definedName name="BEx58W57CTL8HFK3U7ZRFYZR6MXE" localSheetId="5" hidden="1">#REF!</definedName>
    <definedName name="BEx58W57CTL8HFK3U7ZRFYZR6MXE" hidden="1">#REF!</definedName>
    <definedName name="BEx58XHO7ZULLF2EUD7YIS0MGQJ5" localSheetId="5" hidden="1">#REF!</definedName>
    <definedName name="BEx58XHO7ZULLF2EUD7YIS0MGQJ5" hidden="1">#REF!</definedName>
    <definedName name="BEx58ZAFNTMGBNDH52VUYXLRJO7P" localSheetId="5" hidden="1">#REF!</definedName>
    <definedName name="BEx58ZAFNTMGBNDH52VUYXLRJO7P" hidden="1">#REF!</definedName>
    <definedName name="BEx58ZW0HAIGIPEX9CVA1PQQTR6X" localSheetId="5" hidden="1">#REF!</definedName>
    <definedName name="BEx58ZW0HAIGIPEX9CVA1PQQTR6X" hidden="1">#REF!</definedName>
    <definedName name="BEx593SAFVYKW7V61D9COEZJXDA7" localSheetId="5" hidden="1">#REF!</definedName>
    <definedName name="BEx593SAFVYKW7V61D9COEZJXDA7" hidden="1">#REF!</definedName>
    <definedName name="BEx59BA1KH3RG6K1LHL7YS2VB79N" localSheetId="5" hidden="1">#REF!</definedName>
    <definedName name="BEx59BA1KH3RG6K1LHL7YS2VB79N" hidden="1">#REF!</definedName>
    <definedName name="BEx59DDIU0AMFOY94NSP1ULST8JD" localSheetId="5" hidden="1">#REF!</definedName>
    <definedName name="BEx59DDIU0AMFOY94NSP1ULST8JD" hidden="1">#REF!</definedName>
    <definedName name="BEx59E9WABJP2TN71QAIKK79HPK9" localSheetId="5" hidden="1">#REF!</definedName>
    <definedName name="BEx59E9WABJP2TN71QAIKK79HPK9" hidden="1">#REF!</definedName>
    <definedName name="BEx59F0T17A80RNLNSZNFX8NAO8Y" localSheetId="5" hidden="1">#REF!</definedName>
    <definedName name="BEx59F0T17A80RNLNSZNFX8NAO8Y" hidden="1">#REF!</definedName>
    <definedName name="BEx59P7MAPNU129ZTC5H3EH892G1" localSheetId="5" hidden="1">#REF!</definedName>
    <definedName name="BEx59P7MAPNU129ZTC5H3EH892G1" hidden="1">#REF!</definedName>
    <definedName name="BEx5A11WZRQSIE089QE119AOX9ZG" localSheetId="5" hidden="1">#REF!</definedName>
    <definedName name="BEx5A11WZRQSIE089QE119AOX9ZG" hidden="1">#REF!</definedName>
    <definedName name="BEx5A7CIGCOTHJKHGUBDZG91JGPZ" localSheetId="5" hidden="1">#REF!</definedName>
    <definedName name="BEx5A7CIGCOTHJKHGUBDZG91JGPZ" hidden="1">#REF!</definedName>
    <definedName name="BEx5A8UFLT2SWVSG5COFA9B8P376" localSheetId="5" hidden="1">#REF!</definedName>
    <definedName name="BEx5A8UFLT2SWVSG5COFA9B8P376" hidden="1">#REF!</definedName>
    <definedName name="BEx5ABUBK8WJV1WILGYU9A7CO0KI" localSheetId="5" hidden="1">#REF!</definedName>
    <definedName name="BEx5ABUBK8WJV1WILGYU9A7CO0KI" hidden="1">#REF!</definedName>
    <definedName name="BEx5AFFTN3IXIBHDKM0FYC4OFL1S" localSheetId="5" hidden="1">#REF!</definedName>
    <definedName name="BEx5AFFTN3IXIBHDKM0FYC4OFL1S" hidden="1">#REF!</definedName>
    <definedName name="BEx5AOFIO8KVRHIZ1RII337AA8ML" localSheetId="5" hidden="1">#REF!</definedName>
    <definedName name="BEx5AOFIO8KVRHIZ1RII337AA8ML" hidden="1">#REF!</definedName>
    <definedName name="BEx5APRZ66L5BWHFE8E4YYNEDTI4" localSheetId="5" hidden="1">#REF!</definedName>
    <definedName name="BEx5APRZ66L5BWHFE8E4YYNEDTI4" hidden="1">#REF!</definedName>
    <definedName name="BEx5AQJ1Z64KY10P8ZF1JKJUFEGN" localSheetId="5" hidden="1">#REF!</definedName>
    <definedName name="BEx5AQJ1Z64KY10P8ZF1JKJUFEGN" hidden="1">#REF!</definedName>
    <definedName name="BEx5AY62R0TL82VHXE37SCZCINQC" localSheetId="5" hidden="1">#REF!</definedName>
    <definedName name="BEx5AY62R0TL82VHXE37SCZCINQC" hidden="1">#REF!</definedName>
    <definedName name="BEx5B0PV1FCOUSHWQTY94AO0B8P0" localSheetId="5" hidden="1">#REF!</definedName>
    <definedName name="BEx5B0PV1FCOUSHWQTY94AO0B8P0" hidden="1">#REF!</definedName>
    <definedName name="BEx5B4RHHX0J1BF2FZKEA0SPP29O" localSheetId="5" hidden="1">#REF!</definedName>
    <definedName name="BEx5B4RHHX0J1BF2FZKEA0SPP29O" hidden="1">#REF!</definedName>
    <definedName name="BEx5B5YMSWP0OVI5CIQRP5V18D0C" localSheetId="5" hidden="1">#REF!</definedName>
    <definedName name="BEx5B5YMSWP0OVI5CIQRP5V18D0C" hidden="1">#REF!</definedName>
    <definedName name="BEx5B825RW35M5H0UB2IZGGRS4ER" localSheetId="5" hidden="1">#REF!</definedName>
    <definedName name="BEx5B825RW35M5H0UB2IZGGRS4ER" hidden="1">#REF!</definedName>
    <definedName name="BEx5BAWPMY0TL684WDXX6KKJLRCN" localSheetId="5" hidden="1">#REF!</definedName>
    <definedName name="BEx5BAWPMY0TL684WDXX6KKJLRCN" hidden="1">#REF!</definedName>
    <definedName name="BEx5BBCUOWR6J9MZS2ML5XB0X7MW" localSheetId="5" hidden="1">#REF!</definedName>
    <definedName name="BEx5BBCUOWR6J9MZS2ML5XB0X7MW" hidden="1">#REF!</definedName>
    <definedName name="BEx5BBI61U4Y65GD0ARMTALPP7SJ" localSheetId="5" hidden="1">#REF!</definedName>
    <definedName name="BEx5BBI61U4Y65GD0ARMTALPP7SJ" hidden="1">#REF!</definedName>
    <definedName name="BEx5BDR56MEV4IHY6CIH2SVNG1UB" localSheetId="5" hidden="1">#REF!</definedName>
    <definedName name="BEx5BDR56MEV4IHY6CIH2SVNG1UB" hidden="1">#REF!</definedName>
    <definedName name="BEx5BESZC5H329SKHGJOHZFILYJJ" localSheetId="5" hidden="1">#REF!</definedName>
    <definedName name="BEx5BESZC5H329SKHGJOHZFILYJJ" hidden="1">#REF!</definedName>
    <definedName name="BEx5BHSQ42B50IU1TEQFUXFX9XQD" localSheetId="5" hidden="1">#REF!</definedName>
    <definedName name="BEx5BHSQ42B50IU1TEQFUXFX9XQD" hidden="1">#REF!</definedName>
    <definedName name="BEx5BKSM4UN4C1DM3EYKM79MRC5K" localSheetId="5" hidden="1">#REF!</definedName>
    <definedName name="BEx5BKSM4UN4C1DM3EYKM79MRC5K" hidden="1">#REF!</definedName>
    <definedName name="BEx5BNN8NPH9KVOBARB9CDD9WLB6" localSheetId="5" hidden="1">#REF!</definedName>
    <definedName name="BEx5BNN8NPH9KVOBARB9CDD9WLB6" hidden="1">#REF!</definedName>
    <definedName name="BEx5BPLEZ8XY6S89R7AZQSKLT4HK" localSheetId="5" hidden="1">#REF!</definedName>
    <definedName name="BEx5BPLEZ8XY6S89R7AZQSKLT4HK" hidden="1">#REF!</definedName>
    <definedName name="BEx5BYFMZ80TDDN2EZO8CF39AIAC" localSheetId="5" hidden="1">#REF!</definedName>
    <definedName name="BEx5BYFMZ80TDDN2EZO8CF39AIAC" hidden="1">#REF!</definedName>
    <definedName name="BEx5C2BWFW6SHZBFDEISKGXHZCQW" localSheetId="5" hidden="1">#REF!</definedName>
    <definedName name="BEx5C2BWFW6SHZBFDEISKGXHZCQW" hidden="1">#REF!</definedName>
    <definedName name="BEx5C44NK782B81CBGQUDS6Z8MV9" localSheetId="5" hidden="1">#REF!</definedName>
    <definedName name="BEx5C44NK782B81CBGQUDS6Z8MV9" hidden="1">#REF!</definedName>
    <definedName name="BEx5C49ZFH8TO9ZU55729C3F7XG7" localSheetId="5" hidden="1">#REF!</definedName>
    <definedName name="BEx5C49ZFH8TO9ZU55729C3F7XG7" hidden="1">#REF!</definedName>
    <definedName name="BEx5C8GZQK13G60ZM70P63I5OS0L" localSheetId="5" hidden="1">#REF!</definedName>
    <definedName name="BEx5C8GZQK13G60ZM70P63I5OS0L" hidden="1">#REF!</definedName>
    <definedName name="BEx5CAPTVN2NBT3UOMA1UFAL1C2R" localSheetId="5" hidden="1">#REF!</definedName>
    <definedName name="BEx5CAPTVN2NBT3UOMA1UFAL1C2R" hidden="1">#REF!</definedName>
    <definedName name="BEx5CEM3SYF9XP0ZZVE0GEPCLV3F" localSheetId="5" hidden="1">#REF!</definedName>
    <definedName name="BEx5CEM3SYF9XP0ZZVE0GEPCLV3F" hidden="1">#REF!</definedName>
    <definedName name="BEx5CFYQ0F1Z6P8SCVJ0I3UPVFE4" localSheetId="5" hidden="1">#REF!</definedName>
    <definedName name="BEx5CFYQ0F1Z6P8SCVJ0I3UPVFE4" hidden="1">#REF!</definedName>
    <definedName name="BEx5CPEKNSJORIPFQC2E1LTRYY8L" localSheetId="5" hidden="1">#REF!</definedName>
    <definedName name="BEx5CPEKNSJORIPFQC2E1LTRYY8L" hidden="1">#REF!</definedName>
    <definedName name="BEx5CSUOL05D8PAM2TRDA9VRJT1O" localSheetId="5" hidden="1">#REF!</definedName>
    <definedName name="BEx5CSUOL05D8PAM2TRDA9VRJT1O" hidden="1">#REF!</definedName>
    <definedName name="BEx5CUNFOO4YDFJ22HCMI2QKIGKM" localSheetId="5" hidden="1">#REF!</definedName>
    <definedName name="BEx5CUNFOO4YDFJ22HCMI2QKIGKM" hidden="1">#REF!</definedName>
    <definedName name="BEx5D01O3G6BXWXT7MZEVS1F4TE9" localSheetId="5" hidden="1">#REF!</definedName>
    <definedName name="BEx5D01O3G6BXWXT7MZEVS1F4TE9" hidden="1">#REF!</definedName>
    <definedName name="BEx5D3HO5XE85AN0NGALZ4K4GE8J" localSheetId="5" hidden="1">#REF!</definedName>
    <definedName name="BEx5D3HO5XE85AN0NGALZ4K4GE8J" hidden="1">#REF!</definedName>
    <definedName name="BEx5D8L47OF0WHBPFWXGZINZWUBZ" localSheetId="5" hidden="1">#REF!</definedName>
    <definedName name="BEx5D8L47OF0WHBPFWXGZINZWUBZ" hidden="1">#REF!</definedName>
    <definedName name="BEx5DAJAHQ2SKUPCKSCR3PYML67L" localSheetId="5" hidden="1">#REF!</definedName>
    <definedName name="BEx5DAJAHQ2SKUPCKSCR3PYML67L" hidden="1">#REF!</definedName>
    <definedName name="BEx5DC18JM1KJCV44PF18E0LNRKA" localSheetId="5" hidden="1">#REF!</definedName>
    <definedName name="BEx5DC18JM1KJCV44PF18E0LNRKA" hidden="1">#REF!</definedName>
    <definedName name="BEx5DFH8EU3RCPUOTFY8S9G8SBCG" localSheetId="5" hidden="1">#REF!</definedName>
    <definedName name="BEx5DFH8EU3RCPUOTFY8S9G8SBCG" hidden="1">#REF!</definedName>
    <definedName name="BEx5DJIZBTNS011R9IIG2OQ2L6ZX" localSheetId="5" hidden="1">#REF!</definedName>
    <definedName name="BEx5DJIZBTNS011R9IIG2OQ2L6ZX" hidden="1">#REF!</definedName>
    <definedName name="BEx5DS2EKWFPC2UWI1W1QESX9QP5" localSheetId="5" hidden="1">#REF!</definedName>
    <definedName name="BEx5DS2EKWFPC2UWI1W1QESX9QP5" hidden="1">#REF!</definedName>
    <definedName name="BEx5E123OLO9WQUOIRIDJ967KAGK" localSheetId="5" hidden="1">#REF!</definedName>
    <definedName name="BEx5E123OLO9WQUOIRIDJ967KAGK" hidden="1">#REF!</definedName>
    <definedName name="BEx5E2UU5NES6W779W2OZTZOB4O7" localSheetId="5" hidden="1">#REF!</definedName>
    <definedName name="BEx5E2UU5NES6W779W2OZTZOB4O7" hidden="1">#REF!</definedName>
    <definedName name="BEx5ELFT92WAQN3NW8COIMQHUL91" localSheetId="5" hidden="1">#REF!</definedName>
    <definedName name="BEx5ELFT92WAQN3NW8COIMQHUL91" hidden="1">#REF!</definedName>
    <definedName name="BEx5ELQL9B0VR6UT18KP11DHOTFX" localSheetId="5" hidden="1">#REF!</definedName>
    <definedName name="BEx5ELQL9B0VR6UT18KP11DHOTFX" hidden="1">#REF!</definedName>
    <definedName name="BEx5ER4TJTFPN7IB1MNEB1ZFR5M6" localSheetId="5" hidden="1">#REF!</definedName>
    <definedName name="BEx5ER4TJTFPN7IB1MNEB1ZFR5M6" hidden="1">#REF!</definedName>
    <definedName name="BEx5EYXB2LDMI4FLC3QFAOXC0FZ3" localSheetId="5" hidden="1">#REF!</definedName>
    <definedName name="BEx5EYXB2LDMI4FLC3QFAOXC0FZ3" hidden="1">#REF!</definedName>
    <definedName name="BEx5F6V72QTCK7O39Y59R0EVM6CW" localSheetId="5" hidden="1">#REF!</definedName>
    <definedName name="BEx5F6V72QTCK7O39Y59R0EVM6CW" hidden="1">#REF!</definedName>
    <definedName name="BEx5FGLQVACD5F5YZG4DGSCHCGO2" localSheetId="5" hidden="1">#REF!</definedName>
    <definedName name="BEx5FGLQVACD5F5YZG4DGSCHCGO2" hidden="1">#REF!</definedName>
    <definedName name="BEx5FHCTE8VTJEF7IK189AVLNYSY" localSheetId="5" hidden="1">#REF!</definedName>
    <definedName name="BEx5FHCTE8VTJEF7IK189AVLNYSY" hidden="1">#REF!</definedName>
    <definedName name="BEx5FLJWHLW3BTZILDPN5NMA449V" localSheetId="5" hidden="1">#REF!</definedName>
    <definedName name="BEx5FLJWHLW3BTZILDPN5NMA449V" hidden="1">#REF!</definedName>
    <definedName name="BEx5FNI2O10YN2SI1NO4X5GP3GTF" localSheetId="5" hidden="1">#REF!</definedName>
    <definedName name="BEx5FNI2O10YN2SI1NO4X5GP3GTF" hidden="1">#REF!</definedName>
    <definedName name="BEx5FO8YRFSZCG3L608EHIHIHFY4" localSheetId="5" hidden="1">#REF!</definedName>
    <definedName name="BEx5FO8YRFSZCG3L608EHIHIHFY4" hidden="1">#REF!</definedName>
    <definedName name="BEx5FQNA6V4CNYSH013K45RI4BCV" localSheetId="5" hidden="1">#REF!</definedName>
    <definedName name="BEx5FQNA6V4CNYSH013K45RI4BCV" hidden="1">#REF!</definedName>
    <definedName name="BEx5FVQPPEU32CPNV9RRQ9MNLLVE" localSheetId="5" hidden="1">#REF!</definedName>
    <definedName name="BEx5FVQPPEU32CPNV9RRQ9MNLLVE" hidden="1">#REF!</definedName>
    <definedName name="BEx5G08KGMG5X2AQKDGPFYG5GH94" localSheetId="5" hidden="1">#REF!</definedName>
    <definedName name="BEx5G08KGMG5X2AQKDGPFYG5GH94" hidden="1">#REF!</definedName>
    <definedName name="BEx5G1A8TFN4C4QII35U9DKYNIS8" localSheetId="5" hidden="1">#REF!</definedName>
    <definedName name="BEx5G1A8TFN4C4QII35U9DKYNIS8" hidden="1">#REF!</definedName>
    <definedName name="BEx5G1L0QO91KEPDMV1D8OT4BT73" localSheetId="5" hidden="1">#REF!</definedName>
    <definedName name="BEx5G1L0QO91KEPDMV1D8OT4BT73" hidden="1">#REF!</definedName>
    <definedName name="BEx5G1QHX69GFUYHUZA5X74MTDMR" localSheetId="5" hidden="1">#REF!</definedName>
    <definedName name="BEx5G1QHX69GFUYHUZA5X74MTDMR" hidden="1">#REF!</definedName>
    <definedName name="BEx5G5S2C9JRD28ZQMMQLCBHWOHB" localSheetId="5" hidden="1">#REF!</definedName>
    <definedName name="BEx5G5S2C9JRD28ZQMMQLCBHWOHB" hidden="1">#REF!</definedName>
    <definedName name="BEx5G7KU3EGZQSYN2YNML8EW8NDC" localSheetId="5" hidden="1">#REF!</definedName>
    <definedName name="BEx5G7KU3EGZQSYN2YNML8EW8NDC" hidden="1">#REF!</definedName>
    <definedName name="BEx5G86DZL1VYUX6KWODAP3WFAWP" localSheetId="5" hidden="1">#REF!</definedName>
    <definedName name="BEx5G86DZL1VYUX6KWODAP3WFAWP" hidden="1">#REF!</definedName>
    <definedName name="BEx5G8BV2GIOCM3C7IUFK8L04A6M" localSheetId="5" hidden="1">#REF!</definedName>
    <definedName name="BEx5G8BV2GIOCM3C7IUFK8L04A6M" hidden="1">#REF!</definedName>
    <definedName name="BEx5GID9MVBUPFFT9M8K8B5MO9NV" localSheetId="5" hidden="1">#REF!</definedName>
    <definedName name="BEx5GID9MVBUPFFT9M8K8B5MO9NV" hidden="1">#REF!</definedName>
    <definedName name="BEx5GN0EWA9SCQDPQ7NTUQH82QVK" localSheetId="5" hidden="1">#REF!</definedName>
    <definedName name="BEx5GN0EWA9SCQDPQ7NTUQH82QVK" hidden="1">#REF!</definedName>
    <definedName name="BEx5GNBCU4WZ74I0UXFL9ZG2XSGJ" localSheetId="5" hidden="1">#REF!</definedName>
    <definedName name="BEx5GNBCU4WZ74I0UXFL9ZG2XSGJ" hidden="1">#REF!</definedName>
    <definedName name="BEx5GUCTYC7QCWGWU5BTO7Y7HDZX" localSheetId="5" hidden="1">#REF!</definedName>
    <definedName name="BEx5GUCTYC7QCWGWU5BTO7Y7HDZX" hidden="1">#REF!</definedName>
    <definedName name="BEx5GYUPJULJQ624TEESYFG1NFOH" localSheetId="5" hidden="1">#REF!</definedName>
    <definedName name="BEx5GYUPJULJQ624TEESYFG1NFOH" hidden="1">#REF!</definedName>
    <definedName name="BEx5H0NEE0AIN5E2UHJ9J9ISU9N1" localSheetId="5" hidden="1">#REF!</definedName>
    <definedName name="BEx5H0NEE0AIN5E2UHJ9J9ISU9N1" hidden="1">#REF!</definedName>
    <definedName name="BEx5H1UJSEUQM2K8QHQXO5THVHSO" localSheetId="5" hidden="1">#REF!</definedName>
    <definedName name="BEx5H1UJSEUQM2K8QHQXO5THVHSO" hidden="1">#REF!</definedName>
    <definedName name="BEx5HAOT9XWUF7XIFRZZS8B9F5TZ" localSheetId="5" hidden="1">#REF!</definedName>
    <definedName name="BEx5HAOT9XWUF7XIFRZZS8B9F5TZ" hidden="1">#REF!</definedName>
    <definedName name="BEx5HB534CO7TBSALKMD27WHMAQJ" localSheetId="5" hidden="1">#REF!</definedName>
    <definedName name="BEx5HB534CO7TBSALKMD27WHMAQJ" hidden="1">#REF!</definedName>
    <definedName name="BEx5HE4XRF9BUY04MENWY9CHHN5H" localSheetId="5" hidden="1">#REF!</definedName>
    <definedName name="BEx5HE4XRF9BUY04MENWY9CHHN5H" hidden="1">#REF!</definedName>
    <definedName name="BEx5HFHMABAT0H9KKS754X4T304E" localSheetId="5" hidden="1">#REF!</definedName>
    <definedName name="BEx5HFHMABAT0H9KKS754X4T304E" hidden="1">#REF!</definedName>
    <definedName name="BEx5HGDZ7MX1S3KNXLRL9WU565V4" localSheetId="5" hidden="1">#REF!</definedName>
    <definedName name="BEx5HGDZ7MX1S3KNXLRL9WU565V4" hidden="1">#REF!</definedName>
    <definedName name="BEx5HJZ9FAVNZSSBTAYRPZDYM9NU" localSheetId="5" hidden="1">#REF!</definedName>
    <definedName name="BEx5HJZ9FAVNZSSBTAYRPZDYM9NU" hidden="1">#REF!</definedName>
    <definedName name="BEx5HZ9JMKHNLFWLVUB1WP5B39BL" localSheetId="5" hidden="1">#REF!</definedName>
    <definedName name="BEx5HZ9JMKHNLFWLVUB1WP5B39BL" hidden="1">#REF!</definedName>
    <definedName name="BEx5I17QJ0PQ1OG1IMH69HMQWNEA" localSheetId="5" hidden="1">#REF!</definedName>
    <definedName name="BEx5I17QJ0PQ1OG1IMH69HMQWNEA" hidden="1">#REF!</definedName>
    <definedName name="BEx5I244LQHZTF3XI66J8705R9XX" localSheetId="5" hidden="1">#REF!</definedName>
    <definedName name="BEx5I244LQHZTF3XI66J8705R9XX" hidden="1">#REF!</definedName>
    <definedName name="BEx5I8PBP4LIXDGID5BP0THLO0AQ" localSheetId="5" hidden="1">#REF!</definedName>
    <definedName name="BEx5I8PBP4LIXDGID5BP0THLO0AQ" hidden="1">#REF!</definedName>
    <definedName name="BEx5I8USVUB3JP4S9OXGMZVMOQXR" localSheetId="5" hidden="1">#REF!</definedName>
    <definedName name="BEx5I8USVUB3JP4S9OXGMZVMOQXR" hidden="1">#REF!</definedName>
    <definedName name="BEx5I9GDQSYIAL65UQNDMNFQCS9Y" localSheetId="5" hidden="1">#REF!</definedName>
    <definedName name="BEx5I9GDQSYIAL65UQNDMNFQCS9Y" hidden="1">#REF!</definedName>
    <definedName name="BEx5IBUPG9AWNW5PK7JGRGEJ4OLM" localSheetId="5" hidden="1">#REF!</definedName>
    <definedName name="BEx5IBUPG9AWNW5PK7JGRGEJ4OLM" hidden="1">#REF!</definedName>
    <definedName name="BEx5IC06RVN8BSAEPREVKHKLCJ2L" localSheetId="5" hidden="1">#REF!</definedName>
    <definedName name="BEx5IC06RVN8BSAEPREVKHKLCJ2L" hidden="1">#REF!</definedName>
    <definedName name="BEx5IGY4M04BPXSQF2J4GQYXF85O" localSheetId="5" hidden="1">#REF!</definedName>
    <definedName name="BEx5IGY4M04BPXSQF2J4GQYXF85O" hidden="1">#REF!</definedName>
    <definedName name="BEx5IWTZDCLZ5CCDG108STY04SAJ" localSheetId="5" hidden="1">#REF!</definedName>
    <definedName name="BEx5IWTZDCLZ5CCDG108STY04SAJ" hidden="1">#REF!</definedName>
    <definedName name="BEx5J0FFP1KS4NGY20AEJI8VREEA" localSheetId="5" hidden="1">#REF!</definedName>
    <definedName name="BEx5J0FFP1KS4NGY20AEJI8VREEA" hidden="1">#REF!</definedName>
    <definedName name="BEx5J1XE5FVWL6IJV6CWKPN24UBK" localSheetId="5" hidden="1">#REF!</definedName>
    <definedName name="BEx5J1XE5FVWL6IJV6CWKPN24UBK" hidden="1">#REF!</definedName>
    <definedName name="BEx5JF3ZXLDIS8VNKDCY7ZI7H1CI" localSheetId="5" hidden="1">#REF!</definedName>
    <definedName name="BEx5JF3ZXLDIS8VNKDCY7ZI7H1CI" hidden="1">#REF!</definedName>
    <definedName name="BEx5JHCZJ8G6OOOW6EF3GABXKH6F" localSheetId="5" hidden="1">#REF!</definedName>
    <definedName name="BEx5JHCZJ8G6OOOW6EF3GABXKH6F" hidden="1">#REF!</definedName>
    <definedName name="BEx5JJB6W446THXQCRUKD3I7RKLP" localSheetId="5" hidden="1">#REF!</definedName>
    <definedName name="BEx5JJB6W446THXQCRUKD3I7RKLP" hidden="1">#REF!</definedName>
    <definedName name="BEx5JNCT8Z7XSSPD5EMNAJELCU2V" localSheetId="5" hidden="1">#REF!</definedName>
    <definedName name="BEx5JNCT8Z7XSSPD5EMNAJELCU2V" hidden="1">#REF!</definedName>
    <definedName name="BEx5JQCNT9Y4RM306CHC8IPY3HBZ" localSheetId="5" hidden="1">#REF!</definedName>
    <definedName name="BEx5JQCNT9Y4RM306CHC8IPY3HBZ" hidden="1">#REF!</definedName>
    <definedName name="BEx5K08PYKE6JOKBYIB006TX619P" localSheetId="5" hidden="1">#REF!</definedName>
    <definedName name="BEx5K08PYKE6JOKBYIB006TX619P" hidden="1">#REF!</definedName>
    <definedName name="BEx5K4W2S2K7M9V2M304KW93LK8Q" localSheetId="5" hidden="1">#REF!</definedName>
    <definedName name="BEx5K4W2S2K7M9V2M304KW93LK8Q" hidden="1">#REF!</definedName>
    <definedName name="BEx5K51DSERT1TR7B4A29R41W4NX" localSheetId="5" hidden="1">#REF!</definedName>
    <definedName name="BEx5K51DSERT1TR7B4A29R41W4NX" hidden="1">#REF!</definedName>
    <definedName name="BEx5KBBZ8KCEQK36ARG4ERYOFD4G" localSheetId="5" hidden="1">#REF!</definedName>
    <definedName name="BEx5KBBZ8KCEQK36ARG4ERYOFD4G" hidden="1">#REF!</definedName>
    <definedName name="BEx5KCOET0DYMY4VILOLGVBX7E3C" localSheetId="5" hidden="1">#REF!</definedName>
    <definedName name="BEx5KCOET0DYMY4VILOLGVBX7E3C" hidden="1">#REF!</definedName>
    <definedName name="BEx5KYER580I4T7WTLMUN7NLNP5K" localSheetId="5" hidden="1">#REF!</definedName>
    <definedName name="BEx5KYER580I4T7WTLMUN7NLNP5K" hidden="1">#REF!</definedName>
    <definedName name="BEx5LHLB3M6K4ZKY2F42QBZT30ZH" localSheetId="5" hidden="1">#REF!</definedName>
    <definedName name="BEx5LHLB3M6K4ZKY2F42QBZT30ZH" hidden="1">#REF!</definedName>
    <definedName name="BEx5LKQJG40DO2JR1ZF6KD3PON9K" localSheetId="5" hidden="1">#REF!</definedName>
    <definedName name="BEx5LKQJG40DO2JR1ZF6KD3PON9K" hidden="1">#REF!</definedName>
    <definedName name="BEx5LQA84QRPGAR4FLC7MCT3H9EN" localSheetId="5" hidden="1">#REF!</definedName>
    <definedName name="BEx5LQA84QRPGAR4FLC7MCT3H9EN" hidden="1">#REF!</definedName>
    <definedName name="BEx5LRMNU3HXIE1BUMDHRU31F7JJ" localSheetId="5" hidden="1">#REF!</definedName>
    <definedName name="BEx5LRMNU3HXIE1BUMDHRU31F7JJ" hidden="1">#REF!</definedName>
    <definedName name="BEx5LSJ1LPUAX3ENSPECWPG4J7D1" localSheetId="5" hidden="1">#REF!</definedName>
    <definedName name="BEx5LSJ1LPUAX3ENSPECWPG4J7D1" hidden="1">#REF!</definedName>
    <definedName name="BEx5LTKQ8RQWJE4BC88OP928893U" localSheetId="5" hidden="1">#REF!</definedName>
    <definedName name="BEx5LTKQ8RQWJE4BC88OP928893U" hidden="1">#REF!</definedName>
    <definedName name="BEx5M4D4KHXU4JXKDEHZZNRG7NRA" localSheetId="5" hidden="1">#REF!</definedName>
    <definedName name="BEx5M4D4KHXU4JXKDEHZZNRG7NRA" hidden="1">#REF!</definedName>
    <definedName name="BEx5MB9BR71LZDG7XXQ2EO58JC5F" localSheetId="5" hidden="1">#REF!</definedName>
    <definedName name="BEx5MB9BR71LZDG7XXQ2EO58JC5F" hidden="1">#REF!</definedName>
    <definedName name="BEx5MHEF05EVRV5DPTG4KMPWZSUS" localSheetId="5" hidden="1">#REF!</definedName>
    <definedName name="BEx5MHEF05EVRV5DPTG4KMPWZSUS" hidden="1">#REF!</definedName>
    <definedName name="BEx5MLQZM68YQSKARVWTTPINFQ2C" localSheetId="5" hidden="1">#REF!</definedName>
    <definedName name="BEx5MLQZM68YQSKARVWTTPINFQ2C" hidden="1">[30]ZZCOOM_M03_Q004!#REF!</definedName>
    <definedName name="BEx5MMCJMU7FOOWUCW9EA13B7V5F" localSheetId="5" hidden="1">#REF!</definedName>
    <definedName name="BEx5MMCJMU7FOOWUCW9EA13B7V5F" hidden="1">#REF!</definedName>
    <definedName name="BEx5MVXTKNBXHNWTL43C670E4KXC" localSheetId="5" hidden="1">#REF!</definedName>
    <definedName name="BEx5MVXTKNBXHNWTL43C670E4KXC" hidden="1">#REF!</definedName>
    <definedName name="BEx5MWZGZ3VRB5418C2RNF9H17BQ" localSheetId="5" hidden="1">#REF!</definedName>
    <definedName name="BEx5MWZGZ3VRB5418C2RNF9H17BQ" hidden="1">#REF!</definedName>
    <definedName name="BEx5MX4YD2QV39W04QH9C6AOA0FB" localSheetId="5" hidden="1">#REF!</definedName>
    <definedName name="BEx5MX4YD2QV39W04QH9C6AOA0FB" hidden="1">#REF!</definedName>
    <definedName name="BEx5N3A8LULD7YBJH5J83X27PZSW" localSheetId="5" hidden="1">#REF!</definedName>
    <definedName name="BEx5N3A8LULD7YBJH5J83X27PZSW" hidden="1">#REF!</definedName>
    <definedName name="BEx5N4XI4PWB1W9PMZ4O5R0HWTYD" localSheetId="5" hidden="1">#REF!</definedName>
    <definedName name="BEx5N4XI4PWB1W9PMZ4O5R0HWTYD" hidden="1">#REF!</definedName>
    <definedName name="BEx5N8DH1SY888WI2GZ2D6E9XCXB" localSheetId="5" hidden="1">#REF!</definedName>
    <definedName name="BEx5N8DH1SY888WI2GZ2D6E9XCXB" hidden="1">#REF!</definedName>
    <definedName name="BEx5NA68N6FJFX9UJXK4M14U487F" localSheetId="5" hidden="1">#REF!</definedName>
    <definedName name="BEx5NA68N6FJFX9UJXK4M14U487F" hidden="1">#REF!</definedName>
    <definedName name="BEx5NIKBG2GDJOYGE3WCXKU7YY51" localSheetId="5" hidden="1">#REF!</definedName>
    <definedName name="BEx5NIKBG2GDJOYGE3WCXKU7YY51" hidden="1">#REF!</definedName>
    <definedName name="BEx5NV06L5J5IMKGOMGKGJ4PBZCD" localSheetId="5" hidden="1">#REF!</definedName>
    <definedName name="BEx5NV06L5J5IMKGOMGKGJ4PBZCD" hidden="1">#REF!</definedName>
    <definedName name="BEx5NW1V6AB25NEEX9VPHRXWJDSS" localSheetId="5" hidden="1">#REF!</definedName>
    <definedName name="BEx5NW1V6AB25NEEX9VPHRXWJDSS" hidden="1">#REF!</definedName>
    <definedName name="BEx5NWSXWACAUHWVZAI57DGZ8OCQ" localSheetId="5" hidden="1">#REF!</definedName>
    <definedName name="BEx5NWSXWACAUHWVZAI57DGZ8OCQ" hidden="1">#REF!</definedName>
    <definedName name="BEx5NZSSQ6PY99ZX2D7Q9IGOR34W" localSheetId="5" hidden="1">#REF!</definedName>
    <definedName name="BEx5NZSSQ6PY99ZX2D7Q9IGOR34W" hidden="1">#REF!</definedName>
    <definedName name="BEx5O2N9HTGG4OJHR62PKFMNZTTW" localSheetId="5" hidden="1">#REF!</definedName>
    <definedName name="BEx5O2N9HTGG4OJHR62PKFMNZTTW" hidden="1">#REF!</definedName>
    <definedName name="BEx5O3ZUQ2OARA1CDOZ3NC4UE5AA" localSheetId="5" hidden="1">#REF!</definedName>
    <definedName name="BEx5O3ZUQ2OARA1CDOZ3NC4UE5AA" hidden="1">#REF!</definedName>
    <definedName name="BEx5OAFS0NJ2CB86A02E1JYHMLQ1" localSheetId="5" hidden="1">#REF!</definedName>
    <definedName name="BEx5OAFS0NJ2CB86A02E1JYHMLQ1" hidden="1">#REF!</definedName>
    <definedName name="BEx5OG4RPU8W1ETWDWM234NYYYEN" localSheetId="5" hidden="1">#REF!</definedName>
    <definedName name="BEx5OG4RPU8W1ETWDWM234NYYYEN" hidden="1">#REF!</definedName>
    <definedName name="BEx5OP9Y43F99O2IT69MKCCXGL61" localSheetId="5" hidden="1">#REF!</definedName>
    <definedName name="BEx5OP9Y43F99O2IT69MKCCXGL61" hidden="1">#REF!</definedName>
    <definedName name="BEx5P9Y9RDXNUAJ6CZ2LHMM8IM7T" localSheetId="5" hidden="1">#REF!</definedName>
    <definedName name="BEx5P9Y9RDXNUAJ6CZ2LHMM8IM7T" hidden="1">#REF!</definedName>
    <definedName name="BEx5PHWB2C0D5QLP3BZIP3UO7DIZ" localSheetId="5" hidden="1">#REF!</definedName>
    <definedName name="BEx5PHWB2C0D5QLP3BZIP3UO7DIZ" hidden="1">#REF!</definedName>
    <definedName name="BEx5PJP02W68K2E46L5C5YBSNU6T" localSheetId="5" hidden="1">#REF!</definedName>
    <definedName name="BEx5PJP02W68K2E46L5C5YBSNU6T" hidden="1">#REF!</definedName>
    <definedName name="BEx5PLCA8DOMAU315YCS5275L2HS" localSheetId="5" hidden="1">#REF!</definedName>
    <definedName name="BEx5PLCA8DOMAU315YCS5275L2HS" hidden="1">#REF!</definedName>
    <definedName name="BEx5PRXMZ5M65Z732WNNGV564C2J" localSheetId="5" hidden="1">#REF!</definedName>
    <definedName name="BEx5PRXMZ5M65Z732WNNGV564C2J" hidden="1">#REF!</definedName>
    <definedName name="BEx5Q29Y91E64DPE0YY53A6YHF3Y" localSheetId="5" hidden="1">#REF!</definedName>
    <definedName name="BEx5Q29Y91E64DPE0YY53A6YHF3Y" hidden="1">#REF!</definedName>
    <definedName name="BEx5QPSW4IPLH50WSR87HRER05RF" localSheetId="5" hidden="1">#REF!</definedName>
    <definedName name="BEx5QPSW4IPLH50WSR87HRER05RF" hidden="1">#REF!</definedName>
    <definedName name="BEx73V0EP8EMNRC3EZJJKKVKWQVB" localSheetId="5" hidden="1">#REF!</definedName>
    <definedName name="BEx73V0EP8EMNRC3EZJJKKVKWQVB" hidden="1">#REF!</definedName>
    <definedName name="BEx741WJHIJVXUX131SBXTVW8D71" localSheetId="5" hidden="1">#REF!</definedName>
    <definedName name="BEx741WJHIJVXUX131SBXTVW8D71" hidden="1">#REF!</definedName>
    <definedName name="BEx74Q6H3O7133AWQXWC21MI2UFT" localSheetId="5" hidden="1">#REF!</definedName>
    <definedName name="BEx74Q6H3O7133AWQXWC21MI2UFT" hidden="1">#REF!</definedName>
    <definedName name="BEx74R2VQ8BSMKPX25262AU3VZF7" localSheetId="5" hidden="1">#REF!</definedName>
    <definedName name="BEx74R2VQ8BSMKPX25262AU3VZF7" hidden="1">#REF!</definedName>
    <definedName name="BEx74W6BJ8ENO3J25WNM5H5APKA3" localSheetId="5" hidden="1">#REF!</definedName>
    <definedName name="BEx74W6BJ8ENO3J25WNM5H5APKA3" hidden="1">#REF!</definedName>
    <definedName name="BEx74YKLW1FKLWC3DJ2ELZBZBY1M" localSheetId="5" hidden="1">#REF!</definedName>
    <definedName name="BEx74YKLW1FKLWC3DJ2ELZBZBY1M" hidden="1">#REF!</definedName>
    <definedName name="BEx755GRRD9BL27YHLH5QWIYLWB7" localSheetId="5" hidden="1">#REF!</definedName>
    <definedName name="BEx755GRRD9BL27YHLH5QWIYLWB7" hidden="1">#REF!</definedName>
    <definedName name="BEx759D1D5SXS5ELLZVBI0SXYUNF" localSheetId="5" hidden="1">#REF!</definedName>
    <definedName name="BEx759D1D5SXS5ELLZVBI0SXYUNF" hidden="1">#REF!</definedName>
    <definedName name="BEx75DPEQTX055IZ2L8UVLJOT1DD" localSheetId="5" hidden="1">#REF!</definedName>
    <definedName name="BEx75DPEQTX055IZ2L8UVLJOT1DD" hidden="1">#REF!</definedName>
    <definedName name="BEx75GJZSZHUDN6OOAGQYFUDA2LP" localSheetId="5" hidden="1">#REF!</definedName>
    <definedName name="BEx75GJZSZHUDN6OOAGQYFUDA2LP" hidden="1">#REF!</definedName>
    <definedName name="BEx75HGCCV5K4UCJWYV8EV9AG5YT" localSheetId="5" hidden="1">#REF!</definedName>
    <definedName name="BEx75HGCCV5K4UCJWYV8EV9AG5YT" hidden="1">#REF!</definedName>
    <definedName name="BEx75PZT8TY5P13U978NVBUXKHT4" localSheetId="5" hidden="1">#REF!</definedName>
    <definedName name="BEx75PZT8TY5P13U978NVBUXKHT4" hidden="1">#REF!</definedName>
    <definedName name="BEx75T55F7GML8V1DMWL26WRT006" localSheetId="5" hidden="1">#REF!</definedName>
    <definedName name="BEx75T55F7GML8V1DMWL26WRT006" hidden="1">#REF!</definedName>
    <definedName name="BEx75VJGR07JY6UUWURQ4PJ29UKC" localSheetId="5" hidden="1">#REF!</definedName>
    <definedName name="BEx75VJGR07JY6UUWURQ4PJ29UKC" hidden="1">#REF!</definedName>
    <definedName name="BEx7696AZUPB1PK30JJQUWUELQPJ" localSheetId="5" hidden="1">#REF!</definedName>
    <definedName name="BEx7696AZUPB1PK30JJQUWUELQPJ" hidden="1">#REF!</definedName>
    <definedName name="BEx76PNR8S4T4VUQS0KU58SEX0VN" localSheetId="5" hidden="1">#REF!</definedName>
    <definedName name="BEx76PNR8S4T4VUQS0KU58SEX0VN" hidden="1">#REF!</definedName>
    <definedName name="BEx76YY7ODSIKDD9VDF9TLTDM18I" localSheetId="5" hidden="1">#REF!</definedName>
    <definedName name="BEx76YY7ODSIKDD9VDF9TLTDM18I" hidden="1">#REF!</definedName>
    <definedName name="BEx7705E86I9B7DTKMMJMAFSYMUL" localSheetId="5" hidden="1">#REF!</definedName>
    <definedName name="BEx7705E86I9B7DTKMMJMAFSYMUL" hidden="1">#REF!</definedName>
    <definedName name="BEx7741OUGLA0WJQLQRUJSL4DE00" localSheetId="5" hidden="1">#REF!</definedName>
    <definedName name="BEx7741OUGLA0WJQLQRUJSL4DE00" hidden="1">#REF!</definedName>
    <definedName name="BEx774N83DXLJZ54Q42PWIJZ2DN1" localSheetId="5" hidden="1">#REF!</definedName>
    <definedName name="BEx774N83DXLJZ54Q42PWIJZ2DN1" hidden="1">#REF!</definedName>
    <definedName name="BEx779QNIY3061ZV9BR462WKEGRW" localSheetId="5" hidden="1">#REF!</definedName>
    <definedName name="BEx779QNIY3061ZV9BR462WKEGRW" hidden="1">#REF!</definedName>
    <definedName name="BEx77G19QU9A95CNHE6QMVSQR2T3" localSheetId="5" hidden="1">#REF!</definedName>
    <definedName name="BEx77G19QU9A95CNHE6QMVSQR2T3" hidden="1">#REF!</definedName>
    <definedName name="BEx77P0S3GVMS7BJUL9OWUGJ1B02" localSheetId="5" hidden="1">#REF!</definedName>
    <definedName name="BEx77P0S3GVMS7BJUL9OWUGJ1B02" hidden="1">#REF!</definedName>
    <definedName name="BEx77QDESURI6WW5582YXSK3A972" localSheetId="5" hidden="1">#REF!</definedName>
    <definedName name="BEx77QDESURI6WW5582YXSK3A972" hidden="1">#REF!</definedName>
    <definedName name="BEx77VBI9XOPFHKEWU5EHQ9J675Y" localSheetId="5" hidden="1">#REF!</definedName>
    <definedName name="BEx77VBI9XOPFHKEWU5EHQ9J675Y" hidden="1">#REF!</definedName>
    <definedName name="BEx7809GQOCLHSNH95VOYIX7P1TV" localSheetId="5" hidden="1">#REF!</definedName>
    <definedName name="BEx7809GQOCLHSNH95VOYIX7P1TV" hidden="1">#REF!</definedName>
    <definedName name="BEx780K8XAXUHGVZGZWQ74DK4CI3" localSheetId="5" hidden="1">#REF!</definedName>
    <definedName name="BEx780K8XAXUHGVZGZWQ74DK4CI3" hidden="1">#REF!</definedName>
    <definedName name="BEx78226TN58UE0CTY98YEDU0LSL" localSheetId="5" hidden="1">#REF!</definedName>
    <definedName name="BEx78226TN58UE0CTY98YEDU0LSL" hidden="1">#REF!</definedName>
    <definedName name="BEx7881ZZBWHRAX6W2GY19J8MGEQ" localSheetId="5" hidden="1">#REF!</definedName>
    <definedName name="BEx7881ZZBWHRAX6W2GY19J8MGEQ" hidden="1">#REF!</definedName>
    <definedName name="BEx78BSYINF85GYNSCIRD95PH86Q" localSheetId="5" hidden="1">#REF!</definedName>
    <definedName name="BEx78BSYINF85GYNSCIRD95PH86Q" hidden="1">#REF!</definedName>
    <definedName name="BEx78HHRIWDLHQX2LG0HWFRYEL1T" localSheetId="5" hidden="1">#REF!</definedName>
    <definedName name="BEx78HHRIWDLHQX2LG0HWFRYEL1T" hidden="1">#REF!</definedName>
    <definedName name="BEx78QC4X2YVM9K6MQRB2WJG36N3" localSheetId="5" hidden="1">#REF!</definedName>
    <definedName name="BEx78QC4X2YVM9K6MQRB2WJG36N3" hidden="1">#REF!</definedName>
    <definedName name="BEx78QMXZ2P1ZB3HJ9O50DWHCMXR" localSheetId="5" hidden="1">#REF!</definedName>
    <definedName name="BEx78QMXZ2P1ZB3HJ9O50DWHCMXR" hidden="1">#REF!</definedName>
    <definedName name="BEx78SFO5VR28677DWZEMDN7G86X" localSheetId="5" hidden="1">#REF!</definedName>
    <definedName name="BEx78SFO5VR28677DWZEMDN7G86X" hidden="1">#REF!</definedName>
    <definedName name="BEx78SFOYH1Z0ZDTO47W2M60TW6K" localSheetId="5" hidden="1">#REF!</definedName>
    <definedName name="BEx78SFOYH1Z0ZDTO47W2M60TW6K" hidden="1">#REF!</definedName>
    <definedName name="BEx7974EARYYX2ICWU0YC50VO5D8" localSheetId="5" hidden="1">#REF!</definedName>
    <definedName name="BEx7974EARYYX2ICWU0YC50VO5D8" hidden="1">#REF!</definedName>
    <definedName name="BEx79JK3E6JO8MX4O35A5G8NZCC8" localSheetId="5" hidden="1">#REF!</definedName>
    <definedName name="BEx79JK3E6JO8MX4O35A5G8NZCC8" hidden="1">#REF!</definedName>
    <definedName name="BEx79OCP4HQ6XP8EWNGEUDLOZBBS" localSheetId="5" hidden="1">#REF!</definedName>
    <definedName name="BEx79OCP4HQ6XP8EWNGEUDLOZBBS" hidden="1">#REF!</definedName>
    <definedName name="BEx79SEAYKUZB0H4LYBCD6WWJBG2" localSheetId="5" hidden="1">#REF!</definedName>
    <definedName name="BEx79SEAYKUZB0H4LYBCD6WWJBG2" hidden="1">#REF!</definedName>
    <definedName name="BEx79SJRHTLS9PYM69O9BWW1FMJK" localSheetId="5" hidden="1">#REF!</definedName>
    <definedName name="BEx79SJRHTLS9PYM69O9BWW1FMJK" hidden="1">#REF!</definedName>
    <definedName name="BEx79YJJLBELICW9F9FRYSCQ101L" localSheetId="5" hidden="1">#REF!</definedName>
    <definedName name="BEx79YJJLBELICW9F9FRYSCQ101L" hidden="1">#REF!</definedName>
    <definedName name="BEx79YUC7B0V77FSBGIRCY1BR4VK" localSheetId="5" hidden="1">#REF!</definedName>
    <definedName name="BEx79YUC7B0V77FSBGIRCY1BR4VK" hidden="1">#REF!</definedName>
    <definedName name="BEx7A06T3RC2891FUX05G3QPRAUE" localSheetId="5" hidden="1">#REF!</definedName>
    <definedName name="BEx7A06T3RC2891FUX05G3QPRAUE" hidden="1">#REF!</definedName>
    <definedName name="BEx7A9S3JA1X7FH4CFSQLTZC4691" localSheetId="5" hidden="1">#REF!</definedName>
    <definedName name="BEx7A9S3JA1X7FH4CFSQLTZC4691" hidden="1">#REF!</definedName>
    <definedName name="BEx7ABA2C9IWH5VSLVLLLCY62161" localSheetId="5" hidden="1">#REF!</definedName>
    <definedName name="BEx7ABA2C9IWH5VSLVLLLCY62161" hidden="1">#REF!</definedName>
    <definedName name="BEx7AE4LPLX8N85BYB0WCO5S7ZPV" localSheetId="5" hidden="1">#REF!</definedName>
    <definedName name="BEx7AE4LPLX8N85BYB0WCO5S7ZPV" hidden="1">#REF!</definedName>
    <definedName name="BEx7AR0EEP9O5JPPEKQWG1TC860T" localSheetId="5" hidden="1">#REF!</definedName>
    <definedName name="BEx7AR0EEP9O5JPPEKQWG1TC860T" hidden="1">#REF!</definedName>
    <definedName name="BEx7ASD1I654MEDCO6GGWA95PXSC" localSheetId="5" hidden="1">#REF!</definedName>
    <definedName name="BEx7ASD1I654MEDCO6GGWA95PXSC" hidden="1">#REF!</definedName>
    <definedName name="BEx7AURD3S7JGN4D3YK1QAG6TAFA" localSheetId="5" hidden="1">#REF!</definedName>
    <definedName name="BEx7AURD3S7JGN4D3YK1QAG6TAFA" hidden="1">#REF!</definedName>
    <definedName name="BEx7AVCX9S5RJP3NSZ4QM4E6ERDT" localSheetId="5" hidden="1">#REF!</definedName>
    <definedName name="BEx7AVCX9S5RJP3NSZ4QM4E6ERDT" hidden="1">#REF!</definedName>
    <definedName name="BEx7AVYIGP0930MV5JEBWRYCJN68" localSheetId="5" hidden="1">#REF!</definedName>
    <definedName name="BEx7AVYIGP0930MV5JEBWRYCJN68" hidden="1">#REF!</definedName>
    <definedName name="BEx7B6LH6917TXOSAAQ6U7HVF018" localSheetId="5" hidden="1">#REF!</definedName>
    <definedName name="BEx7B6LH6917TXOSAAQ6U7HVF018" hidden="1">#REF!</definedName>
    <definedName name="BEx7BN8E88JR3K1BSLAZRPSFPQ9L" localSheetId="5" hidden="1">#REF!</definedName>
    <definedName name="BEx7BN8E88JR3K1BSLAZRPSFPQ9L" hidden="1">#REF!</definedName>
    <definedName name="BEx7BP14RMS3638K85OM4NCYLRHG" localSheetId="5" hidden="1">#REF!</definedName>
    <definedName name="BEx7BP14RMS3638K85OM4NCYLRHG" hidden="1">#REF!</definedName>
    <definedName name="BEx7BPXFZXJ79FQ0E8AQE21PGVHA" localSheetId="5" hidden="1">#REF!</definedName>
    <definedName name="BEx7BPXFZXJ79FQ0E8AQE21PGVHA" hidden="1">#REF!</definedName>
    <definedName name="BEx7C04AM39DQMC1TIX7CFZ2ADHX" localSheetId="5" hidden="1">#REF!</definedName>
    <definedName name="BEx7C04AM39DQMC1TIX7CFZ2ADHX" hidden="1">#REF!</definedName>
    <definedName name="BEx7C346X4AX2J1QPM4NBC7JL5W9" localSheetId="5" hidden="1">#REF!</definedName>
    <definedName name="BEx7C346X4AX2J1QPM4NBC7JL5W9" hidden="1">#REF!</definedName>
    <definedName name="BEx7C40F0PQURHPI6YQ39NFIR86Z" localSheetId="5" hidden="1">#REF!</definedName>
    <definedName name="BEx7C40F0PQURHPI6YQ39NFIR86Z" hidden="1">#REF!</definedName>
    <definedName name="BEx7C7B9VCY7N0H7N1NH6HNNH724" localSheetId="5" hidden="1">#REF!</definedName>
    <definedName name="BEx7C7B9VCY7N0H7N1NH6HNNH724" hidden="1">#REF!</definedName>
    <definedName name="BEx7C93VR7SYRIJS1JO8YZKSFAW9" localSheetId="5" hidden="1">#REF!</definedName>
    <definedName name="BEx7C93VR7SYRIJS1JO8YZKSFAW9" hidden="1">#REF!</definedName>
    <definedName name="BEx7CCPC6R1KQQZ2JQU6EFI1G0RM" localSheetId="5" hidden="1">#REF!</definedName>
    <definedName name="BEx7CCPC6R1KQQZ2JQU6EFI1G0RM" hidden="1">#REF!</definedName>
    <definedName name="BEx7CIJST9GLS2QD383UK7VUDTGL" localSheetId="5" hidden="1">#REF!</definedName>
    <definedName name="BEx7CIJST9GLS2QD383UK7VUDTGL" hidden="1">#REF!</definedName>
    <definedName name="BEx7CO8T2XKC7GHDSYNAWTZ9L7YR" localSheetId="5" hidden="1">#REF!</definedName>
    <definedName name="BEx7CO8T2XKC7GHDSYNAWTZ9L7YR" hidden="1">#REF!</definedName>
    <definedName name="BEx7CW1CF00DO8A36UNC2X7K65C2" localSheetId="5" hidden="1">#REF!</definedName>
    <definedName name="BEx7CW1CF00DO8A36UNC2X7K65C2" hidden="1">#REF!</definedName>
    <definedName name="BEx7CW6NFRL2P4XWP0MWHIYA97KF" localSheetId="5" hidden="1">#REF!</definedName>
    <definedName name="BEx7CW6NFRL2P4XWP0MWHIYA97KF" hidden="1">#REF!</definedName>
    <definedName name="BEx7CZXN83U7XFVGG1P1N6ZCQK7U" localSheetId="5" hidden="1">#REF!</definedName>
    <definedName name="BEx7CZXN83U7XFVGG1P1N6ZCQK7U" hidden="1">#REF!</definedName>
    <definedName name="BEx7D14R4J25CLH301NHMGU8FSWM" localSheetId="5" hidden="1">#REF!</definedName>
    <definedName name="BEx7D14R4J25CLH301NHMGU8FSWM" hidden="1">#REF!</definedName>
    <definedName name="BEx7D38BE0Z9QLQBDMGARM9USFPM" localSheetId="5" hidden="1">#REF!</definedName>
    <definedName name="BEx7D38BE0Z9QLQBDMGARM9USFPM" hidden="1">#REF!</definedName>
    <definedName name="BEx7D5RWKRS4W71J4NZ6ZSFHPKFT" localSheetId="5" hidden="1">#REF!</definedName>
    <definedName name="BEx7D5RWKRS4W71J4NZ6ZSFHPKFT" hidden="1">#REF!</definedName>
    <definedName name="BEx7D8H1TPOX1UN17QZYEV7Q58GA" localSheetId="5" hidden="1">#REF!</definedName>
    <definedName name="BEx7D8H1TPOX1UN17QZYEV7Q58GA" hidden="1">#REF!</definedName>
    <definedName name="BEx7DGF13H2074LRWFZQ45PZ6JPX" localSheetId="5" hidden="1">#REF!</definedName>
    <definedName name="BEx7DGF13H2074LRWFZQ45PZ6JPX" hidden="1">#REF!</definedName>
    <definedName name="BEx7DHBE0SOC5KXWWQ73WUDBRX8J" localSheetId="5" hidden="1">#REF!</definedName>
    <definedName name="BEx7DHBE0SOC5KXWWQ73WUDBRX8J" hidden="1">#REF!</definedName>
    <definedName name="BEx7DKWUXEDIISSX4GDD4YYT887F" localSheetId="5" hidden="1">#REF!</definedName>
    <definedName name="BEx7DKWUXEDIISSX4GDD4YYT887F" hidden="1">#REF!</definedName>
    <definedName name="BEx7DMUYR2HC26WW7AOB1TULERMB" localSheetId="5" hidden="1">#REF!</definedName>
    <definedName name="BEx7DMUYR2HC26WW7AOB1TULERMB" hidden="1">#REF!</definedName>
    <definedName name="BEx7DVJTRV44IMJIBFXELE67SZ7S" localSheetId="5" hidden="1">#REF!</definedName>
    <definedName name="BEx7DVJTRV44IMJIBFXELE67SZ7S" hidden="1">#REF!</definedName>
    <definedName name="BEx7DVUMFCI5INHMVFIJ44RTTSTT" localSheetId="5" hidden="1">#REF!</definedName>
    <definedName name="BEx7DVUMFCI5INHMVFIJ44RTTSTT" hidden="1">#REF!</definedName>
    <definedName name="BEx7E2QT2U8THYOKBPXONB1B47WH" localSheetId="5" hidden="1">#REF!</definedName>
    <definedName name="BEx7E2QT2U8THYOKBPXONB1B47WH" hidden="1">#REF!</definedName>
    <definedName name="BEx7E5QP7W6UKO74F5Y0VJ741HS5" localSheetId="5" hidden="1">#REF!</definedName>
    <definedName name="BEx7E5QP7W6UKO74F5Y0VJ741HS5" hidden="1">#REF!</definedName>
    <definedName name="BEx7E6N29HGH3I47AFB2DCS6MVS6" localSheetId="5" hidden="1">#REF!</definedName>
    <definedName name="BEx7E6N29HGH3I47AFB2DCS6MVS6" hidden="1">#REF!</definedName>
    <definedName name="BEx7EBA8IYHQKT7IQAOAML660SYA" localSheetId="5" hidden="1">#REF!</definedName>
    <definedName name="BEx7EBA8IYHQKT7IQAOAML660SYA" hidden="1">#REF!</definedName>
    <definedName name="BEx7EI6C8MCRZFEQYUBE5FSUTIHK" localSheetId="5" hidden="1">#REF!</definedName>
    <definedName name="BEx7EI6C8MCRZFEQYUBE5FSUTIHK" hidden="1">#REF!</definedName>
    <definedName name="BEx7EI6DL1Z6UWLFBXAKVGZTKHWJ" localSheetId="5" hidden="1">#REF!</definedName>
    <definedName name="BEx7EI6DL1Z6UWLFBXAKVGZTKHWJ" hidden="1">#REF!</definedName>
    <definedName name="BEx7EQKHX7GZYOLXRDU534TT4H64" localSheetId="5" hidden="1">#REF!</definedName>
    <definedName name="BEx7EQKHX7GZYOLXRDU534TT4H64" hidden="1">#REF!</definedName>
    <definedName name="BEx7ETV6L1TM7JSXJIGK3FC6RVZW" localSheetId="5" hidden="1">#REF!</definedName>
    <definedName name="BEx7ETV6L1TM7JSXJIGK3FC6RVZW" hidden="1">#REF!</definedName>
    <definedName name="BEx7EYYLHMBYQTH6I377FCQS7CSX" localSheetId="5" hidden="1">#REF!</definedName>
    <definedName name="BEx7EYYLHMBYQTH6I377FCQS7CSX" hidden="1">#REF!</definedName>
    <definedName name="BEx7FCLG1RYI2SNOU1Y2GQZNZSWA" localSheetId="5" hidden="1">#REF!</definedName>
    <definedName name="BEx7FCLG1RYI2SNOU1Y2GQZNZSWA" hidden="1">#REF!</definedName>
    <definedName name="BEx7FN32ZGWOAA4TTH79KINTDWR9" localSheetId="5" hidden="1">#REF!</definedName>
    <definedName name="BEx7FN32ZGWOAA4TTH79KINTDWR9" hidden="1">#REF!</definedName>
    <definedName name="BEx7FV0WJHXL6X5JNQ2ZX45PX49P" localSheetId="5" hidden="1">#REF!</definedName>
    <definedName name="BEx7FV0WJHXL6X5JNQ2ZX45PX49P" hidden="1">#REF!</definedName>
    <definedName name="BEx7G82CKM3NIY1PHNFK28M09PCH" localSheetId="5" hidden="1">#REF!</definedName>
    <definedName name="BEx7G82CKM3NIY1PHNFK28M09PCH" hidden="1">#REF!</definedName>
    <definedName name="BEx7GR3ENYWRXXS5IT0UMEGOLGUH" localSheetId="5" hidden="1">#REF!</definedName>
    <definedName name="BEx7GR3ENYWRXXS5IT0UMEGOLGUH" hidden="1">#REF!</definedName>
    <definedName name="BEx7GSAL6P7TASL8MB63RFST1LJL" localSheetId="5" hidden="1">#REF!</definedName>
    <definedName name="BEx7GSAL6P7TASL8MB63RFST1LJL" hidden="1">#REF!</definedName>
    <definedName name="BEx7H0JD6I5I8WQLLWOYWY5YWPQE" localSheetId="5" hidden="1">#REF!</definedName>
    <definedName name="BEx7H0JD6I5I8WQLLWOYWY5YWPQE" hidden="1">#REF!</definedName>
    <definedName name="BEx7H14XCXH7WEXEY1HVO53A6AGH" localSheetId="5" hidden="1">#REF!</definedName>
    <definedName name="BEx7H14XCXH7WEXEY1HVO53A6AGH" hidden="1">#REF!</definedName>
    <definedName name="BEx7HGVBEF4LEIF6RC14N3PSU461" localSheetId="5" hidden="1">#REF!</definedName>
    <definedName name="BEx7HGVBEF4LEIF6RC14N3PSU461" hidden="1">#REF!</definedName>
    <definedName name="BEx7HQ5T9FZ42QWS09UO4DT42Y0R" localSheetId="5" hidden="1">#REF!</definedName>
    <definedName name="BEx7HQ5T9FZ42QWS09UO4DT42Y0R" hidden="1">#REF!</definedName>
    <definedName name="BEx7HRCZE3CVGON1HV07MT5MNDZ3" localSheetId="5" hidden="1">#REF!</definedName>
    <definedName name="BEx7HRCZE3CVGON1HV07MT5MNDZ3" hidden="1">#REF!</definedName>
    <definedName name="BEx7HWGE2CANG5M17X4C8YNC3N8F" localSheetId="5" hidden="1">#REF!</definedName>
    <definedName name="BEx7HWGE2CANG5M17X4C8YNC3N8F" hidden="1">#REF!</definedName>
    <definedName name="BEx7IB54GU5UCTJS549UBDW43EJL" localSheetId="5" hidden="1">#REF!</definedName>
    <definedName name="BEx7IB54GU5UCTJS549UBDW43EJL" hidden="1">#REF!</definedName>
    <definedName name="BEx7IBVYN47SFZIA0K4MDKQZNN9V" localSheetId="5" hidden="1">#REF!</definedName>
    <definedName name="BEx7IBVYN47SFZIA0K4MDKQZNN9V" hidden="1">#REF!</definedName>
    <definedName name="BEx7IGOMJB39HUONENRXTK1MFHGE" localSheetId="5" hidden="1">#REF!</definedName>
    <definedName name="BEx7IGOMJB39HUONENRXTK1MFHGE" hidden="1">#REF!</definedName>
    <definedName name="BEx7ISO6LTCYYDK0J6IN4PG2P6SW" localSheetId="5" hidden="1">#REF!</definedName>
    <definedName name="BEx7ISO6LTCYYDK0J6IN4PG2P6SW" hidden="1">#REF!</definedName>
    <definedName name="BEx7IV2IJ5WT7UC0UG7WP0WF2JZI" localSheetId="5" hidden="1">#REF!</definedName>
    <definedName name="BEx7IV2IJ5WT7UC0UG7WP0WF2JZI" hidden="1">#REF!</definedName>
    <definedName name="BEx7IXGU74GE5E4S6W4Z13AR092Y" localSheetId="5" hidden="1">#REF!</definedName>
    <definedName name="BEx7IXGU74GE5E4S6W4Z13AR092Y" hidden="1">#REF!</definedName>
    <definedName name="BEx7J4YL8Q3BI1MLH16YYQ18IJRD" localSheetId="5" hidden="1">#REF!</definedName>
    <definedName name="BEx7J4YL8Q3BI1MLH16YYQ18IJRD" hidden="1">#REF!</definedName>
    <definedName name="BEx7J5K5QVUOXI6A663KUWL6PO3O" localSheetId="5" hidden="1">#REF!</definedName>
    <definedName name="BEx7J5K5QVUOXI6A663KUWL6PO3O" hidden="1">#REF!</definedName>
    <definedName name="BEx7JH3HGBPI07OHZ5LFYK0UFZQR" localSheetId="5" hidden="1">#REF!</definedName>
    <definedName name="BEx7JH3HGBPI07OHZ5LFYK0UFZQR" hidden="1">#REF!</definedName>
    <definedName name="BEx7JRL3MHRMVLQF3EN15MXRPN68" localSheetId="5" hidden="1">#REF!</definedName>
    <definedName name="BEx7JRL3MHRMVLQF3EN15MXRPN68" hidden="1">#REF!</definedName>
    <definedName name="BEx7JV194190CNM6WWGQ3UBJ3CHH" localSheetId="5" hidden="1">#REF!</definedName>
    <definedName name="BEx7JV194190CNM6WWGQ3UBJ3CHH" hidden="1">#REF!</definedName>
    <definedName name="BEx7JZJ4AE8AGMWPK3XPBTBUBZ48" localSheetId="5" hidden="1">#REF!</definedName>
    <definedName name="BEx7JZJ4AE8AGMWPK3XPBTBUBZ48" hidden="1">#REF!</definedName>
    <definedName name="BEx7K7GZ607XQOGB81A1HINBTGOZ" localSheetId="5" hidden="1">#REF!</definedName>
    <definedName name="BEx7K7GZ607XQOGB81A1HINBTGOZ" hidden="1">#REF!</definedName>
    <definedName name="BEx7KEYPBDXSNROH8M6CDCBN6B50" localSheetId="5" hidden="1">#REF!</definedName>
    <definedName name="BEx7KEYPBDXSNROH8M6CDCBN6B50" hidden="1">#REF!</definedName>
    <definedName name="BEx7KH7PZ0A6FSWA4LAN2CMZ0WSF" localSheetId="5" hidden="1">#REF!</definedName>
    <definedName name="BEx7KH7PZ0A6FSWA4LAN2CMZ0WSF" hidden="1">#REF!</definedName>
    <definedName name="BEx7KNCTL6VMNQP4MFMHOMV1WI1Y" localSheetId="5" hidden="1">#REF!</definedName>
    <definedName name="BEx7KNCTL6VMNQP4MFMHOMV1WI1Y" hidden="1">#REF!</definedName>
    <definedName name="BEx7KSAS8BZT6H8OQCZ5DNSTMO07" localSheetId="5" hidden="1">#REF!</definedName>
    <definedName name="BEx7KSAS8BZT6H8OQCZ5DNSTMO07" hidden="1">#REF!</definedName>
    <definedName name="BEx7KWHTBD21COXVI4HNEQH0Z3L8" localSheetId="5" hidden="1">#REF!</definedName>
    <definedName name="BEx7KWHTBD21COXVI4HNEQH0Z3L8" hidden="1">#REF!</definedName>
    <definedName name="BEx7KXUGRMRSUXCM97Z7VRZQ9JH2" localSheetId="5" hidden="1">#REF!</definedName>
    <definedName name="BEx7KXUGRMRSUXCM97Z7VRZQ9JH2" hidden="1">#REF!</definedName>
    <definedName name="BEx7L5C6U8MP6IZ67BD649WQYJEK" localSheetId="5" hidden="1">#REF!</definedName>
    <definedName name="BEx7L5C6U8MP6IZ67BD649WQYJEK" hidden="1">#REF!</definedName>
    <definedName name="BEx7L8HEYEVTATR0OG5JJO647KNI" localSheetId="5" hidden="1">#REF!</definedName>
    <definedName name="BEx7L8HEYEVTATR0OG5JJO647KNI" hidden="1">#REF!</definedName>
    <definedName name="BEx7L8XOV64OMS15ZFURFEUXLMWF" localSheetId="5" hidden="1">#REF!</definedName>
    <definedName name="BEx7L8XOV64OMS15ZFURFEUXLMWF" hidden="1">#REF!</definedName>
    <definedName name="BEx7LPF478MRAYB9TQ6LDML6O3BY" localSheetId="5" hidden="1">#REF!</definedName>
    <definedName name="BEx7LPF478MRAYB9TQ6LDML6O3BY" hidden="1">#REF!</definedName>
    <definedName name="BEx7LPV780NFCG1VX4EKJ29YXOLZ" localSheetId="5" hidden="1">#REF!</definedName>
    <definedName name="BEx7LPV780NFCG1VX4EKJ29YXOLZ" hidden="1">#REF!</definedName>
    <definedName name="BEx7LQ0PD30NJWOAYKPEYHM9J83B" localSheetId="5" hidden="1">#REF!</definedName>
    <definedName name="BEx7LQ0PD30NJWOAYKPEYHM9J83B" hidden="1">#REF!</definedName>
    <definedName name="BEx7M4EKEDHZ1ZZ91NDLSUNPUFPZ" localSheetId="5" hidden="1">#REF!</definedName>
    <definedName name="BEx7M4EKEDHZ1ZZ91NDLSUNPUFPZ" hidden="1">#REF!</definedName>
    <definedName name="BEx7MAUI1JJFDIJGDW4RWY5384LY" localSheetId="5" hidden="1">#REF!</definedName>
    <definedName name="BEx7MAUI1JJFDIJGDW4RWY5384LY" hidden="1">#REF!</definedName>
    <definedName name="BEx7MI1EW6N7FOBHWJLYC02TZSKR" localSheetId="5" hidden="1">#REF!</definedName>
    <definedName name="BEx7MI1EW6N7FOBHWJLYC02TZSKR" hidden="1">#REF!</definedName>
    <definedName name="BEx7MJZO3UKAMJ53UWOJ5ZD4GGMQ" localSheetId="5" hidden="1">#REF!</definedName>
    <definedName name="BEx7MJZO3UKAMJ53UWOJ5ZD4GGMQ" hidden="1">#REF!</definedName>
    <definedName name="BEx7MO17TZ6L4457Q12FYYLUUZAZ" localSheetId="5" hidden="1">#REF!</definedName>
    <definedName name="BEx7MO17TZ6L4457Q12FYYLUUZAZ" hidden="1">#REF!</definedName>
    <definedName name="BEx7MT4MFNXIVQGAT6D971GZW7CA" localSheetId="5" hidden="1">#REF!</definedName>
    <definedName name="BEx7MT4MFNXIVQGAT6D971GZW7CA" hidden="1">#REF!</definedName>
    <definedName name="BEx7MUMLPPX92MX7SA8S1PLONDL8" localSheetId="5" hidden="1">#REF!</definedName>
    <definedName name="BEx7MUMLPPX92MX7SA8S1PLONDL8" hidden="1">#REF!</definedName>
    <definedName name="BEx7MX0W532Q7CB4V6KFVC9WAOUI" localSheetId="5" hidden="1">#REF!</definedName>
    <definedName name="BEx7MX0W532Q7CB4V6KFVC9WAOUI" hidden="1">#REF!</definedName>
    <definedName name="BEx7NB403NE748IF75RXMWOFQ986" localSheetId="5" hidden="1">#REF!</definedName>
    <definedName name="BEx7NB403NE748IF75RXMWOFQ986" hidden="1">#REF!</definedName>
    <definedName name="BEx7NI062THZAM6I8AJWTFJL91CS" localSheetId="5" hidden="1">#REF!</definedName>
    <definedName name="BEx7NI062THZAM6I8AJWTFJL91CS" hidden="1">#REF!</definedName>
    <definedName name="BEx904S75BPRYMHF0083JF7ES4NG" localSheetId="5" hidden="1">#REF!</definedName>
    <definedName name="BEx904S75BPRYMHF0083JF7ES4NG" hidden="1">#REF!</definedName>
    <definedName name="BEx90HDD4RWF7JZGA8GCGG7D63MG" localSheetId="5" hidden="1">#REF!</definedName>
    <definedName name="BEx90HDD4RWF7JZGA8GCGG7D63MG" hidden="1">#REF!</definedName>
    <definedName name="BEx90HO6UVMFVSV8U0YBZFHNCL38" localSheetId="5" hidden="1">#REF!</definedName>
    <definedName name="BEx90HO6UVMFVSV8U0YBZFHNCL38" hidden="1">#REF!</definedName>
    <definedName name="BEx90VGH5H09ON2QXYC9WIIEU98T" localSheetId="5" hidden="1">#REF!</definedName>
    <definedName name="BEx90VGH5H09ON2QXYC9WIIEU98T" hidden="1">#REF!</definedName>
    <definedName name="BEx9157279000SVN5XNWQ99JY0WU" localSheetId="5" hidden="1">#REF!</definedName>
    <definedName name="BEx9157279000SVN5XNWQ99JY0WU" hidden="1">#REF!</definedName>
    <definedName name="BEx9175B70QXYAU5A8DJPGZQ46L9" localSheetId="5" hidden="1">#REF!</definedName>
    <definedName name="BEx9175B70QXYAU5A8DJPGZQ46L9" hidden="1">#REF!</definedName>
    <definedName name="BEx91AQQRTV87AO27VWHSFZAD4ZR" localSheetId="5" hidden="1">#REF!</definedName>
    <definedName name="BEx91AQQRTV87AO27VWHSFZAD4ZR" hidden="1">#REF!</definedName>
    <definedName name="BEx91L8FLL5CWLA2CDHKCOMGVDZN" localSheetId="5" hidden="1">#REF!</definedName>
    <definedName name="BEx91L8FLL5CWLA2CDHKCOMGVDZN" hidden="1">#REF!</definedName>
    <definedName name="BEx91OTVH9ZDBC3QTORU8RZX4EOC" localSheetId="5" hidden="1">#REF!</definedName>
    <definedName name="BEx91OTVH9ZDBC3QTORU8RZX4EOC" hidden="1">#REF!</definedName>
    <definedName name="BEx91QH5JRZKQP1GPN2SQMR3CKAG" localSheetId="5" hidden="1">#REF!</definedName>
    <definedName name="BEx91QH5JRZKQP1GPN2SQMR3CKAG" hidden="1">#REF!</definedName>
    <definedName name="BEx91ROALDNHO7FI4X8L61RH4UJE" localSheetId="5" hidden="1">#REF!</definedName>
    <definedName name="BEx91ROALDNHO7FI4X8L61RH4UJE" hidden="1">#REF!</definedName>
    <definedName name="BEx91TMID71GVYH0U16QM1RV3PX0" localSheetId="5" hidden="1">#REF!</definedName>
    <definedName name="BEx91TMID71GVYH0U16QM1RV3PX0" hidden="1">#REF!</definedName>
    <definedName name="BEx91VF2D78PAF337E3L2L81K9W2" localSheetId="5" hidden="1">#REF!</definedName>
    <definedName name="BEx91VF2D78PAF337E3L2L81K9W2" hidden="1">#REF!</definedName>
    <definedName name="BEx921PNZ46VORG2VRMWREWIC0SE" localSheetId="5" hidden="1">#REF!</definedName>
    <definedName name="BEx921PNZ46VORG2VRMWREWIC0SE" hidden="1">#REF!</definedName>
    <definedName name="BEx929CVDCG5CFUQWNDLOSNRQ1FN" localSheetId="5" hidden="1">#REF!</definedName>
    <definedName name="BEx929CVDCG5CFUQWNDLOSNRQ1FN" hidden="1">#REF!</definedName>
    <definedName name="BEx92DPEKL5WM5A3CN8674JI0PR3" localSheetId="5" hidden="1">#REF!</definedName>
    <definedName name="BEx92DPEKL5WM5A3CN8674JI0PR3" hidden="1">#REF!</definedName>
    <definedName name="BEx92ER2RMY93TZK0D9L9T3H0GI5" localSheetId="5" hidden="1">#REF!</definedName>
    <definedName name="BEx92ER2RMY93TZK0D9L9T3H0GI5" hidden="1">#REF!</definedName>
    <definedName name="BEx92FI04PJT4LI23KKIHRXWJDTT" localSheetId="5" hidden="1">#REF!</definedName>
    <definedName name="BEx92FI04PJT4LI23KKIHRXWJDTT" hidden="1">#REF!</definedName>
    <definedName name="BEx92HR14HQ9D5JXCSPA4SS4RT62" localSheetId="5" hidden="1">#REF!</definedName>
    <definedName name="BEx92HR14HQ9D5JXCSPA4SS4RT62" hidden="1">#REF!</definedName>
    <definedName name="BEx92HWA2D6A5EX9MFG68G0NOMSN" localSheetId="5" hidden="1">#REF!</definedName>
    <definedName name="BEx92HWA2D6A5EX9MFG68G0NOMSN" hidden="1">#REF!</definedName>
    <definedName name="BEx92I1SQUKW2W7S22E82HLJXRGK" localSheetId="5" hidden="1">#REF!</definedName>
    <definedName name="BEx92I1SQUKW2W7S22E82HLJXRGK" hidden="1">#REF!</definedName>
    <definedName name="BEx92PUBDIXAU1FW5ZAXECMAU0LN" localSheetId="5" hidden="1">#REF!</definedName>
    <definedName name="BEx92PUBDIXAU1FW5ZAXECMAU0LN" hidden="1">#REF!</definedName>
    <definedName name="BEx92S8MHFFIVRQ2YSHZNQGOFUHD" localSheetId="5" hidden="1">#REF!</definedName>
    <definedName name="BEx92S8MHFFIVRQ2YSHZNQGOFUHD" hidden="1">#REF!</definedName>
    <definedName name="BEx92VJ5FJGXISSSMOUAESCSIWFV" localSheetId="5" hidden="1">#REF!</definedName>
    <definedName name="BEx92VJ5FJGXISSSMOUAESCSIWFV" hidden="1">#REF!</definedName>
    <definedName name="BEx93B9OULL2YGC896XXYAAJSTRK" localSheetId="5" hidden="1">#REF!</definedName>
    <definedName name="BEx93B9OULL2YGC896XXYAAJSTRK" hidden="1">#REF!</definedName>
    <definedName name="BEx93FRKF99NRT3LH99UTIH7AAYF" localSheetId="5" hidden="1">#REF!</definedName>
    <definedName name="BEx93FRKF99NRT3LH99UTIH7AAYF" hidden="1">#REF!</definedName>
    <definedName name="BEx93M7FSHP50OG34A4W8W8DF12U" localSheetId="5" hidden="1">#REF!</definedName>
    <definedName name="BEx93M7FSHP50OG34A4W8W8DF12U" hidden="1">#REF!</definedName>
    <definedName name="BEx93OLWY2O3PRA74U41VG5RXT4Q" localSheetId="5" hidden="1">#REF!</definedName>
    <definedName name="BEx93OLWY2O3PRA74U41VG5RXT4Q" hidden="1">#REF!</definedName>
    <definedName name="BEx93RWFAF6YJGYUTITVM445C02U" localSheetId="5" hidden="1">#REF!</definedName>
    <definedName name="BEx93RWFAF6YJGYUTITVM445C02U" hidden="1">#REF!</definedName>
    <definedName name="BEx93SY9RWG3HUV4YXQKXJH9FH14" localSheetId="5" hidden="1">#REF!</definedName>
    <definedName name="BEx93SY9RWG3HUV4YXQKXJH9FH14" hidden="1">#REF!</definedName>
    <definedName name="BEx93TJUX3U0FJDBG6DDSNQ91R5J" localSheetId="5" hidden="1">#REF!</definedName>
    <definedName name="BEx93TJUX3U0FJDBG6DDSNQ91R5J" hidden="1">#REF!</definedName>
    <definedName name="BEx942UCRHMI4B0US31HO95GSC2X" localSheetId="5" hidden="1">#REF!</definedName>
    <definedName name="BEx942UCRHMI4B0US31HO95GSC2X" hidden="1">#REF!</definedName>
    <definedName name="BEx942ZND3V7XSHKTD0UH9X85N5E" localSheetId="5" hidden="1">#REF!</definedName>
    <definedName name="BEx942ZND3V7XSHKTD0UH9X85N5E" hidden="1">#REF!</definedName>
    <definedName name="BEx947HHLR6UU6NYPNDZRF79V52K" localSheetId="5" hidden="1">#REF!</definedName>
    <definedName name="BEx947HHLR6UU6NYPNDZRF79V52K" hidden="1">#REF!</definedName>
    <definedName name="BEx948ZFFQWVIDNG4AZAUGGGEB5U" localSheetId="5" hidden="1">#REF!</definedName>
    <definedName name="BEx948ZFFQWVIDNG4AZAUGGGEB5U" hidden="1">#REF!</definedName>
    <definedName name="BEx94CKXG92OMURH41SNU6IOHK4J" localSheetId="5" hidden="1">#REF!</definedName>
    <definedName name="BEx94CKXG92OMURH41SNU6IOHK4J" hidden="1">#REF!</definedName>
    <definedName name="BEx94GXG30CIVB6ZQN3X3IK6BZXQ" localSheetId="5" hidden="1">#REF!</definedName>
    <definedName name="BEx94GXG30CIVB6ZQN3X3IK6BZXQ" hidden="1">#REF!</definedName>
    <definedName name="BEx94HJ0DWZHE39X4BLCQCJ3M1MC" localSheetId="5" hidden="1">#REF!</definedName>
    <definedName name="BEx94HJ0DWZHE39X4BLCQCJ3M1MC" hidden="1">#REF!</definedName>
    <definedName name="BEx94HZ5LURYM9ST744ALV6ZCKYP" localSheetId="5" hidden="1">#REF!</definedName>
    <definedName name="BEx94HZ5LURYM9ST744ALV6ZCKYP" hidden="1">#REF!</definedName>
    <definedName name="BEx94IQ75E90YUMWJ9N591LR7DQQ" localSheetId="5" hidden="1">#REF!</definedName>
    <definedName name="BEx94IQ75E90YUMWJ9N591LR7DQQ" hidden="1">#REF!</definedName>
    <definedName name="BEx94N7W5T3U7UOE97D6OVIBUCXS" localSheetId="5" hidden="1">#REF!</definedName>
    <definedName name="BEx94N7W5T3U7UOE97D6OVIBUCXS" hidden="1">#REF!</definedName>
    <definedName name="BEx955NIAWX5OLAHMTV6QFUZPR30" localSheetId="5" hidden="1">#REF!</definedName>
    <definedName name="BEx955NIAWX5OLAHMTV6QFUZPR30" hidden="1">#REF!</definedName>
    <definedName name="BEx9581TYVI2M5TT4ISDAJV4W7Z6" localSheetId="5" hidden="1">#REF!</definedName>
    <definedName name="BEx9581TYVI2M5TT4ISDAJV4W7Z6" hidden="1">#REF!</definedName>
    <definedName name="BEx95G55NR99FDSE95CXDI4DKWSV" localSheetId="5" hidden="1">#REF!</definedName>
    <definedName name="BEx95G55NR99FDSE95CXDI4DKWSV" hidden="1">#REF!</definedName>
    <definedName name="BEx95NHF4RVUE0YDOAFZEIVBYJXD" localSheetId="5" hidden="1">#REF!</definedName>
    <definedName name="BEx95NHF4RVUE0YDOAFZEIVBYJXD" hidden="1">#REF!</definedName>
    <definedName name="BEx95QBZMG0E2KQ9BERJ861QLYN3" localSheetId="5" hidden="1">#REF!</definedName>
    <definedName name="BEx95QBZMG0E2KQ9BERJ861QLYN3" hidden="1">#REF!</definedName>
    <definedName name="BEx95QHBVDN795UNQJLRXG3RDU49" localSheetId="5" hidden="1">#REF!</definedName>
    <definedName name="BEx95QHBVDN795UNQJLRXG3RDU49" hidden="1">#REF!</definedName>
    <definedName name="BEx95TBVUWV7L7OMFMZDQEXGVHU6" localSheetId="5" hidden="1">#REF!</definedName>
    <definedName name="BEx95TBVUWV7L7OMFMZDQEXGVHU6" hidden="1">#REF!</definedName>
    <definedName name="BEx95U89DZZSVO39TGS62CX8G9N4" localSheetId="5" hidden="1">#REF!</definedName>
    <definedName name="BEx95U89DZZSVO39TGS62CX8G9N4" hidden="1">#REF!</definedName>
    <definedName name="BEx95XTPKKKJG67C45LRX0T25I06" localSheetId="5" hidden="1">#REF!</definedName>
    <definedName name="BEx95XTPKKKJG67C45LRX0T25I06" hidden="1">#REF!</definedName>
    <definedName name="BEx9602K2GHNBUEUVT9ONRQU1GMD" localSheetId="5" hidden="1">#REF!</definedName>
    <definedName name="BEx9602K2GHNBUEUVT9ONRQU1GMD" hidden="1">#REF!</definedName>
    <definedName name="BEx9602LTEI8BPC79BGMRK6S0RP8" localSheetId="5" hidden="1">#REF!</definedName>
    <definedName name="BEx9602LTEI8BPC79BGMRK6S0RP8" hidden="1">#REF!</definedName>
    <definedName name="BEx962BL3Y4LA53EBYI64ZYMZE8U" localSheetId="5" hidden="1">#REF!</definedName>
    <definedName name="BEx962BL3Y4LA53EBYI64ZYMZE8U" hidden="1">#REF!</definedName>
    <definedName name="BEx96HAWZ2EMMI7VJ5NQXGK044OO" localSheetId="5" hidden="1">#REF!</definedName>
    <definedName name="BEx96HAWZ2EMMI7VJ5NQXGK044OO" hidden="1">#REF!</definedName>
    <definedName name="BEx96KR21O7H9R29TN0S45Y3QPUK" localSheetId="5" hidden="1">#REF!</definedName>
    <definedName name="BEx96KR21O7H9R29TN0S45Y3QPUK" hidden="1">#REF!</definedName>
    <definedName name="BEx96SUFKHHFE8XQ6UUO6ILDOXHO" localSheetId="5" hidden="1">#REF!</definedName>
    <definedName name="BEx96SUFKHHFE8XQ6UUO6ILDOXHO" hidden="1">#REF!</definedName>
    <definedName name="BEx96UN4YWXBDEZ1U1ZUIPP41Z7I" localSheetId="5" hidden="1">#REF!</definedName>
    <definedName name="BEx96UN4YWXBDEZ1U1ZUIPP41Z7I" hidden="1">#REF!</definedName>
    <definedName name="BEx978KSD61YJH3S9DGO050R2EHA" localSheetId="5" hidden="1">#REF!</definedName>
    <definedName name="BEx978KSD61YJH3S9DGO050R2EHA" hidden="1">#REF!</definedName>
    <definedName name="BEx97H9O1NAKAPK4MX4PKO34ICL5" localSheetId="5" hidden="1">#REF!</definedName>
    <definedName name="BEx97H9O1NAKAPK4MX4PKO34ICL5" hidden="1">#REF!</definedName>
    <definedName name="BEx97MNUZQ1Z0AO2FL7XQYVNCPR7" localSheetId="5" hidden="1">#REF!</definedName>
    <definedName name="BEx97MNUZQ1Z0AO2FL7XQYVNCPR7" hidden="1">#REF!</definedName>
    <definedName name="BEx97NPQBACJVD9K1YXI08RTW9E2" localSheetId="5" hidden="1">#REF!</definedName>
    <definedName name="BEx97NPQBACJVD9K1YXI08RTW9E2" hidden="1">#REF!</definedName>
    <definedName name="BEx97RWQLXS0OORDCN69IGA58CWU" localSheetId="5" hidden="1">#REF!</definedName>
    <definedName name="BEx97RWQLXS0OORDCN69IGA58CWU" hidden="1">#REF!</definedName>
    <definedName name="BEx97YNGGDFIXHTMGFL2IHAQX9MI" localSheetId="5" hidden="1">#REF!</definedName>
    <definedName name="BEx97YNGGDFIXHTMGFL2IHAQX9MI" hidden="1">#REF!</definedName>
    <definedName name="BEx9805E16VCDEWPM3404WTQS6ZK" localSheetId="5" hidden="1">#REF!</definedName>
    <definedName name="BEx9805E16VCDEWPM3404WTQS6ZK" hidden="1">#REF!</definedName>
    <definedName name="BEx981HW73BUZWT14TBTZHC0ZTJ4" localSheetId="5" hidden="1">#REF!</definedName>
    <definedName name="BEx981HW73BUZWT14TBTZHC0ZTJ4" hidden="1">#REF!</definedName>
    <definedName name="BEx9871KU0N99P0900EAK69VFYT2" localSheetId="5" hidden="1">#REF!</definedName>
    <definedName name="BEx9871KU0N99P0900EAK69VFYT2" hidden="1">#REF!</definedName>
    <definedName name="BEx98IFKNJFGZFLID1YTRFEG1SXY" localSheetId="5" hidden="1">#REF!</definedName>
    <definedName name="BEx98IFKNJFGZFLID1YTRFEG1SXY" hidden="1">#REF!</definedName>
    <definedName name="BEx98T7ZEF0HKRFLBVK3BNKCG3CJ" localSheetId="5" hidden="1">#REF!</definedName>
    <definedName name="BEx98T7ZEF0HKRFLBVK3BNKCG3CJ" hidden="1">#REF!</definedName>
    <definedName name="BEx98WYSAS39FWGYTMQ8QGIT81TF" localSheetId="5" hidden="1">#REF!</definedName>
    <definedName name="BEx98WYSAS39FWGYTMQ8QGIT81TF" hidden="1">#REF!</definedName>
    <definedName name="BEx990461P2YAJ7BRK25INFYZ7RQ" localSheetId="5" hidden="1">#REF!</definedName>
    <definedName name="BEx990461P2YAJ7BRK25INFYZ7RQ" hidden="1">#REF!</definedName>
    <definedName name="BEx9915UVD4G7RA3IMLFZ0LG3UA2" localSheetId="5" hidden="1">#REF!</definedName>
    <definedName name="BEx9915UVD4G7RA3IMLFZ0LG3UA2" hidden="1">#REF!</definedName>
    <definedName name="BEx991M410V3S2PKCJGQ30O6JT6H" localSheetId="5" hidden="1">#REF!</definedName>
    <definedName name="BEx991M410V3S2PKCJGQ30O6JT6H" hidden="1">#REF!</definedName>
    <definedName name="BEx992CZON8AO7U7V88VN1JBO0MG" localSheetId="5" hidden="1">#REF!</definedName>
    <definedName name="BEx992CZON8AO7U7V88VN1JBO0MG" hidden="1">#REF!</definedName>
    <definedName name="BEx9952469XMFGSPXL7CMXHPJF90" localSheetId="5" hidden="1">#REF!</definedName>
    <definedName name="BEx9952469XMFGSPXL7CMXHPJF90" hidden="1">#REF!</definedName>
    <definedName name="BEx99B77I7TUSHRR4HIZ9FU2EIUT" localSheetId="5" hidden="1">#REF!</definedName>
    <definedName name="BEx99B77I7TUSHRR4HIZ9FU2EIUT" hidden="1">#REF!</definedName>
    <definedName name="BEx99EHWKKHZB66Q30C7QIXU3BVM" localSheetId="5" hidden="1">#REF!</definedName>
    <definedName name="BEx99EHWKKHZB66Q30C7QIXU3BVM" hidden="1">#REF!</definedName>
    <definedName name="BEx99IE6TEODZ443HP0AYCXVTNOV" localSheetId="5" hidden="1">#REF!</definedName>
    <definedName name="BEx99IE6TEODZ443HP0AYCXVTNOV" hidden="1">#REF!</definedName>
    <definedName name="BEx99Q6PH5F3OQKCCAAO75PYDEFN" localSheetId="5" hidden="1">#REF!</definedName>
    <definedName name="BEx99Q6PH5F3OQKCCAAO75PYDEFN" hidden="1">#REF!</definedName>
    <definedName name="BEx99RU5I4O0109P2FW9DN4IU3QX" localSheetId="5" hidden="1">#REF!</definedName>
    <definedName name="BEx99RU5I4O0109P2FW9DN4IU3QX" hidden="1">#REF!</definedName>
    <definedName name="BEx99WBYT2D6UUC1PT7A40ENYID4" localSheetId="5" hidden="1">#REF!</definedName>
    <definedName name="BEx99WBYT2D6UUC1PT7A40ENYID4" hidden="1">#REF!</definedName>
    <definedName name="BEx99WS2X3RTQE9O764SS5G2FPE6" localSheetId="5" hidden="1">#REF!</definedName>
    <definedName name="BEx99WS2X3RTQE9O764SS5G2FPE6" hidden="1">#REF!</definedName>
    <definedName name="BEx99ZRZ4I7FHDPGRAT5VW7NVBPU" localSheetId="5" hidden="1">#REF!</definedName>
    <definedName name="BEx99ZRZ4I7FHDPGRAT5VW7NVBPU" hidden="1">#REF!</definedName>
    <definedName name="BEx9AT5E3ZSHKSOL35O38L8HF9TH" localSheetId="5" hidden="1">#REF!</definedName>
    <definedName name="BEx9AT5E3ZSHKSOL35O38L8HF9TH" hidden="1">#REF!</definedName>
    <definedName name="BEx9ATW9WB5CNKQR5HKK7Y2GHYGR" localSheetId="5" hidden="1">#REF!</definedName>
    <definedName name="BEx9ATW9WB5CNKQR5HKK7Y2GHYGR" hidden="1">#REF!</definedName>
    <definedName name="BEx9AV8W1FAWF5BHATYEN47X12JN" localSheetId="5" hidden="1">#REF!</definedName>
    <definedName name="BEx9AV8W1FAWF5BHATYEN47X12JN" hidden="1">#REF!</definedName>
    <definedName name="BEx9B8A5186FNTQQNLIO5LK02ABI" localSheetId="5" hidden="1">#REF!</definedName>
    <definedName name="BEx9B8A5186FNTQQNLIO5LK02ABI" hidden="1">#REF!</definedName>
    <definedName name="BEx9B8VR20E2CILU4CDQUQQ9ONXK" localSheetId="5" hidden="1">#REF!</definedName>
    <definedName name="BEx9B8VR20E2CILU4CDQUQQ9ONXK" hidden="1">#REF!</definedName>
    <definedName name="BEx9B917EUP13X6FQ3NPQL76XM5V" localSheetId="5" hidden="1">#REF!</definedName>
    <definedName name="BEx9B917EUP13X6FQ3NPQL76XM5V" hidden="1">#REF!</definedName>
    <definedName name="BEx9BAJ5WYEQ623HUT9NNCMP3RUG" localSheetId="5" hidden="1">#REF!</definedName>
    <definedName name="BEx9BAJ5WYEQ623HUT9NNCMP3RUG" hidden="1">#REF!</definedName>
    <definedName name="BEx9BE9Z7EFJCFDYJJOY5KFTGDF4" localSheetId="5" hidden="1">#REF!</definedName>
    <definedName name="BEx9BE9Z7EFJCFDYJJOY5KFTGDF4" hidden="1">#REF!</definedName>
    <definedName name="BEx9BSIJN2O0MG8CXAMCAOADEMTO" localSheetId="5" hidden="1">#REF!</definedName>
    <definedName name="BEx9BSIJN2O0MG8CXAMCAOADEMTO" hidden="1">#REF!</definedName>
    <definedName name="BEx9BU0BBJO3ITPCO4T9FIVEVJY7" localSheetId="5" hidden="1">#REF!</definedName>
    <definedName name="BEx9BU0BBJO3ITPCO4T9FIVEVJY7" hidden="1">#REF!</definedName>
    <definedName name="BEx9BYSYW7QCPXS2NAVLFAU5Y2Z2" localSheetId="5" hidden="1">#REF!</definedName>
    <definedName name="BEx9BYSYW7QCPXS2NAVLFAU5Y2Z2" hidden="1">#REF!</definedName>
    <definedName name="BEx9C590HJ2O31IWJB73C1HR74AI" localSheetId="5" hidden="1">#REF!</definedName>
    <definedName name="BEx9C590HJ2O31IWJB73C1HR74AI" hidden="1">#REF!</definedName>
    <definedName name="BEx9CCQRMYYOGIOYTOM73VKDIPS1" localSheetId="5" hidden="1">#REF!</definedName>
    <definedName name="BEx9CCQRMYYOGIOYTOM73VKDIPS1" hidden="1">#REF!</definedName>
    <definedName name="BEx9CM6JVXIG9S6EAZMR899UW190" localSheetId="5" hidden="1">#REF!</definedName>
    <definedName name="BEx9CM6JVXIG9S6EAZMR899UW190" hidden="1">#REF!</definedName>
    <definedName name="BEx9D160NRGTDVT2ML4H9A7UKR4T" localSheetId="5" hidden="1">#REF!</definedName>
    <definedName name="BEx9D160NRGTDVT2ML4H9A7UKR4T" hidden="1">#REF!</definedName>
    <definedName name="BEx9D1BC9FT19KY0INAABNDBAMR1" localSheetId="5" hidden="1">#REF!</definedName>
    <definedName name="BEx9D1BC9FT19KY0INAABNDBAMR1" hidden="1">#REF!</definedName>
    <definedName name="BEx9D1MB15VSARB7IKBMZYU0JJBI" localSheetId="5" hidden="1">#REF!</definedName>
    <definedName name="BEx9D1MB15VSARB7IKBMZYU0JJBI" hidden="1">#REF!</definedName>
    <definedName name="BEx9DN6ZMF18Q39MPMXSDJTZQNJ3" localSheetId="5" hidden="1">#REF!</definedName>
    <definedName name="BEx9DN6ZMF18Q39MPMXSDJTZQNJ3" hidden="1">#REF!</definedName>
    <definedName name="BEx9DZXN85O544CD9O60K126YYAU" localSheetId="5" hidden="1">#REF!</definedName>
    <definedName name="BEx9DZXN85O544CD9O60K126YYAU" hidden="1">#REF!</definedName>
    <definedName name="BEx9E14TDNSEMI784W0OTIEQMWN6" localSheetId="5" hidden="1">#REF!</definedName>
    <definedName name="BEx9E14TDNSEMI784W0OTIEQMWN6" hidden="1">#REF!</definedName>
    <definedName name="BEx9E14TGNBYGMDDG9NETDK4SYAW" localSheetId="5" hidden="1">#REF!</definedName>
    <definedName name="BEx9E14TGNBYGMDDG9NETDK4SYAW" hidden="1">#REF!</definedName>
    <definedName name="BEx9E2BZ2B1R41FMGJCJ7JLGLUAJ" localSheetId="5" hidden="1">#REF!</definedName>
    <definedName name="BEx9E2BZ2B1R41FMGJCJ7JLGLUAJ" hidden="1">#REF!</definedName>
    <definedName name="BEx9EG9KBJ77M8LEOR9ITOKN5KXY" localSheetId="5" hidden="1">#REF!</definedName>
    <definedName name="BEx9EG9KBJ77M8LEOR9ITOKN5KXY" hidden="1">#REF!</definedName>
    <definedName name="BEx9EL27NGDBCTVPW97K42QANS5K" hidden="1">#REF!</definedName>
    <definedName name="BEx9EMK6HAJJMVYZTN5AUIV7O1E6" localSheetId="5" hidden="1">#REF!</definedName>
    <definedName name="BEx9EMK6HAJJMVYZTN5AUIV7O1E6" hidden="1">#REF!</definedName>
    <definedName name="BEx9ENB8RPU9FA3QW16IGB6LK1CH" localSheetId="5" hidden="1">#REF!</definedName>
    <definedName name="BEx9ENB8RPU9FA3QW16IGB6LK1CH" hidden="1">#REF!</definedName>
    <definedName name="BEx9EQLVZHYQ1TPX7WH3SOWXCZLE" localSheetId="5" hidden="1">#REF!</definedName>
    <definedName name="BEx9EQLVZHYQ1TPX7WH3SOWXCZLE" hidden="1">#REF!</definedName>
    <definedName name="BEx9ETLU0EK5LGEM1QCNYN2S8O5F" localSheetId="5" hidden="1">#REF!</definedName>
    <definedName name="BEx9ETLU0EK5LGEM1QCNYN2S8O5F" hidden="1">#REF!</definedName>
    <definedName name="BEx9F0710LGLAU3161O0O346N58H" localSheetId="5" hidden="1">#REF!</definedName>
    <definedName name="BEx9F0710LGLAU3161O0O346N58H" hidden="1">#REF!</definedName>
    <definedName name="BEx9F0Y2ESUNE3U7TQDLMPE9BO67" localSheetId="5" hidden="1">#REF!</definedName>
    <definedName name="BEx9F0Y2ESUNE3U7TQDLMPE9BO67" hidden="1">#REF!</definedName>
    <definedName name="BEx9F439L1R726MJFX2EP39XIBPY" localSheetId="5" hidden="1">#REF!</definedName>
    <definedName name="BEx9F439L1R726MJFX2EP39XIBPY" hidden="1">#REF!</definedName>
    <definedName name="BEx9F5W18ZGFOKGRE8PR6T1MO6GT" localSheetId="5" hidden="1">#REF!</definedName>
    <definedName name="BEx9F5W18ZGFOKGRE8PR6T1MO6GT" hidden="1">#REF!</definedName>
    <definedName name="BEx9F78N4HY0XFGBQ4UJRD52L1EI" localSheetId="5" hidden="1">#REF!</definedName>
    <definedName name="BEx9F78N4HY0XFGBQ4UJRD52L1EI" hidden="1">#REF!</definedName>
    <definedName name="BEx9FF16LOQP5QIR4UHW5EIFGQB8" localSheetId="5" hidden="1">#REF!</definedName>
    <definedName name="BEx9FF16LOQP5QIR4UHW5EIFGQB8" hidden="1">#REF!</definedName>
    <definedName name="BEx9FJTSRCZ3ZXT3QVBJT5NF8T7V" localSheetId="5" hidden="1">#REF!</definedName>
    <definedName name="BEx9FJTSRCZ3ZXT3QVBJT5NF8T7V" hidden="1">#REF!</definedName>
    <definedName name="BEx9FRBEEYPS5HLS3XT34AKZN94G" localSheetId="5" hidden="1">#REF!</definedName>
    <definedName name="BEx9FRBEEYPS5HLS3XT34AKZN94G" hidden="1">#REF!</definedName>
    <definedName name="BEx9G5USBCNYNA7HGVW92D800SKX" localSheetId="5" hidden="1">#REF!</definedName>
    <definedName name="BEx9G5USBCNYNA7HGVW92D800SKX" hidden="1">#REF!</definedName>
    <definedName name="BEx9G7CPXG7HR6N6FHPU2DBBUIKG" localSheetId="5" hidden="1">#REF!</definedName>
    <definedName name="BEx9G7CPXG7HR6N6FHPU2DBBUIKG" hidden="1">#REF!</definedName>
    <definedName name="BEx9GDY4D8ZPQJCYFIMYM0V0C51Y" localSheetId="5" hidden="1">#REF!</definedName>
    <definedName name="BEx9GDY4D8ZPQJCYFIMYM0V0C51Y" hidden="1">#REF!</definedName>
    <definedName name="BEx9GGY04V0ZWI6O9KZH4KSBB389" localSheetId="5" hidden="1">#REF!</definedName>
    <definedName name="BEx9GGY04V0ZWI6O9KZH4KSBB389" hidden="1">#REF!</definedName>
    <definedName name="BEx9GMC7TE8SDTCO5PHODBUF4SM1" localSheetId="5" hidden="1">#REF!</definedName>
    <definedName name="BEx9GMC7TE8SDTCO5PHODBUF4SM1" hidden="1">#REF!</definedName>
    <definedName name="BEx9GMN0B495HEAOG6JQK9D7HUPC" localSheetId="5" hidden="1">#REF!</definedName>
    <definedName name="BEx9GMN0B495HEAOG6JQK9D7HUPC" hidden="1">#REF!</definedName>
    <definedName name="BEx9GNOPB6OZ2RH3FCDNJR38RJOS" localSheetId="5" hidden="1">#REF!</definedName>
    <definedName name="BEx9GNOPB6OZ2RH3FCDNJR38RJOS" hidden="1">#REF!</definedName>
    <definedName name="BEx9GUQALUWCD30UKUQGSWW8KBQ7" localSheetId="5" hidden="1">#REF!</definedName>
    <definedName name="BEx9GUQALUWCD30UKUQGSWW8KBQ7" hidden="1">#REF!</definedName>
    <definedName name="BEx9GY6BVFQGCLMOWVT6PIC9WP5X" localSheetId="5" hidden="1">#REF!</definedName>
    <definedName name="BEx9GY6BVFQGCLMOWVT6PIC9WP5X" hidden="1">#REF!</definedName>
    <definedName name="BEx9GZ2P3FDHKXEBXX2VS0BG2NP2" localSheetId="5" hidden="1">#REF!</definedName>
    <definedName name="BEx9GZ2P3FDHKXEBXX2VS0BG2NP2" hidden="1">#REF!</definedName>
    <definedName name="BEx9H04IB14E1437FF2OIRRWBSD7" localSheetId="5" hidden="1">#REF!</definedName>
    <definedName name="BEx9H04IB14E1437FF2OIRRWBSD7" hidden="1">#REF!</definedName>
    <definedName name="BEx9H5O1KDZJCW91Q29VRPY5YS6P" localSheetId="5" hidden="1">#REF!</definedName>
    <definedName name="BEx9H5O1KDZJCW91Q29VRPY5YS6P" hidden="1">#REF!</definedName>
    <definedName name="BEx9H8YR0E906F1JXZMBX3LNT004" localSheetId="5" hidden="1">#REF!</definedName>
    <definedName name="BEx9H8YR0E906F1JXZMBX3LNT004" hidden="1">#REF!</definedName>
    <definedName name="BEx9I1QKLI6OOUPQLUQ0EF0355X6" localSheetId="5" hidden="1">#REF!</definedName>
    <definedName name="BEx9I1QKLI6OOUPQLUQ0EF0355X6" hidden="1">#REF!</definedName>
    <definedName name="BEx9I8XIG7E5NB48QQHXP23FIN60" localSheetId="5" hidden="1">#REF!</definedName>
    <definedName name="BEx9I8XIG7E5NB48QQHXP23FIN60" hidden="1">#REF!</definedName>
    <definedName name="BEx9IQRF01ATLVK0YE60ARKQJ68L" localSheetId="5" hidden="1">#REF!</definedName>
    <definedName name="BEx9IQRF01ATLVK0YE60ARKQJ68L" hidden="1">#REF!</definedName>
    <definedName name="BEx9IT5QNZWKM6YQ5WER0DC2PMMU" localSheetId="5" hidden="1">#REF!</definedName>
    <definedName name="BEx9IT5QNZWKM6YQ5WER0DC2PMMU" hidden="1">#REF!</definedName>
    <definedName name="BEx9IUICG3HZWG57MG3NXCEX4LQI" localSheetId="5" hidden="1">#REF!</definedName>
    <definedName name="BEx9IUICG3HZWG57MG3NXCEX4LQI" hidden="1">#REF!</definedName>
    <definedName name="BEx9IW5LYJF40GS78FJNXO9O667A" localSheetId="5" hidden="1">#REF!</definedName>
    <definedName name="BEx9IW5LYJF40GS78FJNXO9O667A" hidden="1">#REF!</definedName>
    <definedName name="BEx9IW5MFLXTVCJHVUZTUH93AXOS" localSheetId="5" hidden="1">#REF!</definedName>
    <definedName name="BEx9IW5MFLXTVCJHVUZTUH93AXOS" hidden="1">#REF!</definedName>
    <definedName name="BEx9IXCSPSZC80YZUPRCYTG326KV" localSheetId="5" hidden="1">#REF!</definedName>
    <definedName name="BEx9IXCSPSZC80YZUPRCYTG326KV" hidden="1">#REF!</definedName>
    <definedName name="BEx9IYUQSBZ0GG9ZT1QKX83F42F1" localSheetId="5" hidden="1">#REF!</definedName>
    <definedName name="BEx9IYUQSBZ0GG9ZT1QKX83F42F1" hidden="1">#REF!</definedName>
    <definedName name="BEx9IZR39NHDGOM97H4E6F81RTQW" localSheetId="5" hidden="1">#REF!</definedName>
    <definedName name="BEx9IZR39NHDGOM97H4E6F81RTQW" hidden="1">#REF!</definedName>
    <definedName name="BEx9J6CH5E7YZPER7HXEIOIKGPCA" localSheetId="5" hidden="1">#REF!</definedName>
    <definedName name="BEx9J6CH5E7YZPER7HXEIOIKGPCA" hidden="1">#REF!</definedName>
    <definedName name="BEx9JJTZKVUJAVPTRE0RAVTEH41G" localSheetId="5" hidden="1">#REF!</definedName>
    <definedName name="BEx9JJTZKVUJAVPTRE0RAVTEH41G" hidden="1">#REF!</definedName>
    <definedName name="BEx9JLBYK239B3F841C7YG1GT7ST" localSheetId="5" hidden="1">#REF!</definedName>
    <definedName name="BEx9JLBYK239B3F841C7YG1GT7ST" hidden="1">#REF!</definedName>
    <definedName name="BExAW4IIW5D0MDY6TJ3G4FOLPYIR" localSheetId="5" hidden="1">#REF!</definedName>
    <definedName name="BExAW4IIW5D0MDY6TJ3G4FOLPYIR" hidden="1">#REF!</definedName>
    <definedName name="BExAWNP1B2E9Q88TW48NH41C0FTZ" localSheetId="5" hidden="1">#REF!</definedName>
    <definedName name="BExAWNP1B2E9Q88TW48NH41C0FTZ" hidden="1">#REF!</definedName>
    <definedName name="BExAWUFQXTIPQ308ERZPSVPTUMYN" localSheetId="5" hidden="1">#REF!</definedName>
    <definedName name="BExAWUFQXTIPQ308ERZPSVPTUMYN" hidden="1">#REF!</definedName>
    <definedName name="BExAWY6O96OQO2R036QK2DI37EKV" localSheetId="5" hidden="1">#REF!</definedName>
    <definedName name="BExAWY6O96OQO2R036QK2DI37EKV" hidden="1">#REF!</definedName>
    <definedName name="BExAX410NB4F2XOB84OR2197H8M5" localSheetId="5" hidden="1">#REF!</definedName>
    <definedName name="BExAX410NB4F2XOB84OR2197H8M5" hidden="1">#REF!</definedName>
    <definedName name="BExAX8TNG8LQ5Q4904SAYQIPGBSV" localSheetId="5" hidden="1">#REF!</definedName>
    <definedName name="BExAX8TNG8LQ5Q4904SAYQIPGBSV" hidden="1">#REF!</definedName>
    <definedName name="BExAX9KPAVIVUVU3XREDCV1BIYZL" localSheetId="5" hidden="1">#REF!</definedName>
    <definedName name="BExAX9KPAVIVUVU3XREDCV1BIYZL" hidden="1">#REF!</definedName>
    <definedName name="BExAXPB35BNVXZYF2XS6UP3LP0QH" localSheetId="5" hidden="1">#REF!</definedName>
    <definedName name="BExAXPB35BNVXZYF2XS6UP3LP0QH" hidden="1">#REF!</definedName>
    <definedName name="BExAXWSRVPK0GCZ2UFU10UOP01IY" localSheetId="5" hidden="1">#REF!</definedName>
    <definedName name="BExAXWSRVPK0GCZ2UFU10UOP01IY" hidden="1">#REF!</definedName>
    <definedName name="BExAY0EAT2LXR5MFGM0DLIB45PLO" localSheetId="5" hidden="1">#REF!</definedName>
    <definedName name="BExAY0EAT2LXR5MFGM0DLIB45PLO" hidden="1">#REF!</definedName>
    <definedName name="BExAY6JK0AK9EBIJSPEJNOIDE40W" localSheetId="5" hidden="1">#REF!</definedName>
    <definedName name="BExAY6JK0AK9EBIJSPEJNOIDE40W" hidden="1">#REF!</definedName>
    <definedName name="BExAYE6LNIEBR9DSNI5JGNITGKIT" localSheetId="5" hidden="1">#REF!</definedName>
    <definedName name="BExAYE6LNIEBR9DSNI5JGNITGKIT" hidden="1">#REF!</definedName>
    <definedName name="BExAYHMLXGGO25P8HYB2S75DEB4F" localSheetId="5" hidden="1">#REF!</definedName>
    <definedName name="BExAYHMLXGGO25P8HYB2S75DEB4F" hidden="1">#REF!</definedName>
    <definedName name="BExAYKXAUWGDOPG952TEJ2UKZKWN" localSheetId="5" hidden="1">#REF!</definedName>
    <definedName name="BExAYKXAUWGDOPG952TEJ2UKZKWN" hidden="1">#REF!</definedName>
    <definedName name="BExAYP9TDTI2MBP6EYE0H39CPMXN" localSheetId="5" hidden="1">#REF!</definedName>
    <definedName name="BExAYP9TDTI2MBP6EYE0H39CPMXN" hidden="1">#REF!</definedName>
    <definedName name="BExAYPPWJPWDKU59O051WMGB7O0J" localSheetId="5" hidden="1">#REF!</definedName>
    <definedName name="BExAYPPWJPWDKU59O051WMGB7O0J" hidden="1">#REF!</definedName>
    <definedName name="BExAYR2JZCJBUH6F1LZC2A7JIVRJ" localSheetId="5" hidden="1">#REF!</definedName>
    <definedName name="BExAYR2JZCJBUH6F1LZC2A7JIVRJ" hidden="1">#REF!</definedName>
    <definedName name="BExAYTGVRD3DLKO75RFPMBKCIWB8" localSheetId="5" hidden="1">#REF!</definedName>
    <definedName name="BExAYTGVRD3DLKO75RFPMBKCIWB8" hidden="1">#REF!</definedName>
    <definedName name="BExAYY9H9COOT46HJLPVDLTO12UL" localSheetId="5" hidden="1">#REF!</definedName>
    <definedName name="BExAYY9H9COOT46HJLPVDLTO12UL" hidden="1">#REF!</definedName>
    <definedName name="BExAYYKAQA3KDMQ890FIE5M9SPBL" localSheetId="5" hidden="1">#REF!</definedName>
    <definedName name="BExAYYKAQA3KDMQ890FIE5M9SPBL" hidden="1">#REF!</definedName>
    <definedName name="BExAZ6SY0EU69GC3CWI5EOO0YLFG" localSheetId="5" hidden="1">#REF!</definedName>
    <definedName name="BExAZ6SY0EU69GC3CWI5EOO0YLFG" hidden="1">#REF!</definedName>
    <definedName name="BExAZ6YEEBJV0PCKFE137K2Y3A8M" localSheetId="5" hidden="1">#REF!</definedName>
    <definedName name="BExAZ6YEEBJV0PCKFE137K2Y3A8M" hidden="1">#REF!</definedName>
    <definedName name="BExAZAP844MJ4GSAIYNYHQ7FECC3" localSheetId="5" hidden="1">#REF!</definedName>
    <definedName name="BExAZAP844MJ4GSAIYNYHQ7FECC3" hidden="1">#REF!</definedName>
    <definedName name="BExAZCNEGB4JYHC8CZ51KTN890US" localSheetId="5" hidden="1">#REF!</definedName>
    <definedName name="BExAZCNEGB4JYHC8CZ51KTN890US" hidden="1">#REF!</definedName>
    <definedName name="BExAZFCI302YFYRDJYQDWQQL0Q0O" localSheetId="5" hidden="1">#REF!</definedName>
    <definedName name="BExAZFCI302YFYRDJYQDWQQL0Q0O" hidden="1">#REF!</definedName>
    <definedName name="BExAZJE2UOL40XUAU2RB53X5K20P" localSheetId="5" hidden="1">#REF!</definedName>
    <definedName name="BExAZJE2UOL40XUAU2RB53X5K20P" hidden="1">#REF!</definedName>
    <definedName name="BExAZLHLST9OP89R1HJMC1POQG8H" localSheetId="5" hidden="1">#REF!</definedName>
    <definedName name="BExAZLHLST9OP89R1HJMC1POQG8H" hidden="1">#REF!</definedName>
    <definedName name="BExAZMDYMIAA7RX1BMCKU1VLBRGY" localSheetId="5" hidden="1">#REF!</definedName>
    <definedName name="BExAZMDYMIAA7RX1BMCKU1VLBRGY" hidden="1">#REF!</definedName>
    <definedName name="BExAZNL6BHI8DCQWXOX4I2P839UX" localSheetId="5" hidden="1">#REF!</definedName>
    <definedName name="BExAZNL6BHI8DCQWXOX4I2P839UX" hidden="1">#REF!</definedName>
    <definedName name="BExAZRMWSONMCG9KDUM4KAQ7BONM" localSheetId="5" hidden="1">#REF!</definedName>
    <definedName name="BExAZRMWSONMCG9KDUM4KAQ7BONM" hidden="1">#REF!</definedName>
    <definedName name="BExAZSOJNQ5N3LM4XA17IH7NIY7G" localSheetId="5" hidden="1">#REF!</definedName>
    <definedName name="BExAZSOJNQ5N3LM4XA17IH7NIY7G" hidden="1">#REF!</definedName>
    <definedName name="BExAZTFG4SJRG4TW6JXRF7N08JFI" localSheetId="5" hidden="1">#REF!</definedName>
    <definedName name="BExAZTFG4SJRG4TW6JXRF7N08JFI" hidden="1">#REF!</definedName>
    <definedName name="BExAZUS4A8OHDZK0MWAOCCCKTH73" localSheetId="5" hidden="1">#REF!</definedName>
    <definedName name="BExAZUS4A8OHDZK0MWAOCCCKTH73" hidden="1">#REF!</definedName>
    <definedName name="BExAZX6FECVK3E07KXM2XPYKGM6U" localSheetId="5" hidden="1">#REF!</definedName>
    <definedName name="BExAZX6FECVK3E07KXM2XPYKGM6U" hidden="1">#REF!</definedName>
    <definedName name="BExB012NJ8GASTNNPBRRFTLHIOC9" localSheetId="5" hidden="1">#REF!</definedName>
    <definedName name="BExB012NJ8GASTNNPBRRFTLHIOC9" hidden="1">#REF!</definedName>
    <definedName name="BExB072HHXVMUC0VYNGG48GRSH5Q" localSheetId="5" hidden="1">#REF!</definedName>
    <definedName name="BExB072HHXVMUC0VYNGG48GRSH5Q" hidden="1">#REF!</definedName>
    <definedName name="BExB0FRDEYDEUEAB1W8KD6D965XA" localSheetId="5" hidden="1">#REF!</definedName>
    <definedName name="BExB0FRDEYDEUEAB1W8KD6D965XA" hidden="1">#REF!</definedName>
    <definedName name="BExB0GIGLDV7P55ZR51C0HG15PA2" localSheetId="5" hidden="1">#REF!</definedName>
    <definedName name="BExB0GIGLDV7P55ZR51C0HG15PA2" hidden="1">#REF!</definedName>
    <definedName name="BExB0KPCN7YJORQAYUCF4YKIKPMC" localSheetId="5" hidden="1">#REF!</definedName>
    <definedName name="BExB0KPCN7YJORQAYUCF4YKIKPMC" hidden="1">#REF!</definedName>
    <definedName name="BExB0VHQD6ORZS0MIC86QWHCE4UC" localSheetId="5" hidden="1">#REF!</definedName>
    <definedName name="BExB0VHQD6ORZS0MIC86QWHCE4UC" hidden="1">#REF!</definedName>
    <definedName name="BExB0WE4PI3NOBXXVO9CTEN4DIU2" localSheetId="5" hidden="1">#REF!</definedName>
    <definedName name="BExB0WE4PI3NOBXXVO9CTEN4DIU2" hidden="1">#REF!</definedName>
    <definedName name="BExB0Z8O1CQF2CWFBBHE8SNISDAO" localSheetId="5" hidden="1">#REF!</definedName>
    <definedName name="BExB0Z8O1CQF2CWFBBHE8SNISDAO" hidden="1">#REF!</definedName>
    <definedName name="BExB10QNIVITUYS55OAEKK3VLJFE" localSheetId="5" hidden="1">#REF!</definedName>
    <definedName name="BExB10QNIVITUYS55OAEKK3VLJFE" hidden="1">#REF!</definedName>
    <definedName name="BExB15ZDRY4CIJ911DONP0KCY9KU" localSheetId="5" hidden="1">#REF!</definedName>
    <definedName name="BExB15ZDRY4CIJ911DONP0KCY9KU" hidden="1">#REF!</definedName>
    <definedName name="BExB16VQY0O0RLZYJFU3OFEONVTE" localSheetId="5" hidden="1">#REF!</definedName>
    <definedName name="BExB16VQY0O0RLZYJFU3OFEONVTE" hidden="1">#REF!</definedName>
    <definedName name="BExB1FKNY2UO4W5FUGFHJOA2WFGG" localSheetId="5" hidden="1">#REF!</definedName>
    <definedName name="BExB1FKNY2UO4W5FUGFHJOA2WFGG" hidden="1">#REF!</definedName>
    <definedName name="BExB1GMD0PIDGTFBGQOPRWQSP9I4" localSheetId="5" hidden="1">#REF!</definedName>
    <definedName name="BExB1GMD0PIDGTFBGQOPRWQSP9I4" hidden="1">#REF!</definedName>
    <definedName name="BExB1HZ0FHGNOS2URJWFD5G55OMO" localSheetId="5" hidden="1">#REF!</definedName>
    <definedName name="BExB1HZ0FHGNOS2URJWFD5G55OMO" hidden="1">#REF!</definedName>
    <definedName name="BExB1Q29OO6LNFNT1EQLA3KYE7MX" localSheetId="5" hidden="1">#REF!</definedName>
    <definedName name="BExB1Q29OO6LNFNT1EQLA3KYE7MX" hidden="1">#REF!</definedName>
    <definedName name="BExB1TNRV5EBWZEHYLHI76T0FVA7" localSheetId="5" hidden="1">#REF!</definedName>
    <definedName name="BExB1TNRV5EBWZEHYLHI76T0FVA7" hidden="1">#REF!</definedName>
    <definedName name="BExB1WI6M8I0EEP1ANUQZCFY24EV" localSheetId="5" hidden="1">#REF!</definedName>
    <definedName name="BExB1WI6M8I0EEP1ANUQZCFY24EV" hidden="1">#REF!</definedName>
    <definedName name="BExB203OWC9QZA3BYOKQ18L4FUJE" localSheetId="5" hidden="1">#REF!</definedName>
    <definedName name="BExB203OWC9QZA3BYOKQ18L4FUJE" hidden="1">#REF!</definedName>
    <definedName name="BExB2CJHTU7C591BR4WRL5L2F2K6" localSheetId="5" hidden="1">#REF!</definedName>
    <definedName name="BExB2CJHTU7C591BR4WRL5L2F2K6" hidden="1">#REF!</definedName>
    <definedName name="BExB2K1AV4PGNS1O6C7D7AO411AX" localSheetId="5" hidden="1">#REF!</definedName>
    <definedName name="BExB2K1AV4PGNS1O6C7D7AO411AX" hidden="1">#REF!</definedName>
    <definedName name="BExB2O2UYHKI324YE324E1N7FVIB" localSheetId="5" hidden="1">#REF!</definedName>
    <definedName name="BExB2O2UYHKI324YE324E1N7FVIB" hidden="1">#REF!</definedName>
    <definedName name="BExB2Q0VJ0MU2URO3JOVUAVHEI3V" localSheetId="5" hidden="1">#REF!</definedName>
    <definedName name="BExB2Q0VJ0MU2URO3JOVUAVHEI3V" hidden="1">#REF!</definedName>
    <definedName name="BExB30IP1DNKNQ6PZ5ERUGR5MK4Z" localSheetId="5" hidden="1">#REF!</definedName>
    <definedName name="BExB30IP1DNKNQ6PZ5ERUGR5MK4Z" hidden="1">#REF!</definedName>
    <definedName name="BExB385QW2BSSBXS953SSQN2ISSW" localSheetId="5" hidden="1">#REF!</definedName>
    <definedName name="BExB385QW2BSSBXS953SSQN2ISSW" hidden="1">#REF!</definedName>
    <definedName name="BExB3DEMEV5D9G8FDHD4NQ9X2YNT" localSheetId="5" hidden="1">#REF!</definedName>
    <definedName name="BExB3DEMEV5D9G8FDHD4NQ9X2YNT" hidden="1">#REF!</definedName>
    <definedName name="BExB3RXU8AJQ86I5RXEWLGGR7R7C" localSheetId="5" hidden="1">#REF!</definedName>
    <definedName name="BExB3RXU8AJQ86I5RXEWLGGR7R7C" hidden="1">#REF!</definedName>
    <definedName name="BExB442RX0T3L6HUL6X5T21CENW6" localSheetId="5" hidden="1">#REF!</definedName>
    <definedName name="BExB442RX0T3L6HUL6X5T21CENW6" hidden="1">#REF!</definedName>
    <definedName name="BExB4ADD0L7417CII901XTFKXD1J" localSheetId="5" hidden="1">#REF!</definedName>
    <definedName name="BExB4ADD0L7417CII901XTFKXD1J" hidden="1">#REF!</definedName>
    <definedName name="BExB4DYU06HCGRIPBSWRCXK804UM" localSheetId="5" hidden="1">#REF!</definedName>
    <definedName name="BExB4DYU06HCGRIPBSWRCXK804UM" hidden="1">#REF!</definedName>
    <definedName name="BExB4HEZO4E597Q5M4M10LT8TLY3" localSheetId="5" hidden="1">#REF!</definedName>
    <definedName name="BExB4HEZO4E597Q5M4M10LT8TLY3" hidden="1">#REF!</definedName>
    <definedName name="BExB4X01APD3Z8ZW6MVX1P8NAO7G" localSheetId="5" hidden="1">#REF!</definedName>
    <definedName name="BExB4X01APD3Z8ZW6MVX1P8NAO7G" hidden="1">#REF!</definedName>
    <definedName name="BExB4Z3EZBGYYI33U0KQ8NEIH8PY" localSheetId="5" hidden="1">#REF!</definedName>
    <definedName name="BExB4Z3EZBGYYI33U0KQ8NEIH8PY" hidden="1">#REF!</definedName>
    <definedName name="BExB4ZJOLU1PXBMG4TPCCLTRMNRE" localSheetId="5" hidden="1">#REF!</definedName>
    <definedName name="BExB4ZJOLU1PXBMG4TPCCLTRMNRE" hidden="1">#REF!</definedName>
    <definedName name="BExB4ZZSDPL4Q05BMVT5TUN0IGKT" localSheetId="5" hidden="1">#REF!</definedName>
    <definedName name="BExB4ZZSDPL4Q05BMVT5TUN0IGKT" hidden="1">#REF!</definedName>
    <definedName name="BExB55368XW7UX657ZSPC6BFE92S" localSheetId="5" hidden="1">#REF!</definedName>
    <definedName name="BExB55368XW7UX657ZSPC6BFE92S" hidden="1">#REF!</definedName>
    <definedName name="BExB57MZEPL2SA2ONPK66YFLZWJU" localSheetId="5" hidden="1">#REF!</definedName>
    <definedName name="BExB57MZEPL2SA2ONPK66YFLZWJU" hidden="1">#REF!</definedName>
    <definedName name="BExB5833OAOJ22VK1YK47FHUSVK2" localSheetId="5" hidden="1">#REF!</definedName>
    <definedName name="BExB5833OAOJ22VK1YK47FHUSVK2" hidden="1">#REF!</definedName>
    <definedName name="BExB58JDIHS42JZT9DJJMKA8QFCO" localSheetId="5" hidden="1">#REF!</definedName>
    <definedName name="BExB58JDIHS42JZT9DJJMKA8QFCO" hidden="1">#REF!</definedName>
    <definedName name="BExB58U5FQC5JWV9CGC83HLLZUZI" localSheetId="5" hidden="1">#REF!</definedName>
    <definedName name="BExB58U5FQC5JWV9CGC83HLLZUZI" hidden="1">#REF!</definedName>
    <definedName name="BExB5EDO9XUKHF74X3HAU2WPPHZH" localSheetId="5" hidden="1">#REF!</definedName>
    <definedName name="BExB5EDO9XUKHF74X3HAU2WPPHZH" hidden="1">#REF!</definedName>
    <definedName name="BExB5EDOQKZIQXT13IG1KLCZ474G" localSheetId="5" hidden="1">#REF!</definedName>
    <definedName name="BExB5EDOQKZIQXT13IG1KLCZ474G" hidden="1">#REF!</definedName>
    <definedName name="BExB5G6EH68AYEP1UT0GHUEL3SLN" localSheetId="5" hidden="1">#REF!</definedName>
    <definedName name="BExB5G6EH68AYEP1UT0GHUEL3SLN" hidden="1">#REF!</definedName>
    <definedName name="BExB5LVGGXMNUN3D3452G3J62MKF" localSheetId="5" hidden="1">#REF!</definedName>
    <definedName name="BExB5LVGGXMNUN3D3452G3J62MKF" hidden="1">#REF!</definedName>
    <definedName name="BExB5QYVEZWFE5DQVHAM760EV05X" localSheetId="5" hidden="1">#REF!</definedName>
    <definedName name="BExB5QYVEZWFE5DQVHAM760EV05X" hidden="1">#REF!</definedName>
    <definedName name="BExB5U9IRH14EMOE0YGIE3WIVLFS" localSheetId="5" hidden="1">#REF!</definedName>
    <definedName name="BExB5U9IRH14EMOE0YGIE3WIVLFS" hidden="1">#REF!</definedName>
    <definedName name="BExB5V5WWQYPK4GCSYZQALJYGC94" localSheetId="5" hidden="1">#REF!</definedName>
    <definedName name="BExB5V5WWQYPK4GCSYZQALJYGC94" hidden="1">#REF!</definedName>
    <definedName name="BExB5VWYMOV6BAIH7XUBBVPU7MMD" localSheetId="5" hidden="1">#REF!</definedName>
    <definedName name="BExB5VWYMOV6BAIH7XUBBVPU7MMD" hidden="1">#REF!</definedName>
    <definedName name="BExB610DZWIJP1B72U9QM42COH2B" localSheetId="5" hidden="1">#REF!</definedName>
    <definedName name="BExB610DZWIJP1B72U9QM42COH2B" hidden="1">#REF!</definedName>
    <definedName name="BExB64AX81KEVMGZDXB25NB459SW" localSheetId="5" hidden="1">#REF!</definedName>
    <definedName name="BExB64AX81KEVMGZDXB25NB459SW" hidden="1">#REF!</definedName>
    <definedName name="BExB6C3FUAKK9ML5T767NMWGA9YB" localSheetId="5" hidden="1">#REF!</definedName>
    <definedName name="BExB6C3FUAKK9ML5T767NMWGA9YB" hidden="1">#REF!</definedName>
    <definedName name="BExB6C8X6JYRLKZKK17VE3QUNL3D" localSheetId="5" hidden="1">#REF!</definedName>
    <definedName name="BExB6C8X6JYRLKZKK17VE3QUNL3D" hidden="1">#REF!</definedName>
    <definedName name="BExB6HN3QRFPXM71MDUK21BKM7PF" localSheetId="5" hidden="1">#REF!</definedName>
    <definedName name="BExB6HN3QRFPXM71MDUK21BKM7PF" hidden="1">#REF!</definedName>
    <definedName name="BExB6I39SKL5BMHHDD9EED7FQD9Z" localSheetId="5" hidden="1">#REF!</definedName>
    <definedName name="BExB6I39SKL5BMHHDD9EED7FQD9Z" hidden="1">#REF!</definedName>
    <definedName name="BExB6IZMHCZ3LB7N73KD90YB1HBZ" localSheetId="5" hidden="1">#REF!</definedName>
    <definedName name="BExB6IZMHCZ3LB7N73KD90YB1HBZ" hidden="1">#REF!</definedName>
    <definedName name="BExB719SGNX4Y8NE6JEXC555K596" localSheetId="5" hidden="1">#REF!</definedName>
    <definedName name="BExB719SGNX4Y8NE6JEXC555K596" hidden="1">#REF!</definedName>
    <definedName name="BExB7265DCHKS7V2OWRBXCZTEIW9" localSheetId="5" hidden="1">#REF!</definedName>
    <definedName name="BExB7265DCHKS7V2OWRBXCZTEIW9" hidden="1">#REF!</definedName>
    <definedName name="BExB74PS5P9G0P09Y6DZSCX0FLTJ" localSheetId="5" hidden="1">#REF!</definedName>
    <definedName name="BExB74PS5P9G0P09Y6DZSCX0FLTJ" hidden="1">#REF!</definedName>
    <definedName name="BExB78RH79J0MIF7H8CAZ0CFE88Q" localSheetId="5" hidden="1">#REF!</definedName>
    <definedName name="BExB78RH79J0MIF7H8CAZ0CFE88Q" hidden="1">#REF!</definedName>
    <definedName name="BExB7ELT09HGDVO5BJC1ZY9D09GZ" localSheetId="5" hidden="1">#REF!</definedName>
    <definedName name="BExB7ELT09HGDVO5BJC1ZY9D09GZ" hidden="1">#REF!</definedName>
    <definedName name="BExB7F7EIHG0MYMQYUVG9HIZPHMZ" localSheetId="5" hidden="1">#REF!</definedName>
    <definedName name="BExB7F7EIHG0MYMQYUVG9HIZPHMZ" hidden="1">#REF!</definedName>
    <definedName name="BExB806PAXX70XUTA3ZI7OORD78R" localSheetId="5" hidden="1">#REF!</definedName>
    <definedName name="BExB806PAXX70XUTA3ZI7OORD78R" hidden="1">#REF!</definedName>
    <definedName name="BExB83199EQQS6I5HE7WADNCK8OE" localSheetId="5" hidden="1">#REF!</definedName>
    <definedName name="BExB83199EQQS6I5HE7WADNCK8OE" hidden="1">#REF!</definedName>
    <definedName name="BExB8HF4UBVZKQCSRFRUQL2EE6VL" localSheetId="5" hidden="1">#REF!</definedName>
    <definedName name="BExB8HF4UBVZKQCSRFRUQL2EE6VL" hidden="1">#REF!</definedName>
    <definedName name="BExB8HKHKZ1ORJZUYGG2M4VSCC39" localSheetId="5" hidden="1">#REF!</definedName>
    <definedName name="BExB8HKHKZ1ORJZUYGG2M4VSCC39" hidden="1">#REF!</definedName>
    <definedName name="BExB8HV9YUS1Q77M9SNFRKDLU5HS" localSheetId="5" hidden="1">#REF!</definedName>
    <definedName name="BExB8HV9YUS1Q77M9SNFRKDLU5HS" hidden="1">#REF!</definedName>
    <definedName name="BExB8QPH8DC5BESEVPSMBCWVN6PO" localSheetId="5" hidden="1">#REF!</definedName>
    <definedName name="BExB8QPH8DC5BESEVPSMBCWVN6PO" hidden="1">#REF!</definedName>
    <definedName name="BExB8U5N0D85YR8APKN3PPKG0FWP" localSheetId="5" hidden="1">#REF!</definedName>
    <definedName name="BExB8U5N0D85YR8APKN3PPKG0FWP" hidden="1">#REF!</definedName>
    <definedName name="BExB93G413CK5DKO7925ZHSOBGIN" localSheetId="5" hidden="1">#REF!</definedName>
    <definedName name="BExB93G413CK5DKO7925ZHSOBGIN" hidden="1">#REF!</definedName>
    <definedName name="BExB96LBXL1JW5A4PP93UJ9UDLKZ" localSheetId="5" hidden="1">#REF!</definedName>
    <definedName name="BExB96LBXL1JW5A4PP93UJ9UDLKZ" hidden="1">#REF!</definedName>
    <definedName name="BExB9DHI5I2TJ2LXYPM98EE81L27" localSheetId="5" hidden="1">#REF!</definedName>
    <definedName name="BExB9DHI5I2TJ2LXYPM98EE81L27" hidden="1">#REF!</definedName>
    <definedName name="BExB9G6LZG5OQUY0GZLHX066V3D4" localSheetId="5" hidden="1">#REF!</definedName>
    <definedName name="BExB9G6LZG5OQUY0GZLHX066V3D4" hidden="1">#REF!</definedName>
    <definedName name="BExB9IFG9FW3RQUDIMDFKIYDB4HE" localSheetId="5" hidden="1">#REF!</definedName>
    <definedName name="BExB9IFG9FW3RQUDIMDFKIYDB4HE" hidden="1">#REF!</definedName>
    <definedName name="BExB9NDIZ7LGMTL8351GRA6VK2K0" localSheetId="5" hidden="1">#REF!</definedName>
    <definedName name="BExB9NDIZ7LGMTL8351GRA6VK2K0" hidden="1">#REF!</definedName>
    <definedName name="BExB9Q2MZZHBGW8QQKVEYIMJBPIE" localSheetId="5" hidden="1">#REF!</definedName>
    <definedName name="BExB9Q2MZZHBGW8QQKVEYIMJBPIE" hidden="1">#REF!</definedName>
    <definedName name="BExBA1GON0EZRJ20UYPILAPLNQWM" localSheetId="5" hidden="1">#REF!</definedName>
    <definedName name="BExBA1GON0EZRJ20UYPILAPLNQWM" hidden="1">#REF!</definedName>
    <definedName name="BExBA525BALJ5HMTDMMSM5WWJ1YW" localSheetId="5" hidden="1">#REF!</definedName>
    <definedName name="BExBA525BALJ5HMTDMMSM5WWJ1YW" hidden="1">#REF!</definedName>
    <definedName name="BExBA69ASGYRZW1G1DYIS9QRRTBN" localSheetId="5" hidden="1">#REF!</definedName>
    <definedName name="BExBA69ASGYRZW1G1DYIS9QRRTBN" hidden="1">#REF!</definedName>
    <definedName name="BExBA6K42582A14WFFWQ3Q8QQWB6" localSheetId="5" hidden="1">#REF!</definedName>
    <definedName name="BExBA6K42582A14WFFWQ3Q8QQWB6" hidden="1">#REF!</definedName>
    <definedName name="BExBA8I5D4R8R2PYQ1K16TWGTOEP" localSheetId="5" hidden="1">#REF!</definedName>
    <definedName name="BExBA8I5D4R8R2PYQ1K16TWGTOEP" hidden="1">#REF!</definedName>
    <definedName name="BExBA93PE0DGUUTA7LLSIGBIXWE5" localSheetId="5" hidden="1">#REF!</definedName>
    <definedName name="BExBA93PE0DGUUTA7LLSIGBIXWE5" hidden="1">#REF!</definedName>
    <definedName name="BExBABCQMR685CQ1SC8CECO7GTGB" localSheetId="5" hidden="1">#REF!</definedName>
    <definedName name="BExBABCQMR685CQ1SC8CECO7GTGB" hidden="1">#REF!</definedName>
    <definedName name="BExBAI8X0FKDQJ6YZJQDTTG4ZCWY" localSheetId="5" hidden="1">#REF!</definedName>
    <definedName name="BExBAI8X0FKDQJ6YZJQDTTG4ZCWY" hidden="1">#REF!</definedName>
    <definedName name="BExBAKN7XIBAXCF9PCNVS038PCQO" localSheetId="5" hidden="1">#REF!</definedName>
    <definedName name="BExBAKN7XIBAXCF9PCNVS038PCQO" hidden="1">#REF!</definedName>
    <definedName name="BExBAKXZ7PBW3DDKKA5MWC1ZUC7O" localSheetId="5" hidden="1">#REF!</definedName>
    <definedName name="BExBAKXZ7PBW3DDKKA5MWC1ZUC7O" hidden="1">#REF!</definedName>
    <definedName name="BExBAO8NLXZXHO6KCIECSFCH3RR0" localSheetId="5" hidden="1">#REF!</definedName>
    <definedName name="BExBAO8NLXZXHO6KCIECSFCH3RR0" hidden="1">#REF!</definedName>
    <definedName name="BExBAOOT1KBSIEISN1ADL4RMY879" localSheetId="5" hidden="1">#REF!</definedName>
    <definedName name="BExBAOOT1KBSIEISN1ADL4RMY879" hidden="1">#REF!</definedName>
    <definedName name="BExBAVKX8Q09370X1GCZWJ4E91YJ" localSheetId="5" hidden="1">#REF!</definedName>
    <definedName name="BExBAVKX8Q09370X1GCZWJ4E91YJ" hidden="1">#REF!</definedName>
    <definedName name="BExBAX2X2ENJYO4QTR5VAIQ86L7B" localSheetId="5" hidden="1">#REF!</definedName>
    <definedName name="BExBAX2X2ENJYO4QTR5VAIQ86L7B" hidden="1">#REF!</definedName>
    <definedName name="BExBAZ13D3F1DVJQ6YJ8JGUYEYJE" localSheetId="5" hidden="1">#REF!</definedName>
    <definedName name="BExBAZ13D3F1DVJQ6YJ8JGUYEYJE" hidden="1">#REF!</definedName>
    <definedName name="BExBBMPCB1QOZY8WWEX4J21JDE6U" localSheetId="5" hidden="1">#REF!</definedName>
    <definedName name="BExBBMPCB1QOZY8WWEX4J21JDE6U" hidden="1">#REF!</definedName>
    <definedName name="BExBBU1QQWUE0YFG7O1TN0RFLSSG" localSheetId="5" hidden="1">#REF!</definedName>
    <definedName name="BExBBU1QQWUE0YFG7O1TN0RFLSSG" hidden="1">#REF!</definedName>
    <definedName name="BExBBUCJQRR74Q7GPWDEZXYK2KJL" localSheetId="5" hidden="1">#REF!</definedName>
    <definedName name="BExBBUCJQRR74Q7GPWDEZXYK2KJL" hidden="1">#REF!</definedName>
    <definedName name="BExBBV8XVMD9CKZY711T0BN7H3PM" localSheetId="5" hidden="1">#REF!</definedName>
    <definedName name="BExBBV8XVMD9CKZY711T0BN7H3PM" hidden="1">#REF!</definedName>
    <definedName name="BExBC78HXWXHO3XAB6E8NVTBGLJS" localSheetId="5" hidden="1">#REF!</definedName>
    <definedName name="BExBC78HXWXHO3XAB6E8NVTBGLJS" hidden="1">#REF!</definedName>
    <definedName name="BExBCFH3SMGZ2IPHFB6BCM9O3W0H" localSheetId="5" hidden="1">#REF!</definedName>
    <definedName name="BExBCFH3SMGZ2IPHFB6BCM9O3W0H" hidden="1">#REF!</definedName>
    <definedName name="BExBCK9SCAABKOT9IP6TEPRR7YDT" localSheetId="5" hidden="1">#REF!</definedName>
    <definedName name="BExBCK9SCAABKOT9IP6TEPRR7YDT" hidden="1">#REF!</definedName>
    <definedName name="BExBCKKJFFT2RP50WNPKBT7X8PJ3" hidden="1">#REF!</definedName>
    <definedName name="BExBCKKJTIRKC1RZJRTK65HHLX4W" localSheetId="5" hidden="1">#REF!</definedName>
    <definedName name="BExBCKKJTIRKC1RZJRTK65HHLX4W" hidden="1">#REF!</definedName>
    <definedName name="BExBCLMEPAN3XXX174TU8SS0627Q" localSheetId="5" hidden="1">#REF!</definedName>
    <definedName name="BExBCLMEPAN3XXX174TU8SS0627Q" hidden="1">#REF!</definedName>
    <definedName name="BExBCRBEYR2KZ8FAQFZ2NHY13WIY" localSheetId="5" hidden="1">#REF!</definedName>
    <definedName name="BExBCRBEYR2KZ8FAQFZ2NHY13WIY" hidden="1">#REF!</definedName>
    <definedName name="BExBD4I559NXSV6J07Q343TKYMVJ" localSheetId="5" hidden="1">#REF!</definedName>
    <definedName name="BExBD4I559NXSV6J07Q343TKYMVJ" hidden="1">#REF!</definedName>
    <definedName name="BExBD9W8C0W9N6L1AFL18JP4H94W" localSheetId="5" hidden="1">#REF!</definedName>
    <definedName name="BExBD9W8C0W9N6L1AFL18JP4H94W" hidden="1">#REF!</definedName>
    <definedName name="BExBDBZQLTX3OGFYGULQFK5WEZU5" localSheetId="5" hidden="1">#REF!</definedName>
    <definedName name="BExBDBZQLTX3OGFYGULQFK5WEZU5" hidden="1">#REF!</definedName>
    <definedName name="BExBDJS9TUEU8Z84IV59E5V4T8K6" localSheetId="5" hidden="1">#REF!</definedName>
    <definedName name="BExBDJS9TUEU8Z84IV59E5V4T8K6" hidden="1">#REF!</definedName>
    <definedName name="BExBDKOMSVH4XMH52CFJ3F028I9R" localSheetId="5" hidden="1">#REF!</definedName>
    <definedName name="BExBDKOMSVH4XMH52CFJ3F028I9R" hidden="1">#REF!</definedName>
    <definedName name="BExBDSRXVZQ0W5WXQMP5XD00GRRL" localSheetId="5" hidden="1">#REF!</definedName>
    <definedName name="BExBDSRXVZQ0W5WXQMP5XD00GRRL" hidden="1">#REF!</definedName>
    <definedName name="BExBDTJ0J7XEHB9OATXFF5I8FZBJ" localSheetId="5" hidden="1">#REF!</definedName>
    <definedName name="BExBDTJ0J7XEHB9OATXFF5I8FZBJ" hidden="1">#REF!</definedName>
    <definedName name="BExBDUVGK3E1J4JY9ZYTS7V14BLY" localSheetId="5" hidden="1">#REF!</definedName>
    <definedName name="BExBDUVGK3E1J4JY9ZYTS7V14BLY" hidden="1">#REF!</definedName>
    <definedName name="BExBE0KGY14GSWOGPU4HSJRLD2UD" localSheetId="5" hidden="1">#REF!</definedName>
    <definedName name="BExBE0KGY14GSWOGPU4HSJRLD2UD" hidden="1">#REF!</definedName>
    <definedName name="BExBE162OSBKD30I7T1DKKPT3I9I" localSheetId="5" hidden="1">#REF!</definedName>
    <definedName name="BExBE162OSBKD30I7T1DKKPT3I9I" hidden="1">#REF!</definedName>
    <definedName name="BExBEC9ATLQZF86W1M3APSM4HEOH" localSheetId="5" hidden="1">#REF!</definedName>
    <definedName name="BExBEC9ATLQZF86W1M3APSM4HEOH" hidden="1">#REF!</definedName>
    <definedName name="BExBEXU4CFCM1P5CTZ4NE14PBGDA" localSheetId="5" hidden="1">#REF!</definedName>
    <definedName name="BExBEXU4CFCM1P5CTZ4NE14PBGDA" hidden="1">#REF!</definedName>
    <definedName name="BExBEYFQJE9YK12A6JBMRFKEC7RN" localSheetId="5" hidden="1">#REF!</definedName>
    <definedName name="BExBEYFQJE9YK12A6JBMRFKEC7RN" hidden="1">#REF!</definedName>
    <definedName name="BExBG1ED81J2O4A2S5F5Y3BPHMCR" localSheetId="5" hidden="1">#REF!</definedName>
    <definedName name="BExBG1ED81J2O4A2S5F5Y3BPHMCR" hidden="1">#REF!</definedName>
    <definedName name="BExCRK0K58VDM9V35DGI6VK8C92V" localSheetId="5" hidden="1">#REF!</definedName>
    <definedName name="BExCRK0K58VDM9V35DGI6VK8C92V" hidden="1">#REF!</definedName>
    <definedName name="BExCRLIHS7466WFJ3RPIUGGXYESZ" localSheetId="5" hidden="1">#REF!</definedName>
    <definedName name="BExCRLIHS7466WFJ3RPIUGGXYESZ" hidden="1">#REF!</definedName>
    <definedName name="BExCRXSXMF4LHAQZHN64FXJPMVZ7" localSheetId="5" hidden="1">#REF!</definedName>
    <definedName name="BExCRXSXMF4LHAQZHN64FXJPMVZ7" hidden="1">#REF!</definedName>
    <definedName name="BExCS1EDDUEAEWHVYXHIP9I1WCJH" localSheetId="5" hidden="1">#REF!</definedName>
    <definedName name="BExCS1EDDUEAEWHVYXHIP9I1WCJH" hidden="1">#REF!</definedName>
    <definedName name="BExCS1P5QG0X3OTHKX07RALOE5T5" localSheetId="5" hidden="1">#REF!</definedName>
    <definedName name="BExCS1P5QG0X3OTHKX07RALOE5T5" hidden="1">#REF!</definedName>
    <definedName name="BExCS7ZPMHFJ4UJDAL8CQOLSZ13B" localSheetId="5" hidden="1">#REF!</definedName>
    <definedName name="BExCS7ZPMHFJ4UJDAL8CQOLSZ13B" hidden="1">#REF!</definedName>
    <definedName name="BExCS8W4NJUZH9S1CYB6XSDLEPBW" localSheetId="5" hidden="1">#REF!</definedName>
    <definedName name="BExCS8W4NJUZH9S1CYB6XSDLEPBW" hidden="1">#REF!</definedName>
    <definedName name="BExCSAE1M6G20R41J0Y24YNN0YC1" localSheetId="5" hidden="1">#REF!</definedName>
    <definedName name="BExCSAE1M6G20R41J0Y24YNN0YC1" hidden="1">#REF!</definedName>
    <definedName name="BExCSAOUZOYKHN7HV511TO8VDJ02" localSheetId="5" hidden="1">#REF!</definedName>
    <definedName name="BExCSAOUZOYKHN7HV511TO8VDJ02" hidden="1">#REF!</definedName>
    <definedName name="BExCSJ2XVKHN6ULCF7JML0TCRKEO" localSheetId="5" hidden="1">#REF!</definedName>
    <definedName name="BExCSJ2XVKHN6ULCF7JML0TCRKEO" hidden="1">#REF!</definedName>
    <definedName name="BExCSMOFTXSUEC1T46LR1UPYRCX5" localSheetId="5" hidden="1">#REF!</definedName>
    <definedName name="BExCSMOFTXSUEC1T46LR1UPYRCX5" hidden="1">#REF!</definedName>
    <definedName name="BExCSSDG3TM6TPKS19E9QYJEELZ6" localSheetId="5" hidden="1">#REF!</definedName>
    <definedName name="BExCSSDG3TM6TPKS19E9QYJEELZ6" hidden="1">#REF!</definedName>
    <definedName name="BExCSZV7U67UWXL2HKJNM5W1E4OO" localSheetId="5" hidden="1">#REF!</definedName>
    <definedName name="BExCSZV7U67UWXL2HKJNM5W1E4OO" hidden="1">#REF!</definedName>
    <definedName name="BExCT4NSDT61OCH04Y2QIFIOP75H" localSheetId="5" hidden="1">#REF!</definedName>
    <definedName name="BExCT4NSDT61OCH04Y2QIFIOP75H" hidden="1">#REF!</definedName>
    <definedName name="BExCTHZWIPJVLE56GATEFKPIKLK2" localSheetId="5" hidden="1">#REF!</definedName>
    <definedName name="BExCTHZWIPJVLE56GATEFKPIKLK2" hidden="1">#REF!</definedName>
    <definedName name="BExCTW8G3VCZ55S09HTUGXKB1P2M" localSheetId="5" hidden="1">#REF!</definedName>
    <definedName name="BExCTW8G3VCZ55S09HTUGXKB1P2M" hidden="1">#REF!</definedName>
    <definedName name="BExCTYS2KX0QANOLT8LGZ9WV3S3T" localSheetId="5" hidden="1">#REF!</definedName>
    <definedName name="BExCTYS2KX0QANOLT8LGZ9WV3S3T" hidden="1">#REF!</definedName>
    <definedName name="BExCTZ2V6H9TT6LFGK3SADZ2TIGQ" localSheetId="5" hidden="1">#REF!</definedName>
    <definedName name="BExCTZ2V6H9TT6LFGK3SADZ2TIGQ" hidden="1">#REF!</definedName>
    <definedName name="BExCTZZ9JNES4EDHW97NP0EGQALX" localSheetId="5" hidden="1">#REF!</definedName>
    <definedName name="BExCTZZ9JNES4EDHW97NP0EGQALX" hidden="1">#REF!</definedName>
    <definedName name="BExCU0A1V6NMZQ9ASYJ8QIVQ5UR2" localSheetId="5" hidden="1">#REF!</definedName>
    <definedName name="BExCU0A1V6NMZQ9ASYJ8QIVQ5UR2" hidden="1">#REF!</definedName>
    <definedName name="BExCU2834920JBHSPCRC4UF80OLL" localSheetId="5" hidden="1">#REF!</definedName>
    <definedName name="BExCU2834920JBHSPCRC4UF80OLL" hidden="1">#REF!</definedName>
    <definedName name="BExCU8O54I3P3WRYWY1CRP3S78QY" localSheetId="5" hidden="1">#REF!</definedName>
    <definedName name="BExCU8O54I3P3WRYWY1CRP3S78QY" hidden="1">#REF!</definedName>
    <definedName name="BExCUDRJO23YOKT8GPWOVQ4XEHF5" localSheetId="5" hidden="1">#REF!</definedName>
    <definedName name="BExCUDRJO23YOKT8GPWOVQ4XEHF5" hidden="1">#REF!</definedName>
    <definedName name="BExCULEOALM7SEHVMQC4B4N25MRM" localSheetId="5" hidden="1">#REF!</definedName>
    <definedName name="BExCULEOALM7SEHVMQC4B4N25MRM" hidden="1">#REF!</definedName>
    <definedName name="BExCUPAXFR16YMWL30ME3F3BSRDZ" localSheetId="5" hidden="1">#REF!</definedName>
    <definedName name="BExCUPAXFR16YMWL30ME3F3BSRDZ" hidden="1">#REF!</definedName>
    <definedName name="BExCUR94DHCE47PUUWEMT5QZOYR2" localSheetId="5" hidden="1">#REF!</definedName>
    <definedName name="BExCUR94DHCE47PUUWEMT5QZOYR2" hidden="1">#REF!</definedName>
    <definedName name="BExCV5HJSTBNPQZVGYJY9AZ4IJ26" localSheetId="5" hidden="1">#REF!</definedName>
    <definedName name="BExCV5HJSTBNPQZVGYJY9AZ4IJ26" hidden="1">#REF!</definedName>
    <definedName name="BExCV634L7SVHGB0UDDTRRQ2Q72H" localSheetId="5" hidden="1">#REF!</definedName>
    <definedName name="BExCV634L7SVHGB0UDDTRRQ2Q72H" hidden="1">#REF!</definedName>
    <definedName name="BExCVBXGSXT9FWJRG62PX9S1RK83" localSheetId="5" hidden="1">#REF!</definedName>
    <definedName name="BExCVBXGSXT9FWJRG62PX9S1RK83" hidden="1">#REF!</definedName>
    <definedName name="BExCVHBNLOHNFS0JAV3I1XGPNH9W" localSheetId="5" hidden="1">#REF!</definedName>
    <definedName name="BExCVHBNLOHNFS0JAV3I1XGPNH9W" hidden="1">#REF!</definedName>
    <definedName name="BExCVI86R31A2IOZIEBY1FJLVILD" localSheetId="5" hidden="1">#REF!</definedName>
    <definedName name="BExCVI86R31A2IOZIEBY1FJLVILD" hidden="1">#REF!</definedName>
    <definedName name="BExCVKGZXE0I9EIXKBZVSGSEY2RR" localSheetId="5" hidden="1">#REF!</definedName>
    <definedName name="BExCVKGZXE0I9EIXKBZVSGSEY2RR" hidden="1">#REF!</definedName>
    <definedName name="BExCVNROVORCSNX9HKHKPHY0URS3" localSheetId="5" hidden="1">#REF!</definedName>
    <definedName name="BExCVNROVORCSNX9HKHKPHY0URS3" hidden="1">#REF!</definedName>
    <definedName name="BExCVPEZON7VV6NOWII8VZMONPCJ" localSheetId="5" hidden="1">#REF!</definedName>
    <definedName name="BExCVPEZON7VV6NOWII8VZMONPCJ" hidden="1">#REF!</definedName>
    <definedName name="BExCVV44WY5807WGMTGKPW0GT256" localSheetId="5" hidden="1">#REF!</definedName>
    <definedName name="BExCVV44WY5807WGMTGKPW0GT256" hidden="1">#REF!</definedName>
    <definedName name="BExCVZ5PN4V6MRBZ04PZJW3GEF8S" localSheetId="5" hidden="1">#REF!</definedName>
    <definedName name="BExCVZ5PN4V6MRBZ04PZJW3GEF8S" hidden="1">#REF!</definedName>
    <definedName name="BExCW13R0GWJYGXZBNCPAHQN4NR2" localSheetId="5" hidden="1">#REF!</definedName>
    <definedName name="BExCW13R0GWJYGXZBNCPAHQN4NR2" hidden="1">#REF!</definedName>
    <definedName name="BExCW9Y5HWU4RJTNX74O6L24VGCK" localSheetId="5" hidden="1">#REF!</definedName>
    <definedName name="BExCW9Y5HWU4RJTNX74O6L24VGCK" hidden="1">#REF!</definedName>
    <definedName name="BExCWHADQJRXWFDGV2KMANWIY1YN" localSheetId="5" hidden="1">#REF!</definedName>
    <definedName name="BExCWHADQJRXWFDGV2KMANWIY1YN" hidden="1">#REF!</definedName>
    <definedName name="BExCWPDPESGZS07QGBLSBWDNVJLZ" localSheetId="5" hidden="1">#REF!</definedName>
    <definedName name="BExCWPDPESGZS07QGBLSBWDNVJLZ" hidden="1">#REF!</definedName>
    <definedName name="BExCWTVKHIVCRHF8GC39KI58YM5K" localSheetId="5" hidden="1">#REF!</definedName>
    <definedName name="BExCWTVKHIVCRHF8GC39KI58YM5K" hidden="1">#REF!</definedName>
    <definedName name="BExCX2KGRZBRVLZNM8SUSIE6A0RL" localSheetId="5" hidden="1">#REF!</definedName>
    <definedName name="BExCX2KGRZBRVLZNM8SUSIE6A0RL" hidden="1">#REF!</definedName>
    <definedName name="BExCX3X451T70LZ1VF95L7W4Y4TM" localSheetId="5" hidden="1">#REF!</definedName>
    <definedName name="BExCX3X451T70LZ1VF95L7W4Y4TM" hidden="1">#REF!</definedName>
    <definedName name="BExCX4NZ2N1OUGXM7EV0U7VULJMM" localSheetId="5" hidden="1">#REF!</definedName>
    <definedName name="BExCX4NZ2N1OUGXM7EV0U7VULJMM" hidden="1">#REF!</definedName>
    <definedName name="BExCXILMURGYMAH6N5LF5DV6K3GM" localSheetId="5" hidden="1">#REF!</definedName>
    <definedName name="BExCXILMURGYMAH6N5LF5DV6K3GM" hidden="1">#REF!</definedName>
    <definedName name="BExCXQUFBMXQ1650735H48B1AZT3" localSheetId="5" hidden="1">#REF!</definedName>
    <definedName name="BExCXQUFBMXQ1650735H48B1AZT3" hidden="1">#REF!</definedName>
    <definedName name="BExCXYSBKJ9SZQD7XS2WUS6SVBJO" localSheetId="5" hidden="1">#REF!</definedName>
    <definedName name="BExCXYSBKJ9SZQD7XS2WUS6SVBJO" hidden="1">#REF!</definedName>
    <definedName name="BExCXZ8DGK5ZE8467LFEHX6JNQHJ" localSheetId="5" hidden="1">#REF!</definedName>
    <definedName name="BExCXZ8DGK5ZE8467LFEHX6JNQHJ" hidden="1">#REF!</definedName>
    <definedName name="BExCY2DQO9VLA77Q7EG3T0XNXX4F" localSheetId="5" hidden="1">#REF!</definedName>
    <definedName name="BExCY2DQO9VLA77Q7EG3T0XNXX4F" hidden="1">#REF!</definedName>
    <definedName name="BExCY5Z7X93Z8XUOEASK50W08S36" localSheetId="5" hidden="1">#REF!</definedName>
    <definedName name="BExCY5Z7X93Z8XUOEASK50W08S36" hidden="1">#REF!</definedName>
    <definedName name="BExCY6VMJ68MX3C981R5Q0BX5791" localSheetId="5" hidden="1">#REF!</definedName>
    <definedName name="BExCY6VMJ68MX3C981R5Q0BX5791" hidden="1">#REF!</definedName>
    <definedName name="BExCYAH2SAZCPW6XCB7V7PMMCAWO" localSheetId="5" hidden="1">#REF!</definedName>
    <definedName name="BExCYAH2SAZCPW6XCB7V7PMMCAWO" hidden="1">#REF!</definedName>
    <definedName name="BExCYDGYM1UGUNTB331L2E4L5F34" localSheetId="5" hidden="1">#REF!</definedName>
    <definedName name="BExCYDGYM1UGUNTB331L2E4L5F34" hidden="1">#REF!</definedName>
    <definedName name="BExCYN7KCKU1F6EXMNPQPTKNOT6A" localSheetId="5" hidden="1">#REF!</definedName>
    <definedName name="BExCYN7KCKU1F6EXMNPQPTKNOT6A" hidden="1">#REF!</definedName>
    <definedName name="BExCYPRC5HJE6N2XQTHCT6NXGP8N" localSheetId="5" hidden="1">#REF!</definedName>
    <definedName name="BExCYPRC5HJE6N2XQTHCT6NXGP8N" hidden="1">#REF!</definedName>
    <definedName name="BExCYQCX9ES8ZWW2L35B12WDNT73" localSheetId="5" hidden="1">#REF!</definedName>
    <definedName name="BExCYQCX9ES8ZWW2L35B12WDNT73" hidden="1">#REF!</definedName>
    <definedName name="BExCYSLQY2CYU7DQ3QI07UGGS6OW" localSheetId="5" hidden="1">#REF!</definedName>
    <definedName name="BExCYSLQY2CYU7DQ3QI07UGGS6OW" hidden="1">#REF!</definedName>
    <definedName name="BExCYUK0I3UEXZNFDW71G6Z6D8XR" localSheetId="5" hidden="1">#REF!</definedName>
    <definedName name="BExCYUK0I3UEXZNFDW71G6Z6D8XR" hidden="1">#REF!</definedName>
    <definedName name="BExCZFZCXMLY5DWESYJ9NGTJYQ8M" localSheetId="5" hidden="1">#REF!</definedName>
    <definedName name="BExCZFZCXMLY5DWESYJ9NGTJYQ8M" hidden="1">#REF!</definedName>
    <definedName name="BExCZJ4P8WS0BDT31WDXI0ROE7D6" localSheetId="5" hidden="1">#REF!</definedName>
    <definedName name="BExCZJ4P8WS0BDT31WDXI0ROE7D6" hidden="1">#REF!</definedName>
    <definedName name="BExCZKH6NI0EE02L995IFVBD1J59" localSheetId="5" hidden="1">#REF!</definedName>
    <definedName name="BExCZKH6NI0EE02L995IFVBD1J59" hidden="1">#REF!</definedName>
    <definedName name="BExCZNRWARGGHWLSC1PEDZFLF3JV" localSheetId="5" hidden="1">#REF!</definedName>
    <definedName name="BExCZNRWARGGHWLSC1PEDZFLF3JV" hidden="1">#REF!</definedName>
    <definedName name="BExCZP9TBB61HISZ2U5QMQSO2LBE" localSheetId="5" hidden="1">#REF!</definedName>
    <definedName name="BExCZP9TBB61HISZ2U5QMQSO2LBE" hidden="1">#REF!</definedName>
    <definedName name="BExCZUD9FEOJBKDJ51Z3JON9LKJ8" localSheetId="5" hidden="1">#REF!</definedName>
    <definedName name="BExCZUD9FEOJBKDJ51Z3JON9LKJ8" hidden="1">#REF!</definedName>
    <definedName name="BExD0AUOVQT3UL53T2KUVJNGD0QF" localSheetId="5" hidden="1">#REF!</definedName>
    <definedName name="BExD0AUOVQT3UL53T2KUVJNGD0QF" hidden="1">#REF!</definedName>
    <definedName name="BExD0HALIN0JR4JTPGDEVAEE5EX5" localSheetId="5" hidden="1">#REF!</definedName>
    <definedName name="BExD0HALIN0JR4JTPGDEVAEE5EX5" hidden="1">#REF!</definedName>
    <definedName name="BExD0LCCDPG16YLY5WQSZF1XI5DA" localSheetId="5" hidden="1">#REF!</definedName>
    <definedName name="BExD0LCCDPG16YLY5WQSZF1XI5DA" hidden="1">#REF!</definedName>
    <definedName name="BExD0RMWSB4TRECEHTH6NN4K9DFZ" localSheetId="5" hidden="1">#REF!</definedName>
    <definedName name="BExD0RMWSB4TRECEHTH6NN4K9DFZ" hidden="1">#REF!</definedName>
    <definedName name="BExD0U6KG10QGVDI1XSHK0J10A2V" localSheetId="5" hidden="1">#REF!</definedName>
    <definedName name="BExD0U6KG10QGVDI1XSHK0J10A2V" hidden="1">#REF!</definedName>
    <definedName name="BExD0WQ6EQ2G82IAJI3FDQKGZH18" localSheetId="5" hidden="1">#REF!</definedName>
    <definedName name="BExD0WQ6EQ2G82IAJI3FDQKGZH18" hidden="1">#REF!</definedName>
    <definedName name="BExD13RUIBGRXDL4QDZ305UKUR12" localSheetId="5" hidden="1">#REF!</definedName>
    <definedName name="BExD13RUIBGRXDL4QDZ305UKUR12" hidden="1">#REF!</definedName>
    <definedName name="BExD14DETV5R4OOTMAXD5NAKWRO3" localSheetId="5" hidden="1">#REF!</definedName>
    <definedName name="BExD14DETV5R4OOTMAXD5NAKWRO3" hidden="1">#REF!</definedName>
    <definedName name="BExD1MI40YRCBI7KT4S9YHQJUO06" localSheetId="5" hidden="1">#REF!</definedName>
    <definedName name="BExD1MI40YRCBI7KT4S9YHQJUO06" hidden="1">#REF!</definedName>
    <definedName name="BExD1OAU9OXQAZA4D70HP72CU6GB" localSheetId="5" hidden="1">#REF!</definedName>
    <definedName name="BExD1OAU9OXQAZA4D70HP72CU6GB" hidden="1">#REF!</definedName>
    <definedName name="BExD1T8WPV0G6YOX7WMAIZD8XNBK" localSheetId="5" hidden="1">#REF!</definedName>
    <definedName name="BExD1T8WPV0G6YOX7WMAIZD8XNBK" hidden="1">#REF!</definedName>
    <definedName name="BExD1Y1JV61416YA1XRQHKWPZIE7" localSheetId="5" hidden="1">#REF!</definedName>
    <definedName name="BExD1Y1JV61416YA1XRQHKWPZIE7" hidden="1">#REF!</definedName>
    <definedName name="BExD2CFHIRMBKN5KXE5QP4XXEWFS" localSheetId="5" hidden="1">#REF!</definedName>
    <definedName name="BExD2CFHIRMBKN5KXE5QP4XXEWFS" hidden="1">#REF!</definedName>
    <definedName name="BExD2DMHH1HWXQ9W0YYMDP8AAX8Q" localSheetId="5" hidden="1">#REF!</definedName>
    <definedName name="BExD2DMHH1HWXQ9W0YYMDP8AAX8Q" hidden="1">#REF!</definedName>
    <definedName name="BExD2HTPC7IWBAU6OSQ67MQA8BYZ" localSheetId="5" hidden="1">#REF!</definedName>
    <definedName name="BExD2HTPC7IWBAU6OSQ67MQA8BYZ" hidden="1">#REF!</definedName>
    <definedName name="BExD2PWTVQ2CXNG6B7UDL8FIMXBH" localSheetId="5" hidden="1">#REF!</definedName>
    <definedName name="BExD2PWTVQ2CXNG6B7UDL8FIMXBH" hidden="1">#REF!</definedName>
    <definedName name="BExD2X9AQ03EX1AVVX44CXLXRPTI" localSheetId="5" hidden="1">#REF!</definedName>
    <definedName name="BExD2X9AQ03EX1AVVX44CXLXRPTI" hidden="1">#REF!</definedName>
    <definedName name="BExD2ZNL9MWJOEL2575KJZBDP2A6" localSheetId="5" hidden="1">#REF!</definedName>
    <definedName name="BExD2ZNL9MWJOEL2575KJZBDP2A6" hidden="1">#REF!</definedName>
    <definedName name="BExD34G79JRMB8BZRVN81P1H9MSB" localSheetId="5" hidden="1">#REF!</definedName>
    <definedName name="BExD34G79JRMB8BZRVN81P1H9MSB" hidden="1">#REF!</definedName>
    <definedName name="BExD35CL2NULPPEHAM954ETQIJA2" localSheetId="5" hidden="1">#REF!</definedName>
    <definedName name="BExD35CL2NULPPEHAM954ETQIJA2" hidden="1">#REF!</definedName>
    <definedName name="BExD363H2VGFIQUCE6LS4AC5J0ZT" localSheetId="5" hidden="1">#REF!</definedName>
    <definedName name="BExD363H2VGFIQUCE6LS4AC5J0ZT" hidden="1">#REF!</definedName>
    <definedName name="BExD3A588E939V61P1XEW0FI5Q0S" localSheetId="5" hidden="1">#REF!</definedName>
    <definedName name="BExD3A588E939V61P1XEW0FI5Q0S" hidden="1">#REF!</definedName>
    <definedName name="BExD3CJJDKVR9M18XI3WDZH80WL6" localSheetId="5" hidden="1">#REF!</definedName>
    <definedName name="BExD3CJJDKVR9M18XI3WDZH80WL6" hidden="1">#REF!</definedName>
    <definedName name="BExD3ESD9WYJIB3TRDPJ1CKXRAVL" localSheetId="5" hidden="1">#REF!</definedName>
    <definedName name="BExD3ESD9WYJIB3TRDPJ1CKXRAVL" hidden="1">#REF!</definedName>
    <definedName name="BExD3F368X5S25MWSUNIV57RDB57" localSheetId="5" hidden="1">#REF!</definedName>
    <definedName name="BExD3F368X5S25MWSUNIV57RDB57" hidden="1">#REF!</definedName>
    <definedName name="BExD3I8JTNF4LTMFY6GRVDJ6VLGG" localSheetId="5" hidden="1">#REF!</definedName>
    <definedName name="BExD3I8JTNF4LTMFY6GRVDJ6VLGG" hidden="1">#REF!</definedName>
    <definedName name="BExD3IJ5IT335SOSNV9L85WKAOSI" localSheetId="5" hidden="1">#REF!</definedName>
    <definedName name="BExD3IJ5IT335SOSNV9L85WKAOSI" hidden="1">#REF!</definedName>
    <definedName name="BExD3KBVUY57GMMQTOFEU6S6G1AY" localSheetId="5" hidden="1">#REF!</definedName>
    <definedName name="BExD3KBVUY57GMMQTOFEU6S6G1AY" hidden="1">#REF!</definedName>
    <definedName name="BExD3NMR7AW2Z6V8SC79VQR37NA6" localSheetId="5" hidden="1">#REF!</definedName>
    <definedName name="BExD3NMR7AW2Z6V8SC79VQR37NA6" hidden="1">#REF!</definedName>
    <definedName name="BExD3QXA2UQ2W4N7NYLUEOG40BZB" localSheetId="5" hidden="1">#REF!</definedName>
    <definedName name="BExD3QXA2UQ2W4N7NYLUEOG40BZB" hidden="1">#REF!</definedName>
    <definedName name="BExD3U2N041TEJ7GCN005UTPHNXY" localSheetId="5" hidden="1">#REF!</definedName>
    <definedName name="BExD3U2N041TEJ7GCN005UTPHNXY" hidden="1">#REF!</definedName>
    <definedName name="BExD3VPY5VEI1LLQ4I16T16251DT" localSheetId="5" hidden="1">#REF!</definedName>
    <definedName name="BExD3VPY5VEI1LLQ4I16T16251DT" hidden="1">#REF!</definedName>
    <definedName name="BExD3XIUEZZ1KIHV7CPS7DKUGIN8" localSheetId="5" hidden="1">#REF!</definedName>
    <definedName name="BExD3XIUEZZ1KIHV7CPS7DKUGIN8" hidden="1">#REF!</definedName>
    <definedName name="BExD40O0CFTNJFOFMMM1KH0P7BUI" localSheetId="5" hidden="1">#REF!</definedName>
    <definedName name="BExD40O0CFTNJFOFMMM1KH0P7BUI" hidden="1">#REF!</definedName>
    <definedName name="BExD47UYINTJY1PDIW2S1FZ8ZMIO" localSheetId="5" hidden="1">#REF!</definedName>
    <definedName name="BExD47UYINTJY1PDIW2S1FZ8ZMIO" hidden="1">#REF!</definedName>
    <definedName name="BExD4BR9HJ3MWWZ5KLVZWX9FJAUS" localSheetId="5" hidden="1">#REF!</definedName>
    <definedName name="BExD4BR9HJ3MWWZ5KLVZWX9FJAUS" hidden="1">#REF!</definedName>
    <definedName name="BExD4F1WTKT3H0N9MF4H1LX7MBSY" localSheetId="5" hidden="1">#REF!</definedName>
    <definedName name="BExD4F1WTKT3H0N9MF4H1LX7MBSY" hidden="1">#REF!</definedName>
    <definedName name="BExD4H5GQWXBS6LUL3TSP36DVO38" localSheetId="5" hidden="1">#REF!</definedName>
    <definedName name="BExD4H5GQWXBS6LUL3TSP36DVO38" hidden="1">#REF!</definedName>
    <definedName name="BExD4JJSS3QDBLABCJCHD45SRNPI" localSheetId="5" hidden="1">#REF!</definedName>
    <definedName name="BExD4JJSS3QDBLABCJCHD45SRNPI" hidden="1">#REF!</definedName>
    <definedName name="BExD4QQQ7V9LH5WWBJA3HKJXLVP6" localSheetId="5" hidden="1">#REF!</definedName>
    <definedName name="BExD4QQQ7V9LH5WWBJA3HKJXLVP6" hidden="1">#REF!</definedName>
    <definedName name="BExD4R1I0MKF033I5LPUYIMTZ6E8" localSheetId="5" hidden="1">#REF!</definedName>
    <definedName name="BExD4R1I0MKF033I5LPUYIMTZ6E8" hidden="1">#REF!</definedName>
    <definedName name="BExD50MT3M6XZLNUP9JL93EG6D9R" localSheetId="5" hidden="1">#REF!</definedName>
    <definedName name="BExD50MT3M6XZLNUP9JL93EG6D9R" hidden="1">#REF!</definedName>
    <definedName name="BExD5EV7KDSVF1CJT38M4IBPFLPY" localSheetId="5" hidden="1">#REF!</definedName>
    <definedName name="BExD5EV7KDSVF1CJT38M4IBPFLPY" hidden="1">#REF!</definedName>
    <definedName name="BExD5FRK547OESJRYAW574DZEZ7J" localSheetId="5" hidden="1">#REF!</definedName>
    <definedName name="BExD5FRK547OESJRYAW574DZEZ7J" hidden="1">#REF!</definedName>
    <definedName name="BExD5I5X2YA2YNCTCDSMEL4CWF4N" localSheetId="5" hidden="1">#REF!</definedName>
    <definedName name="BExD5I5X2YA2YNCTCDSMEL4CWF4N" hidden="1">#REF!</definedName>
    <definedName name="BExD5QUSRFJWRQ1ZM50WYLCF74DF" localSheetId="5" hidden="1">#REF!</definedName>
    <definedName name="BExD5QUSRFJWRQ1ZM50WYLCF74DF" hidden="1">#REF!</definedName>
    <definedName name="BExD5SSUIF6AJQHBHK8PNMFBPRYB" localSheetId="5" hidden="1">#REF!</definedName>
    <definedName name="BExD5SSUIF6AJQHBHK8PNMFBPRYB" hidden="1">#REF!</definedName>
    <definedName name="BExD623C9LRX18BE0W2V6SZLQUXX" localSheetId="5" hidden="1">#REF!</definedName>
    <definedName name="BExD623C9LRX18BE0W2V6SZLQUXX" hidden="1">#REF!</definedName>
    <definedName name="BExD6CQA7UMJBXV7AIFAIHUF2ICX" localSheetId="5" hidden="1">#REF!</definedName>
    <definedName name="BExD6CQA7UMJBXV7AIFAIHUF2ICX" hidden="1">#REF!</definedName>
    <definedName name="BExD6D18MCF5R8YJMPG21WE3GPJQ" localSheetId="5" hidden="1">#REF!</definedName>
    <definedName name="BExD6D18MCF5R8YJMPG21WE3GPJQ" hidden="1">#REF!</definedName>
    <definedName name="BExD6FKVK8WJWNYPVENR7Q8Q30PK" localSheetId="5" hidden="1">#REF!</definedName>
    <definedName name="BExD6FKVK8WJWNYPVENR7Q8Q30PK" hidden="1">#REF!</definedName>
    <definedName name="BExD6GMP0LK8WKVWMIT1NNH8CHLF" localSheetId="5" hidden="1">#REF!</definedName>
    <definedName name="BExD6GMP0LK8WKVWMIT1NNH8CHLF" hidden="1">#REF!</definedName>
    <definedName name="BExD6H2TE0WWAUIWVSSCLPZ6B88N" localSheetId="5" hidden="1">#REF!</definedName>
    <definedName name="BExD6H2TE0WWAUIWVSSCLPZ6B88N" hidden="1">#REF!</definedName>
    <definedName name="BExD71LTOE015TV5RSAHM8NT8GVW" localSheetId="5" hidden="1">#REF!</definedName>
    <definedName name="BExD71LTOE015TV5RSAHM8NT8GVW" hidden="1">#REF!</definedName>
    <definedName name="BExD73USXVADC7EHGHVTQNCT06ZA" localSheetId="5" hidden="1">#REF!</definedName>
    <definedName name="BExD73USXVADC7EHGHVTQNCT06ZA" hidden="1">#REF!</definedName>
    <definedName name="BExD7GAIGULTB3YHM1OS9RBQOTEC" localSheetId="5" hidden="1">#REF!</definedName>
    <definedName name="BExD7GAIGULTB3YHM1OS9RBQOTEC" hidden="1">#REF!</definedName>
    <definedName name="BExD7IE1DHIS52UFDCTSKPJQNRD5" localSheetId="5" hidden="1">#REF!</definedName>
    <definedName name="BExD7IE1DHIS52UFDCTSKPJQNRD5" hidden="1">#REF!</definedName>
    <definedName name="BExD7IUBGUWHYC9UNZ1IY5XFYKQN" localSheetId="5" hidden="1">#REF!</definedName>
    <definedName name="BExD7IUBGUWHYC9UNZ1IY5XFYKQN" hidden="1">#REF!</definedName>
    <definedName name="BExD7JQOJ35HGL8U2OCEI2P2JT7I" localSheetId="5" hidden="1">#REF!</definedName>
    <definedName name="BExD7JQOJ35HGL8U2OCEI2P2JT7I" hidden="1">#REF!</definedName>
    <definedName name="BExD7KSDKNDNH95NDT3S7GM3MUU2" localSheetId="5" hidden="1">#REF!</definedName>
    <definedName name="BExD7KSDKNDNH95NDT3S7GM3MUU2" hidden="1">#REF!</definedName>
    <definedName name="BExD8H5O087KQVWIVPUUID5VMGMS" localSheetId="5" hidden="1">#REF!</definedName>
    <definedName name="BExD8H5O087KQVWIVPUUID5VMGMS" hidden="1">#REF!</definedName>
    <definedName name="BExD8HLWJHFK6566YQLGOAPIWD7G" localSheetId="5" hidden="1">#REF!</definedName>
    <definedName name="BExD8HLWJHFK6566YQLGOAPIWD7G" hidden="1">#REF!</definedName>
    <definedName name="BExD8OCLZMFN5K3VZYI4Q4ITVKUA" localSheetId="5" hidden="1">#REF!</definedName>
    <definedName name="BExD8OCLZMFN5K3VZYI4Q4ITVKUA" hidden="1">#REF!</definedName>
    <definedName name="BExD93C1R6LC0631ECHVFYH0R0PD" localSheetId="5" hidden="1">#REF!</definedName>
    <definedName name="BExD93C1R6LC0631ECHVFYH0R0PD" hidden="1">#REF!</definedName>
    <definedName name="BExD97TXIO0COVNN4OH3DEJ33YLM" localSheetId="5" hidden="1">#REF!</definedName>
    <definedName name="BExD97TXIO0COVNN4OH3DEJ33YLM" hidden="1">#REF!</definedName>
    <definedName name="BExD99RZ1RFIMK6O1ZHSPJ68X9Y5" localSheetId="5" hidden="1">#REF!</definedName>
    <definedName name="BExD99RZ1RFIMK6O1ZHSPJ68X9Y5" hidden="1">#REF!</definedName>
    <definedName name="BExD9ATSNNU6SJVYYUCUG2AFS57W" localSheetId="5" hidden="1">#REF!</definedName>
    <definedName name="BExD9ATSNNU6SJVYYUCUG2AFS57W" hidden="1">#REF!</definedName>
    <definedName name="BExD9JO1QOKHUKL6DOEKDLUBPPKZ" localSheetId="5" hidden="1">#REF!</definedName>
    <definedName name="BExD9JO1QOKHUKL6DOEKDLUBPPKZ" hidden="1">#REF!</definedName>
    <definedName name="BExD9L0ID3VSOU609GKWYTA5BFMA" localSheetId="5" hidden="1">#REF!</definedName>
    <definedName name="BExD9L0ID3VSOU609GKWYTA5BFMA" hidden="1">#REF!</definedName>
    <definedName name="BExD9M7SEMG0JK2FUTTZXWIEBTKB" localSheetId="5" hidden="1">#REF!</definedName>
    <definedName name="BExD9M7SEMG0JK2FUTTZXWIEBTKB" hidden="1">#REF!</definedName>
    <definedName name="BExD9MNYBYB1AICQL5165G472IE2" localSheetId="5" hidden="1">#REF!</definedName>
    <definedName name="BExD9MNYBYB1AICQL5165G472IE2" hidden="1">#REF!</definedName>
    <definedName name="BExD9PNSYT7GASEGUVL48MUQ02WO" localSheetId="5" hidden="1">#REF!</definedName>
    <definedName name="BExD9PNSYT7GASEGUVL48MUQ02WO" hidden="1">#REF!</definedName>
    <definedName name="BExD9TK2MIWFH5SKUYU9ZKF4NPHQ" localSheetId="5" hidden="1">#REF!</definedName>
    <definedName name="BExD9TK2MIWFH5SKUYU9ZKF4NPHQ" hidden="1">#REF!</definedName>
    <definedName name="BExDA23J1UL1EN1K0BLX2TKAX4U0" localSheetId="5" hidden="1">#REF!</definedName>
    <definedName name="BExDA23J1UL1EN1K0BLX2TKAX4U0" hidden="1">#REF!</definedName>
    <definedName name="BExDA6594R2INH5X2F55YRZSKRND" localSheetId="5" hidden="1">#REF!</definedName>
    <definedName name="BExDA6594R2INH5X2F55YRZSKRND" hidden="1">#REF!</definedName>
    <definedName name="BExDA6LD9061UULVKUUI4QP8SK13" localSheetId="5" hidden="1">#REF!</definedName>
    <definedName name="BExDA6LD9061UULVKUUI4QP8SK13" hidden="1">#REF!</definedName>
    <definedName name="BExDAGMVMNLQ6QXASB9R6D8DIT12" localSheetId="5" hidden="1">#REF!</definedName>
    <definedName name="BExDAGMVMNLQ6QXASB9R6D8DIT12" hidden="1">#REF!</definedName>
    <definedName name="BExDAYBHU9ADLXI8VRC7F608RVGM" localSheetId="5" hidden="1">#REF!</definedName>
    <definedName name="BExDAYBHU9ADLXI8VRC7F608RVGM" hidden="1">#REF!</definedName>
    <definedName name="BExDBDR1XR0FV0CYUCB2OJ7CJCZU" localSheetId="5" hidden="1">#REF!</definedName>
    <definedName name="BExDBDR1XR0FV0CYUCB2OJ7CJCZU" hidden="1">#REF!</definedName>
    <definedName name="BExDC7F818VN0S18ID7XRCRVYPJ4" localSheetId="5" hidden="1">#REF!</definedName>
    <definedName name="BExDC7F818VN0S18ID7XRCRVYPJ4" hidden="1">#REF!</definedName>
    <definedName name="BExDCL7K96PC9VZYB70ZW3QPVIJE" localSheetId="5" hidden="1">#REF!</definedName>
    <definedName name="BExDCL7K96PC9VZYB70ZW3QPVIJE" hidden="1">#REF!</definedName>
    <definedName name="BExDCP3UZ3C2O4C1F7KMU0Z9U32N" localSheetId="5" hidden="1">#REF!</definedName>
    <definedName name="BExDCP3UZ3C2O4C1F7KMU0Z9U32N" hidden="1">#REF!</definedName>
    <definedName name="BExENU8ISP26W97JG63CN1XT9KB4" hidden="1">#REF!</definedName>
    <definedName name="BExEO14OTKLVDBTNB2ONGZ4YB20H" localSheetId="5" hidden="1">#REF!</definedName>
    <definedName name="BExEO14OTKLVDBTNB2ONGZ4YB20H" hidden="1">#REF!</definedName>
    <definedName name="BExEO80UUNTK4DX33Z5TYLM8NYZM" localSheetId="5" hidden="1">#REF!</definedName>
    <definedName name="BExEO80UUNTK4DX33Z5TYLM8NYZM" hidden="1">#REF!</definedName>
    <definedName name="BExEOBX3WECDMYCV9RLN49APTXMM" localSheetId="5" hidden="1">#REF!</definedName>
    <definedName name="BExEOBX3WECDMYCV9RLN49APTXMM" hidden="1">#REF!</definedName>
    <definedName name="BExEPN9VIYI0FVL0HLZQXJFO6TT0" localSheetId="5" hidden="1">#REF!</definedName>
    <definedName name="BExEPN9VIYI0FVL0HLZQXJFO6TT0" hidden="1">#REF!</definedName>
    <definedName name="BExEPQPUOD4B6H60DKEB9159F7DR" localSheetId="5" hidden="1">#REF!</definedName>
    <definedName name="BExEPQPUOD4B6H60DKEB9159F7DR" hidden="1">#REF!</definedName>
    <definedName name="BExEPYT6VDSMR8MU2341Q5GM2Y9V" localSheetId="5" hidden="1">#REF!</definedName>
    <definedName name="BExEPYT6VDSMR8MU2341Q5GM2Y9V" hidden="1">#REF!</definedName>
    <definedName name="BExEQ2ENYLMY8K1796XBB31CJHNN" localSheetId="5" hidden="1">#REF!</definedName>
    <definedName name="BExEQ2ENYLMY8K1796XBB31CJHNN" hidden="1">#REF!</definedName>
    <definedName name="BExEQ2PFE4N40LEPGDPS90WDL6BN" localSheetId="5" hidden="1">#REF!</definedName>
    <definedName name="BExEQ2PFE4N40LEPGDPS90WDL6BN" hidden="1">#REF!</definedName>
    <definedName name="BExEQ2PFURT24NQYGYVE8NKX1EGA" localSheetId="5" hidden="1">#REF!</definedName>
    <definedName name="BExEQ2PFURT24NQYGYVE8NKX1EGA" hidden="1">#REF!</definedName>
    <definedName name="BExEQB8ZWXO6IIGOEPWTLOJGE2NR" localSheetId="5" hidden="1">#REF!</definedName>
    <definedName name="BExEQB8ZWXO6IIGOEPWTLOJGE2NR" hidden="1">#REF!</definedName>
    <definedName name="BExEQBZX0EL6LIKPY01197ACK65H" localSheetId="5" hidden="1">#REF!</definedName>
    <definedName name="BExEQBZX0EL6LIKPY01197ACK65H" hidden="1">#REF!</definedName>
    <definedName name="BExEQDXZALJLD4OBF74IKZBR13SR" localSheetId="5" hidden="1">#REF!</definedName>
    <definedName name="BExEQDXZALJLD4OBF74IKZBR13SR" hidden="1">#REF!</definedName>
    <definedName name="BExEQFLE2RPWGMWQAI4JMKUEFRPT" localSheetId="5" hidden="1">#REF!</definedName>
    <definedName name="BExEQFLE2RPWGMWQAI4JMKUEFRPT" hidden="1">#REF!</definedName>
    <definedName name="BExEQJHNJV9U65F5VGIGX0VM02VF" localSheetId="5" hidden="1">#REF!</definedName>
    <definedName name="BExEQJHNJV9U65F5VGIGX0VM02VF" hidden="1">#REF!</definedName>
    <definedName name="BExEQTZAP8R69U31W4LKGTKKGKQE" localSheetId="5" hidden="1">#REF!</definedName>
    <definedName name="BExEQTZAP8R69U31W4LKGTKKGKQE" hidden="1">#REF!</definedName>
    <definedName name="BExER2O72H1F9WV6S1J04C15PXX7" localSheetId="5" hidden="1">#REF!</definedName>
    <definedName name="BExER2O72H1F9WV6S1J04C15PXX7" hidden="1">#REF!</definedName>
    <definedName name="BExERIPCI7N2NW7JRL59DVT0TTSU" localSheetId="5" hidden="1">#REF!</definedName>
    <definedName name="BExERIPCI7N2NW7JRL59DVT0TTSU" hidden="1">#REF!</definedName>
    <definedName name="BExERRUIKIOATPZ9U4HQ0V52RJAU" localSheetId="5" hidden="1">#REF!</definedName>
    <definedName name="BExERRUIKIOATPZ9U4HQ0V52RJAU" hidden="1">#REF!</definedName>
    <definedName name="BExERSANFNM1O7T65PC5MJ301YET" localSheetId="5" hidden="1">#REF!</definedName>
    <definedName name="BExERSANFNM1O7T65PC5MJ301YET" hidden="1">#REF!</definedName>
    <definedName name="BExERU8P606C6QQZZL55U0ZQYQF1" localSheetId="5" hidden="1">#REF!</definedName>
    <definedName name="BExERU8P606C6QQZZL55U0ZQYQF1" hidden="1">#REF!</definedName>
    <definedName name="BExERWCEBKQRYWRQLYJ4UCMMKTHG" localSheetId="5" hidden="1">#REF!</definedName>
    <definedName name="BExERWCEBKQRYWRQLYJ4UCMMKTHG" hidden="1">[30]ZZCOOM_M03_Q004!#REF!</definedName>
    <definedName name="BExERXE1QW042A2T25RI4DVUU59O" localSheetId="5" hidden="1">#REF!</definedName>
    <definedName name="BExERXE1QW042A2T25RI4DVUU59O" hidden="1">#REF!</definedName>
    <definedName name="BExES44RHHDL3V7FLV6M20834WF1" localSheetId="5" hidden="1">#REF!</definedName>
    <definedName name="BExES44RHHDL3V7FLV6M20834WF1" hidden="1">#REF!</definedName>
    <definedName name="BExES4A7VE2X3RYYTVRLKZD4I7WU" localSheetId="5" hidden="1">#REF!</definedName>
    <definedName name="BExES4A7VE2X3RYYTVRLKZD4I7WU" hidden="1">#REF!</definedName>
    <definedName name="BExESLYUFDACMPARVY264HKBCXLX" localSheetId="5" hidden="1">#REF!</definedName>
    <definedName name="BExESLYUFDACMPARVY264HKBCXLX" hidden="1">#REF!</definedName>
    <definedName name="BExESMKD95A649M0WRSG6CXXP326" localSheetId="5" hidden="1">#REF!</definedName>
    <definedName name="BExESMKD95A649M0WRSG6CXXP326" hidden="1">#REF!</definedName>
    <definedName name="BExESR27ZXJG5VMY4PR9D940VS7T" localSheetId="5" hidden="1">#REF!</definedName>
    <definedName name="BExESR27ZXJG5VMY4PR9D940VS7T" hidden="1">#REF!</definedName>
    <definedName name="BExESVK1YRJM6UG6FBYOF9CNX29X" localSheetId="5" hidden="1">#REF!</definedName>
    <definedName name="BExESVK1YRJM6UG6FBYOF9CNX29X" hidden="1">#REF!</definedName>
    <definedName name="BExESZ03KXL8DQ2591HLR56ZML94" localSheetId="5" hidden="1">#REF!</definedName>
    <definedName name="BExESZ03KXL8DQ2591HLR56ZML94" hidden="1">#REF!</definedName>
    <definedName name="BExESZAW5N443NRTKIP59OEI1CR6" localSheetId="5" hidden="1">#REF!</definedName>
    <definedName name="BExESZAW5N443NRTKIP59OEI1CR6" hidden="1">#REF!</definedName>
    <definedName name="BExET3HXQ60A4O2OLKX8QNXRI6LQ" localSheetId="5" hidden="1">#REF!</definedName>
    <definedName name="BExET3HXQ60A4O2OLKX8QNXRI6LQ" hidden="1">#REF!</definedName>
    <definedName name="BExET4EAH366GROMVVMDCSUI1018" localSheetId="5" hidden="1">#REF!</definedName>
    <definedName name="BExET4EAH366GROMVVMDCSUI1018" hidden="1">#REF!</definedName>
    <definedName name="BExETA3B1FCIOA80H94K90FWXQKE" localSheetId="5" hidden="1">#REF!</definedName>
    <definedName name="BExETA3B1FCIOA80H94K90FWXQKE" hidden="1">#REF!</definedName>
    <definedName name="BExETAZOYT4CJIT8RRKC9F2HJG1D" localSheetId="5" hidden="1">#REF!</definedName>
    <definedName name="BExETAZOYT4CJIT8RRKC9F2HJG1D" hidden="1">#REF!</definedName>
    <definedName name="BExETB55BNG40G9YOI2H6UHIR9WU" localSheetId="5" hidden="1">#REF!</definedName>
    <definedName name="BExETB55BNG40G9YOI2H6UHIR9WU" hidden="1">#REF!</definedName>
    <definedName name="BExETF6QD5A9GEINE1KZRRC2LXWM" localSheetId="5" hidden="1">#REF!</definedName>
    <definedName name="BExETF6QD5A9GEINE1KZRRC2LXWM" hidden="1">#REF!</definedName>
    <definedName name="BExETQ9XRXLUACN82805SPSPNKHI" localSheetId="5" hidden="1">#REF!</definedName>
    <definedName name="BExETQ9XRXLUACN82805SPSPNKHI" hidden="1">#REF!</definedName>
    <definedName name="BExETR0YRMOR63E6DHLEHV9QVVON" localSheetId="5" hidden="1">#REF!</definedName>
    <definedName name="BExETR0YRMOR63E6DHLEHV9QVVON" hidden="1">#REF!</definedName>
    <definedName name="BExETVO51BGF7GGNGB21UD7OIF15" localSheetId="5" hidden="1">#REF!</definedName>
    <definedName name="BExETVO51BGF7GGNGB21UD7OIF15" hidden="1">#REF!</definedName>
    <definedName name="BExETVTGY38YXYYF7N73OYN6FYY3" localSheetId="5" hidden="1">#REF!</definedName>
    <definedName name="BExETVTGY38YXYYF7N73OYN6FYY3" hidden="1">#REF!</definedName>
    <definedName name="BExETVTH8RADW05P2XUUV7V44TWW" localSheetId="5" hidden="1">#REF!</definedName>
    <definedName name="BExETVTH8RADW05P2XUUV7V44TWW" hidden="1">#REF!</definedName>
    <definedName name="BExETW9PYUAV5QY6A4VCYZRIOUX4" localSheetId="5" hidden="1">#REF!</definedName>
    <definedName name="BExETW9PYUAV5QY6A4VCYZRIOUX4" hidden="1">#REF!</definedName>
    <definedName name="BExEUGNELLVZ7K2PYWP2TG8T65XQ" localSheetId="5" hidden="1">#REF!</definedName>
    <definedName name="BExEUGNELLVZ7K2PYWP2TG8T65XQ" hidden="1">#REF!</definedName>
    <definedName name="BExEUHUG1NGJGB6F1UH5IKFZ9B9M" localSheetId="5" hidden="1">#REF!</definedName>
    <definedName name="BExEUHUG1NGJGB6F1UH5IKFZ9B9M" hidden="1">#REF!</definedName>
    <definedName name="BExEUNE4T242Y59C6MS28MXEUGCP" localSheetId="5" hidden="1">#REF!</definedName>
    <definedName name="BExEUNE4T242Y59C6MS28MXEUGCP" hidden="1">#REF!</definedName>
    <definedName name="BExEUNU7FYVTR4DD1D31SS7PNXX2" localSheetId="5" hidden="1">#REF!</definedName>
    <definedName name="BExEUNU7FYVTR4DD1D31SS7PNXX2" hidden="1">#REF!</definedName>
    <definedName name="BExEUOAHB0OT3BACAHNZ3B905C0P" hidden="1">#REF!</definedName>
    <definedName name="BExEV2TP7NA3ZR6RJGH5ER370OUM" localSheetId="5" hidden="1">#REF!</definedName>
    <definedName name="BExEV2TP7NA3ZR6RJGH5ER370OUM" hidden="1">#REF!</definedName>
    <definedName name="BExEV3Q7M5YTX3CY3QCP1SUIEP2E" localSheetId="5" hidden="1">#REF!</definedName>
    <definedName name="BExEV3Q7M5YTX3CY3QCP1SUIEP2E" hidden="1">#REF!</definedName>
    <definedName name="BExEV69USLNYO2QRJRC0J92XUF00" localSheetId="5" hidden="1">#REF!</definedName>
    <definedName name="BExEV69USLNYO2QRJRC0J92XUF00" hidden="1">#REF!</definedName>
    <definedName name="BExEV6KNTQOCFD7GV726XQEVQ7R6" localSheetId="5" hidden="1">#REF!</definedName>
    <definedName name="BExEV6KNTQOCFD7GV726XQEVQ7R6" hidden="1">#REF!</definedName>
    <definedName name="BExEV6VGM4POO9QT9KH3QA3VYCWM" localSheetId="5" hidden="1">#REF!</definedName>
    <definedName name="BExEV6VGM4POO9QT9KH3QA3VYCWM" hidden="1">#REF!</definedName>
    <definedName name="BExEVCEYMOI0PGO7HAEOS9CVMU2O" localSheetId="5" hidden="1">#REF!</definedName>
    <definedName name="BExEVCEYMOI0PGO7HAEOS9CVMU2O" hidden="1">#REF!</definedName>
    <definedName name="BExEVET98G3FU6QBF9LHYWSAMV0O" localSheetId="5" hidden="1">#REF!</definedName>
    <definedName name="BExEVET98G3FU6QBF9LHYWSAMV0O" hidden="1">#REF!</definedName>
    <definedName name="BExEVNCUT0PDUYNJH7G6BSEWZOT2" localSheetId="5" hidden="1">#REF!</definedName>
    <definedName name="BExEVNCUT0PDUYNJH7G6BSEWZOT2" hidden="1">#REF!</definedName>
    <definedName name="BExEVPGF4V5J0WQRZKUM8F9TTKZJ" localSheetId="5" hidden="1">#REF!</definedName>
    <definedName name="BExEVPGF4V5J0WQRZKUM8F9TTKZJ" hidden="1">#REF!</definedName>
    <definedName name="BExEVVLIEVWYRF2UUC1H0H5QU1CP" localSheetId="5" hidden="1">#REF!</definedName>
    <definedName name="BExEVVLIEVWYRF2UUC1H0H5QU1CP" hidden="1">#REF!</definedName>
    <definedName name="BExEVWCKO8T84GW9Z3X47915XKSH" localSheetId="5" hidden="1">#REF!</definedName>
    <definedName name="BExEVWCKO8T84GW9Z3X47915XKSH" hidden="1">#REF!</definedName>
    <definedName name="BExEVZSJWMZ5L2ZE7AZC57CXKW6T" localSheetId="5" hidden="1">#REF!</definedName>
    <definedName name="BExEVZSJWMZ5L2ZE7AZC57CXKW6T" hidden="1">#REF!</definedName>
    <definedName name="BExEW0JL1GFFCXMDGW54CI7Y8FZN" localSheetId="5" hidden="1">#REF!</definedName>
    <definedName name="BExEW0JL1GFFCXMDGW54CI7Y8FZN" hidden="1">#REF!</definedName>
    <definedName name="BExEW68M9WL8214QH9C7VCK7BN08" localSheetId="5" hidden="1">#REF!</definedName>
    <definedName name="BExEW68M9WL8214QH9C7VCK7BN08" hidden="1">#REF!</definedName>
    <definedName name="BExEW8HFKH6F47KIHYBDRUEFZ2ZZ" localSheetId="5" hidden="1">#REF!</definedName>
    <definedName name="BExEW8HFKH6F47KIHYBDRUEFZ2ZZ" hidden="1">#REF!</definedName>
    <definedName name="BExEWB6JHMITZPXHB6JATOCLLKLJ" localSheetId="5" hidden="1">#REF!</definedName>
    <definedName name="BExEWB6JHMITZPXHB6JATOCLLKLJ" hidden="1">#REF!</definedName>
    <definedName name="BExEWNBGQS1U2LW3W84T4LSJ9K00" localSheetId="5" hidden="1">#REF!</definedName>
    <definedName name="BExEWNBGQS1U2LW3W84T4LSJ9K00" hidden="1">#REF!</definedName>
    <definedName name="BExEWO7STL7HNZSTY8VQBPTX1WK6" localSheetId="5" hidden="1">#REF!</definedName>
    <definedName name="BExEWO7STL7HNZSTY8VQBPTX1WK6" hidden="1">#REF!</definedName>
    <definedName name="BExEWQ0M1N3KMKTDJ73H10QSG4W1" localSheetId="5" hidden="1">#REF!</definedName>
    <definedName name="BExEWQ0M1N3KMKTDJ73H10QSG4W1" hidden="1">#REF!</definedName>
    <definedName name="BExEX43OR6NH8GF32YY2ZB6Y8WGP" localSheetId="5" hidden="1">#REF!</definedName>
    <definedName name="BExEX43OR6NH8GF32YY2ZB6Y8WGP" hidden="1">#REF!</definedName>
    <definedName name="BExEX85F3OSW8NSCYGYPS9372Z1Q" localSheetId="5" hidden="1">#REF!</definedName>
    <definedName name="BExEX85F3OSW8NSCYGYPS9372Z1Q" hidden="1">#REF!</definedName>
    <definedName name="BExEX9HWY2G6928ZVVVQF77QCM2C" localSheetId="5" hidden="1">#REF!</definedName>
    <definedName name="BExEX9HWY2G6928ZVVVQF77QCM2C" hidden="1">#REF!</definedName>
    <definedName name="BExEXBQWAYKMVBRJRHB8PFCSYFVN" localSheetId="5" hidden="1">#REF!</definedName>
    <definedName name="BExEXBQWAYKMVBRJRHB8PFCSYFVN" hidden="1">#REF!</definedName>
    <definedName name="BExEXGE2TE9MQWLQVHL7XGQWL102" localSheetId="5" hidden="1">#REF!</definedName>
    <definedName name="BExEXGE2TE9MQWLQVHL7XGQWL102" hidden="1">#REF!</definedName>
    <definedName name="BExEXRBZ0DI9E2UFLLKYWGN66B61" localSheetId="5" hidden="1">#REF!</definedName>
    <definedName name="BExEXRBZ0DI9E2UFLLKYWGN66B61" hidden="1">#REF!</definedName>
    <definedName name="BExEXW4FSOZ9C2SZSQIAA3W82I5K" localSheetId="5" hidden="1">#REF!</definedName>
    <definedName name="BExEXW4FSOZ9C2SZSQIAA3W82I5K" hidden="1">#REF!</definedName>
    <definedName name="BExEXZ4H2ZUNEW5I6I74GK08QAQC" localSheetId="5" hidden="1">#REF!</definedName>
    <definedName name="BExEXZ4H2ZUNEW5I6I74GK08QAQC" hidden="1">#REF!</definedName>
    <definedName name="BExEY42GK80HA9M84NTZ3NV9K2VI" localSheetId="5" hidden="1">#REF!</definedName>
    <definedName name="BExEY42GK80HA9M84NTZ3NV9K2VI" hidden="1">#REF!</definedName>
    <definedName name="BExEYLG9FL9V1JPPNZ3FUDNSEJ4V" localSheetId="5" hidden="1">#REF!</definedName>
    <definedName name="BExEYLG9FL9V1JPPNZ3FUDNSEJ4V" hidden="1">#REF!</definedName>
    <definedName name="BExEYOW8C1B3OUUCIGEC7L8OOW1Z" localSheetId="5" hidden="1">#REF!</definedName>
    <definedName name="BExEYOW8C1B3OUUCIGEC7L8OOW1Z" hidden="1">#REF!</definedName>
    <definedName name="BExEYPCI2LT224YS4M3T50V85FAG" localSheetId="5" hidden="1">#REF!</definedName>
    <definedName name="BExEYPCI2LT224YS4M3T50V85FAG" hidden="1">#REF!</definedName>
    <definedName name="BExEYUQJXZT6N5HJH8ACJF6SRWEE" localSheetId="5" hidden="1">#REF!</definedName>
    <definedName name="BExEYUQJXZT6N5HJH8ACJF6SRWEE" hidden="1">#REF!</definedName>
    <definedName name="BExEYYC7KLO4XJQW9GMGVVJQXF4C" localSheetId="5" hidden="1">#REF!</definedName>
    <definedName name="BExEYYC7KLO4XJQW9GMGVVJQXF4C" hidden="1">#REF!</definedName>
    <definedName name="BExEZ1S6VZCG01ZPLBSS9Z1SBOJ2" localSheetId="5" hidden="1">#REF!</definedName>
    <definedName name="BExEZ1S6VZCG01ZPLBSS9Z1SBOJ2" hidden="1">#REF!</definedName>
    <definedName name="BExEZ6KV8TDKOO0Y66LSH9DCFW5M" localSheetId="5" hidden="1">#REF!</definedName>
    <definedName name="BExEZ6KV8TDKOO0Y66LSH9DCFW5M" hidden="1">#REF!</definedName>
    <definedName name="BExEZGBFNJR8DLPN0V11AU22L6WY" localSheetId="5" hidden="1">#REF!</definedName>
    <definedName name="BExEZGBFNJR8DLPN0V11AU22L6WY" hidden="1">#REF!</definedName>
    <definedName name="BExEZVR61GWO1ZM3XHWUKRJJMQXV" localSheetId="5" hidden="1">#REF!</definedName>
    <definedName name="BExEZVR61GWO1ZM3XHWUKRJJMQXV" hidden="1">#REF!</definedName>
    <definedName name="BExF02Y3V3QEPO2XLDSK47APK9XJ" localSheetId="5" hidden="1">#REF!</definedName>
    <definedName name="BExF02Y3V3QEPO2XLDSK47APK9XJ" hidden="1">#REF!</definedName>
    <definedName name="BExF03E824NHBODFUZ3PZ5HLF85X" localSheetId="5" hidden="1">#REF!</definedName>
    <definedName name="BExF03E824NHBODFUZ3PZ5HLF85X" hidden="1">#REF!</definedName>
    <definedName name="BExF09OS91RT7N7IW8JLMZ121ZP3" localSheetId="5" hidden="1">#REF!</definedName>
    <definedName name="BExF09OS91RT7N7IW8JLMZ121ZP3" hidden="1">#REF!</definedName>
    <definedName name="BExF0D4SEQ7RRCAER8UQKUJ4HH0Q" localSheetId="5" hidden="1">#REF!</definedName>
    <definedName name="BExF0D4SEQ7RRCAER8UQKUJ4HH0Q" hidden="1">#REF!</definedName>
    <definedName name="BExF0D4Z97PCG5JI9CC2TFB553AX" localSheetId="5" hidden="1">#REF!</definedName>
    <definedName name="BExF0D4Z97PCG5JI9CC2TFB553AX" hidden="1">#REF!</definedName>
    <definedName name="BExF0DAB1PUE0V936NFEK68CCKTJ" localSheetId="5" hidden="1">#REF!</definedName>
    <definedName name="BExF0DAB1PUE0V936NFEK68CCKTJ" hidden="1">#REF!</definedName>
    <definedName name="BExF0LOEHV42P2DV7QL8O7HOQ3N9" localSheetId="5" hidden="1">#REF!</definedName>
    <definedName name="BExF0LOEHV42P2DV7QL8O7HOQ3N9" hidden="1">#REF!</definedName>
    <definedName name="BExF0QRT0ZP2578DKKC9SRW40F5L" localSheetId="5" hidden="1">#REF!</definedName>
    <definedName name="BExF0QRT0ZP2578DKKC9SRW40F5L" hidden="1">#REF!</definedName>
    <definedName name="BExF0WRM9VO25RLSO03ZOCE8H7K5" localSheetId="5" hidden="1">#REF!</definedName>
    <definedName name="BExF0WRM9VO25RLSO03ZOCE8H7K5" hidden="1">#REF!</definedName>
    <definedName name="BExF0ZRI7W4RSLIDLHTSM0AWXO3S" localSheetId="5" hidden="1">#REF!</definedName>
    <definedName name="BExF0ZRI7W4RSLIDLHTSM0AWXO3S" hidden="1">#REF!</definedName>
    <definedName name="BExF19CT3MMZZ2T5EWMDNG3UOJ01" localSheetId="5" hidden="1">#REF!</definedName>
    <definedName name="BExF19CT3MMZZ2T5EWMDNG3UOJ01" hidden="1">#REF!</definedName>
    <definedName name="BExF1C1VNHJBRW2XQKVSL1KSLFZ8" localSheetId="5" hidden="1">#REF!</definedName>
    <definedName name="BExF1C1VNHJBRW2XQKVSL1KSLFZ8" hidden="1">#REF!</definedName>
    <definedName name="BExF1M38U6NX17YJA8YU359B5Z4M" localSheetId="5" hidden="1">#REF!</definedName>
    <definedName name="BExF1M38U6NX17YJA8YU359B5Z4M" hidden="1">#REF!</definedName>
    <definedName name="BExF1MU4W3NPEY0OHRDWP5IANCBB" localSheetId="5" hidden="1">#REF!</definedName>
    <definedName name="BExF1MU4W3NPEY0OHRDWP5IANCBB" hidden="1">#REF!</definedName>
    <definedName name="BExF1MZN8MWMOKOARHJ1QAF9HPGT" localSheetId="5" hidden="1">#REF!</definedName>
    <definedName name="BExF1MZN8MWMOKOARHJ1QAF9HPGT" hidden="1">#REF!</definedName>
    <definedName name="BExF1US4ZIQYSU5LBFYNRA9N0K2O" localSheetId="5" hidden="1">#REF!</definedName>
    <definedName name="BExF1US4ZIQYSU5LBFYNRA9N0K2O" hidden="1">#REF!</definedName>
    <definedName name="BExF272JNPJCK1XLBG016XXBVFO8" localSheetId="5" hidden="1">#REF!</definedName>
    <definedName name="BExF272JNPJCK1XLBG016XXBVFO8" hidden="1">#REF!</definedName>
    <definedName name="BExF2CWZN6E87RGTBMD4YQI2QT7R" localSheetId="5" hidden="1">#REF!</definedName>
    <definedName name="BExF2CWZN6E87RGTBMD4YQI2QT7R" hidden="1">#REF!</definedName>
    <definedName name="BExF2DYO1WQ7GMXSTAQRDBW1NSFG" localSheetId="5" hidden="1">#REF!</definedName>
    <definedName name="BExF2DYO1WQ7GMXSTAQRDBW1NSFG" hidden="1">#REF!</definedName>
    <definedName name="BExF2H9D3MC9XKLPZ6VIP4F7G4YN" localSheetId="5" hidden="1">#REF!</definedName>
    <definedName name="BExF2H9D3MC9XKLPZ6VIP4F7G4YN" hidden="1">#REF!</definedName>
    <definedName name="BExF2MSWNUY9Z6BZJQZ538PPTION" localSheetId="5" hidden="1">#REF!</definedName>
    <definedName name="BExF2MSWNUY9Z6BZJQZ538PPTION" hidden="1">#REF!</definedName>
    <definedName name="BExF2QZYWHTYGUTTXR15CKCV3LS7" localSheetId="5" hidden="1">#REF!</definedName>
    <definedName name="BExF2QZYWHTYGUTTXR15CKCV3LS7" hidden="1">#REF!</definedName>
    <definedName name="BExF2T8Y6TSJ74RMSZOA9CEH4OZ6" localSheetId="5" hidden="1">#REF!</definedName>
    <definedName name="BExF2T8Y6TSJ74RMSZOA9CEH4OZ6" hidden="1">#REF!</definedName>
    <definedName name="BExF31N3YM4F37EOOY8M8VI1KXN8" localSheetId="5" hidden="1">#REF!</definedName>
    <definedName name="BExF31N3YM4F37EOOY8M8VI1KXN8" hidden="1">#REF!</definedName>
    <definedName name="BExF37C1YKBT79Z9SOJAG5MXQGTU" localSheetId="5" hidden="1">#REF!</definedName>
    <definedName name="BExF37C1YKBT79Z9SOJAG5MXQGTU" hidden="1">#REF!</definedName>
    <definedName name="BExF3A6HPA6DGYALZNHHJPMCUYZR" localSheetId="5" hidden="1">#REF!</definedName>
    <definedName name="BExF3A6HPA6DGYALZNHHJPMCUYZR" hidden="1">#REF!</definedName>
    <definedName name="BExF3GMJW5D7066GYKTMM3CVH1HE" localSheetId="5" hidden="1">#REF!</definedName>
    <definedName name="BExF3GMJW5D7066GYKTMM3CVH1HE" hidden="1">#REF!</definedName>
    <definedName name="BExF3I9T44X7DV9HHV51DVDDPPZG" localSheetId="5" hidden="1">#REF!</definedName>
    <definedName name="BExF3I9T44X7DV9HHV51DVDDPPZG" hidden="1">#REF!</definedName>
    <definedName name="BExF3IKLZ35F2D4DI7R7P7NZLVC3" localSheetId="5" hidden="1">#REF!</definedName>
    <definedName name="BExF3IKLZ35F2D4DI7R7P7NZLVC3" hidden="1">#REF!</definedName>
    <definedName name="BExF3JMFX5DILOIFUDIO1HZUK875" localSheetId="5" hidden="1">#REF!</definedName>
    <definedName name="BExF3JMFX5DILOIFUDIO1HZUK875" hidden="1">#REF!</definedName>
    <definedName name="BExF3KIO2G9LJYXZ61H8PJJ6OQXV" localSheetId="5" hidden="1">#REF!</definedName>
    <definedName name="BExF3KIO2G9LJYXZ61H8PJJ6OQXV" hidden="1">#REF!</definedName>
    <definedName name="BExF3MGVCZHXDAUDZAGUYESZ3RC8" localSheetId="5" hidden="1">#REF!</definedName>
    <definedName name="BExF3MGVCZHXDAUDZAGUYESZ3RC8" hidden="1">#REF!</definedName>
    <definedName name="BExF3NTC4BGZEM6B87TCFX277QCS" localSheetId="5" hidden="1">#REF!</definedName>
    <definedName name="BExF3NTC4BGZEM6B87TCFX277QCS" hidden="1">#REF!</definedName>
    <definedName name="BExF3Q2DOSQI9SIAXB522CN0WBZ7" localSheetId="5" hidden="1">#REF!</definedName>
    <definedName name="BExF3Q2DOSQI9SIAXB522CN0WBZ7" hidden="1">#REF!</definedName>
    <definedName name="BExF3Q7NI90WT31QHYSJDIG0LLLJ" localSheetId="5" hidden="1">#REF!</definedName>
    <definedName name="BExF3Q7NI90WT31QHYSJDIG0LLLJ" hidden="1">#REF!</definedName>
    <definedName name="BExF3QD55TIY1MSBSRK9TUJKBEWO" localSheetId="5" hidden="1">#REF!</definedName>
    <definedName name="BExF3QD55TIY1MSBSRK9TUJKBEWO" hidden="1">#REF!</definedName>
    <definedName name="BExF3QT8J6RIF1L3R700MBSKIOKW" localSheetId="5" hidden="1">#REF!</definedName>
    <definedName name="BExF3QT8J6RIF1L3R700MBSKIOKW" hidden="1">#REF!</definedName>
    <definedName name="BExF42SSBVPMLK2UB3B7FPEIY9TU" localSheetId="5" hidden="1">#REF!</definedName>
    <definedName name="BExF42SSBVPMLK2UB3B7FPEIY9TU" hidden="1">#REF!</definedName>
    <definedName name="BExF4HXSWB50BKYPWA0HTT8W56H6" localSheetId="5" hidden="1">#REF!</definedName>
    <definedName name="BExF4HXSWB50BKYPWA0HTT8W56H6" hidden="1">#REF!</definedName>
    <definedName name="BExF4J4Y60OUA8GY6YN8XVRUX80A" localSheetId="5" hidden="1">#REF!</definedName>
    <definedName name="BExF4J4Y60OUA8GY6YN8XVRUX80A" hidden="1">#REF!</definedName>
    <definedName name="BExF4KHF04IWW4LQ95FHQPFE4Y9K" localSheetId="5" hidden="1">#REF!</definedName>
    <definedName name="BExF4KHF04IWW4LQ95FHQPFE4Y9K" hidden="1">#REF!</definedName>
    <definedName name="BExF4MVQM5Y0QRDLDFSKWWTF709C" localSheetId="5" hidden="1">#REF!</definedName>
    <definedName name="BExF4MVQM5Y0QRDLDFSKWWTF709C" hidden="1">#REF!</definedName>
    <definedName name="BExF4PVMZYV36E8HOYY06J81AMBI" localSheetId="5" hidden="1">#REF!</definedName>
    <definedName name="BExF4PVMZYV36E8HOYY06J81AMBI" hidden="1">#REF!</definedName>
    <definedName name="BExF4SF9NEX1FZE9N8EXT89PM54D" localSheetId="5" hidden="1">#REF!</definedName>
    <definedName name="BExF4SF9NEX1FZE9N8EXT89PM54D" hidden="1">#REF!</definedName>
    <definedName name="BExF52GTGP8MHGII4KJ8TJGR8W8U" localSheetId="5" hidden="1">#REF!</definedName>
    <definedName name="BExF52GTGP8MHGII4KJ8TJGR8W8U" hidden="1">#REF!</definedName>
    <definedName name="BExF57K7L3UC1I2FSAWURR4SN0UN" localSheetId="5" hidden="1">#REF!</definedName>
    <definedName name="BExF57K7L3UC1I2FSAWURR4SN0UN" hidden="1">#REF!</definedName>
    <definedName name="BExF5HR2GFV7O8LKG9SJ4BY78LYA" localSheetId="5" hidden="1">#REF!</definedName>
    <definedName name="BExF5HR2GFV7O8LKG9SJ4BY78LYA" hidden="1">#REF!</definedName>
    <definedName name="BExF5ZFO2A29GHWR5ES64Z9OS16J" localSheetId="5" hidden="1">#REF!</definedName>
    <definedName name="BExF5ZFO2A29GHWR5ES64Z9OS16J" hidden="1">#REF!</definedName>
    <definedName name="BExF63S045JO7H2ZJCBTBVH3SUIF" localSheetId="5" hidden="1">#REF!</definedName>
    <definedName name="BExF63S045JO7H2ZJCBTBVH3SUIF" hidden="1">#REF!</definedName>
    <definedName name="BExF642TEGTXCI9A61ZOONJCB0U1" localSheetId="5" hidden="1">#REF!</definedName>
    <definedName name="BExF642TEGTXCI9A61ZOONJCB0U1" hidden="1">#REF!</definedName>
    <definedName name="BExF67O951CF8UJF3KBDNR0E83C1" localSheetId="5" hidden="1">#REF!</definedName>
    <definedName name="BExF67O951CF8UJF3KBDNR0E83C1" hidden="1">#REF!</definedName>
    <definedName name="BExF6EV7I35NVMIJGYTB6E24YVPA" localSheetId="5" hidden="1">#REF!</definedName>
    <definedName name="BExF6EV7I35NVMIJGYTB6E24YVPA" hidden="1">#REF!</definedName>
    <definedName name="BExF6FGUF393KTMBT40S5BYAFG00" localSheetId="5" hidden="1">#REF!</definedName>
    <definedName name="BExF6FGUF393KTMBT40S5BYAFG00" hidden="1">#REF!</definedName>
    <definedName name="BExF6GNYXWY8A0SY4PW1B6KJMMTM" localSheetId="5" hidden="1">#REF!</definedName>
    <definedName name="BExF6GNYXWY8A0SY4PW1B6KJMMTM" hidden="1">#REF!</definedName>
    <definedName name="BExF6IB8K74Z0AFT05GPOKKZW7C9" localSheetId="5" hidden="1">#REF!</definedName>
    <definedName name="BExF6IB8K74Z0AFT05GPOKKZW7C9" hidden="1">#REF!</definedName>
    <definedName name="BExF6NUXJI11W2IAZNAM1QWC0459" localSheetId="5" hidden="1">#REF!</definedName>
    <definedName name="BExF6NUXJI11W2IAZNAM1QWC0459" hidden="1">#REF!</definedName>
    <definedName name="BExF6RR76KNVIXGJOVFO8GDILKGZ" localSheetId="5" hidden="1">#REF!</definedName>
    <definedName name="BExF6RR76KNVIXGJOVFO8GDILKGZ" hidden="1">#REF!</definedName>
    <definedName name="BExF6ZE8D5CMPJPRWT6S4HM56LPF" localSheetId="5" hidden="1">#REF!</definedName>
    <definedName name="BExF6ZE8D5CMPJPRWT6S4HM56LPF" hidden="1">#REF!</definedName>
    <definedName name="BExF76FV8SF7AJK7B35AL7VTZF6D" localSheetId="5" hidden="1">#REF!</definedName>
    <definedName name="BExF76FV8SF7AJK7B35AL7VTZF6D" hidden="1">#REF!</definedName>
    <definedName name="BExF7EOIMC1OYL1N7835KGOI0FIZ" localSheetId="5" hidden="1">#REF!</definedName>
    <definedName name="BExF7EOIMC1OYL1N7835KGOI0FIZ" hidden="1">#REF!</definedName>
    <definedName name="BExF7K88K7ASGV6RAOAGH52G04VR" localSheetId="5" hidden="1">#REF!</definedName>
    <definedName name="BExF7K88K7ASGV6RAOAGH52G04VR" hidden="1">#REF!</definedName>
    <definedName name="BExF7OVDRP3LHNAF2CX4V84CKKIR" localSheetId="5" hidden="1">#REF!</definedName>
    <definedName name="BExF7OVDRP3LHNAF2CX4V84CKKIR" hidden="1">#REF!</definedName>
    <definedName name="BExF7QO41X2A2SL8UXDNP99GY7U9" localSheetId="5" hidden="1">#REF!</definedName>
    <definedName name="BExF7QO41X2A2SL8UXDNP99GY7U9" hidden="1">#REF!</definedName>
    <definedName name="BExF7QYWRJ8S4SID84VVXH3TN7X8" localSheetId="5" hidden="1">#REF!</definedName>
    <definedName name="BExF7QYWRJ8S4SID84VVXH3TN7X8" hidden="1">#REF!</definedName>
    <definedName name="BExF81GI8B8WBHXFTET68A9358BR" localSheetId="5" hidden="1">#REF!</definedName>
    <definedName name="BExF81GI8B8WBHXFTET68A9358BR" hidden="1">#REF!</definedName>
    <definedName name="BExGKN1EUJWHOYSSFY4XX6T9QVV5" localSheetId="5" hidden="1">#REF!</definedName>
    <definedName name="BExGKN1EUJWHOYSSFY4XX6T9QVV5" hidden="1">#REF!</definedName>
    <definedName name="BExGL97US0Y3KXXASUTVR26XLT70" localSheetId="5" hidden="1">#REF!</definedName>
    <definedName name="BExGL97US0Y3KXXASUTVR26XLT70" hidden="1">#REF!</definedName>
    <definedName name="BExGL9TEJAX73AMCXKXTMRO9T6QA" localSheetId="5" hidden="1">#REF!</definedName>
    <definedName name="BExGL9TEJAX73AMCXKXTMRO9T6QA" hidden="1">#REF!</definedName>
    <definedName name="BExGLBM5GKGBJDTZSMMBZBAVQ7N1" localSheetId="5" hidden="1">#REF!</definedName>
    <definedName name="BExGLBM5GKGBJDTZSMMBZBAVQ7N1" hidden="1">#REF!</definedName>
    <definedName name="BExGLC7R4C33RO0PID97ZPPVCW4M" localSheetId="5" hidden="1">#REF!</definedName>
    <definedName name="BExGLC7R4C33RO0PID97ZPPVCW4M" hidden="1">#REF!</definedName>
    <definedName name="BExGLFIF7HCFSHNQHKEV6RY0WCO3" localSheetId="5" hidden="1">#REF!</definedName>
    <definedName name="BExGLFIF7HCFSHNQHKEV6RY0WCO3" hidden="1">#REF!</definedName>
    <definedName name="BExGLPP9Z6SH15N8AV0F7H58S14K" localSheetId="5" hidden="1">#REF!</definedName>
    <definedName name="BExGLPP9Z6SH15N8AV0F7H58S14K" hidden="1">#REF!</definedName>
    <definedName name="BExGLQATG820J44V2O4JEICPUUTR" localSheetId="5" hidden="1">#REF!</definedName>
    <definedName name="BExGLQATG820J44V2O4JEICPUUTR" hidden="1">#REF!</definedName>
    <definedName name="BExGLTARRL0J772UD2TXEYAVPY6E" localSheetId="5" hidden="1">#REF!</definedName>
    <definedName name="BExGLTARRL0J772UD2TXEYAVPY6E" hidden="1">#REF!</definedName>
    <definedName name="BExGLYE6RZTAAWHJBG2QFJPTDS2Q" localSheetId="5" hidden="1">#REF!</definedName>
    <definedName name="BExGLYE6RZTAAWHJBG2QFJPTDS2Q" hidden="1">#REF!</definedName>
    <definedName name="BExGM4DZ65OAQP7MA4LN6QMYZOFF" localSheetId="5" hidden="1">#REF!</definedName>
    <definedName name="BExGM4DZ65OAQP7MA4LN6QMYZOFF" hidden="1">#REF!</definedName>
    <definedName name="BExGMCXCWEC9XNUOEMZ61TMI6CUO" localSheetId="5" hidden="1">#REF!</definedName>
    <definedName name="BExGMCXCWEC9XNUOEMZ61TMI6CUO" hidden="1">#REF!</definedName>
    <definedName name="BExGMJDGIH0MEPC2TUSFUCY2ROTB" localSheetId="5" hidden="1">#REF!</definedName>
    <definedName name="BExGMJDGIH0MEPC2TUSFUCY2ROTB" hidden="1">#REF!</definedName>
    <definedName name="BExGMKPW2HPKN0M0XKF3AZ8YP0D6" localSheetId="5" hidden="1">#REF!</definedName>
    <definedName name="BExGMKPW2HPKN0M0XKF3AZ8YP0D6" hidden="1">#REF!</definedName>
    <definedName name="BExGMOGUOL3NATNV0TIZH2J6DLLD" localSheetId="5" hidden="1">#REF!</definedName>
    <definedName name="BExGMOGUOL3NATNV0TIZH2J6DLLD" hidden="1">#REF!</definedName>
    <definedName name="BExGMP2F175LGL6QVSJGP6GKYHHA" localSheetId="5" hidden="1">#REF!</definedName>
    <definedName name="BExGMP2F175LGL6QVSJGP6GKYHHA" hidden="1">#REF!</definedName>
    <definedName name="BExGMPIIP8GKML2VVA8OEFL43NCS" localSheetId="5" hidden="1">#REF!</definedName>
    <definedName name="BExGMPIIP8GKML2VVA8OEFL43NCS" hidden="1">#REF!</definedName>
    <definedName name="BExGMZ3SRIXLXMWBVOXXV3M4U4YL" localSheetId="5" hidden="1">#REF!</definedName>
    <definedName name="BExGMZ3SRIXLXMWBVOXXV3M4U4YL" hidden="1">#REF!</definedName>
    <definedName name="BExGMZ3UBN48IXU1ZEFYECEMZ1IM" localSheetId="5" hidden="1">#REF!</definedName>
    <definedName name="BExGMZ3UBN48IXU1ZEFYECEMZ1IM" hidden="1">#REF!</definedName>
    <definedName name="BExGN4I0QATXNZCLZJM1KH1OIJQH" localSheetId="5" hidden="1">#REF!</definedName>
    <definedName name="BExGN4I0QATXNZCLZJM1KH1OIJQH" hidden="1">#REF!</definedName>
    <definedName name="BExGN9FZ2RWCMSY1YOBJKZMNIM9R" localSheetId="5" hidden="1">#REF!</definedName>
    <definedName name="BExGN9FZ2RWCMSY1YOBJKZMNIM9R" hidden="1">#REF!</definedName>
    <definedName name="BExGNDSIMTHOCXXG6QOGR6DA8SGG" localSheetId="5" hidden="1">#REF!</definedName>
    <definedName name="BExGNDSIMTHOCXXG6QOGR6DA8SGG" hidden="1">#REF!</definedName>
    <definedName name="BExGNHOS7RBERG1J2M2HVGSRZL5G" localSheetId="5" hidden="1">#REF!</definedName>
    <definedName name="BExGNHOS7RBERG1J2M2HVGSRZL5G" hidden="1">#REF!</definedName>
    <definedName name="BExGNJ18W3Q55XAXY8XTFB80IVMV" localSheetId="5" hidden="1">#REF!</definedName>
    <definedName name="BExGNJ18W3Q55XAXY8XTFB80IVMV" hidden="1">#REF!</definedName>
    <definedName name="BExGNN2YQ9BDAZXT2GLCSAPXKIM7" localSheetId="5" hidden="1">#REF!</definedName>
    <definedName name="BExGNN2YQ9BDAZXT2GLCSAPXKIM7" hidden="1">#REF!</definedName>
    <definedName name="BExGNP6INLF5NZFP5ME6K7C9Y0NH" localSheetId="5" hidden="1">#REF!</definedName>
    <definedName name="BExGNP6INLF5NZFP5ME6K7C9Y0NH" hidden="1">#REF!</definedName>
    <definedName name="BExGNSS0CKRPKHO25R3TDBEL2NHX" localSheetId="5" hidden="1">#REF!</definedName>
    <definedName name="BExGNSS0CKRPKHO25R3TDBEL2NHX" hidden="1">#REF!</definedName>
    <definedName name="BExGNYH0MO8NOVS85L15G0RWX4GW" localSheetId="5" hidden="1">#REF!</definedName>
    <definedName name="BExGNYH0MO8NOVS85L15G0RWX4GW" hidden="1">#REF!</definedName>
    <definedName name="BExGNZO44DEG8CGIDYSEGDUQ531R" localSheetId="5" hidden="1">#REF!</definedName>
    <definedName name="BExGNZO44DEG8CGIDYSEGDUQ531R" hidden="1">#REF!</definedName>
    <definedName name="BExGO22GMMPZVQY9RQ8MDKZDP5G3" localSheetId="5" hidden="1">#REF!</definedName>
    <definedName name="BExGO22GMMPZVQY9RQ8MDKZDP5G3" hidden="1">#REF!</definedName>
    <definedName name="BExGO2O0V6UYDY26AX8OSN72F77N" localSheetId="5" hidden="1">#REF!</definedName>
    <definedName name="BExGO2O0V6UYDY26AX8OSN72F77N" hidden="1">#REF!</definedName>
    <definedName name="BExGO2YUBOVLYHY1QSIHRE1KLAFV" localSheetId="5" hidden="1">#REF!</definedName>
    <definedName name="BExGO2YUBOVLYHY1QSIHRE1KLAFV" hidden="1">#REF!</definedName>
    <definedName name="BExGO70E2O70LF46V8T26YFPL4V8" localSheetId="5" hidden="1">#REF!</definedName>
    <definedName name="BExGO70E2O70LF46V8T26YFPL4V8" hidden="1">#REF!</definedName>
    <definedName name="BExGOB25QJMQCQE76MRW9X58OIOO" localSheetId="5" hidden="1">#REF!</definedName>
    <definedName name="BExGOB25QJMQCQE76MRW9X58OIOO" hidden="1">#REF!</definedName>
    <definedName name="BExGODAZKJ9EXMQZNQR5YDBSS525" localSheetId="5" hidden="1">#REF!</definedName>
    <definedName name="BExGODAZKJ9EXMQZNQR5YDBSS525" hidden="1">#REF!</definedName>
    <definedName name="BExGODR8ZSMUC11I56QHSZ686XV5" localSheetId="5" hidden="1">#REF!</definedName>
    <definedName name="BExGODR8ZSMUC11I56QHSZ686XV5" hidden="1">#REF!</definedName>
    <definedName name="BExGOXJDHUDPDT8I8IVGVW9J0R5Q" localSheetId="5" hidden="1">#REF!</definedName>
    <definedName name="BExGOXJDHUDPDT8I8IVGVW9J0R5Q" hidden="1">#REF!</definedName>
    <definedName name="BExGPAPYI1N5W3IH8H485BHSVOY3" localSheetId="5" hidden="1">#REF!</definedName>
    <definedName name="BExGPAPYI1N5W3IH8H485BHSVOY3" hidden="1">#REF!</definedName>
    <definedName name="BExGPFO3GOKYO2922Y91GMQRCMOA" localSheetId="5" hidden="1">#REF!</definedName>
    <definedName name="BExGPFO3GOKYO2922Y91GMQRCMOA" hidden="1">#REF!</definedName>
    <definedName name="BExGPHGT5KDOCMV2EFS4OVKTWBRD" localSheetId="5" hidden="1">#REF!</definedName>
    <definedName name="BExGPHGT5KDOCMV2EFS4OVKTWBRD" hidden="1">#REF!</definedName>
    <definedName name="BExGPID72Y4Y619LWASUQZKZHJNC" localSheetId="5" hidden="1">#REF!</definedName>
    <definedName name="BExGPID72Y4Y619LWASUQZKZHJNC" hidden="1">#REF!</definedName>
    <definedName name="BExGPPENQIANVGLVQJ77DK5JPRTB" localSheetId="5" hidden="1">#REF!</definedName>
    <definedName name="BExGPPENQIANVGLVQJ77DK5JPRTB" hidden="1">#REF!</definedName>
    <definedName name="BExGPSUUG7TL5F5PTYU6G4HPJV1B" localSheetId="5" hidden="1">#REF!</definedName>
    <definedName name="BExGPSUUG7TL5F5PTYU6G4HPJV1B" hidden="1">#REF!</definedName>
    <definedName name="BExGQ1E950UYXYWQ84EZEQPWHVYY" localSheetId="5" hidden="1">#REF!</definedName>
    <definedName name="BExGQ1E950UYXYWQ84EZEQPWHVYY" hidden="1">#REF!</definedName>
    <definedName name="BExGQ1ZU4967P72AHF4V1D0FOL5C" localSheetId="5" hidden="1">#REF!</definedName>
    <definedName name="BExGQ1ZU4967P72AHF4V1D0FOL5C" hidden="1">#REF!</definedName>
    <definedName name="BExGQ36ZOMR9GV8T05M605MMOY3Y" localSheetId="5" hidden="1">#REF!</definedName>
    <definedName name="BExGQ36ZOMR9GV8T05M605MMOY3Y" hidden="1">#REF!</definedName>
    <definedName name="BExGQ4ZP0PPMLDNVBUG12W9FFVI9" localSheetId="5" hidden="1">#REF!</definedName>
    <definedName name="BExGQ4ZP0PPMLDNVBUG12W9FFVI9" hidden="1">#REF!</definedName>
    <definedName name="BExGQ61DTJ0SBFMDFBAK3XZ9O0ZO" localSheetId="5" hidden="1">#REF!</definedName>
    <definedName name="BExGQ61DTJ0SBFMDFBAK3XZ9O0ZO" hidden="1">#REF!</definedName>
    <definedName name="BExGQ6SG9XEOD0VMBAR22YPZWSTA" localSheetId="5" hidden="1">#REF!</definedName>
    <definedName name="BExGQ6SG9XEOD0VMBAR22YPZWSTA" hidden="1">#REF!</definedName>
    <definedName name="BExGQ8FQN3FRAGH5H2V74848P5JX" localSheetId="5" hidden="1">#REF!</definedName>
    <definedName name="BExGQ8FQN3FRAGH5H2V74848P5JX" hidden="1">#REF!</definedName>
    <definedName name="BExGQGJ1A7LNZUS8QSMOG8UNGLMK" localSheetId="5" hidden="1">#REF!</definedName>
    <definedName name="BExGQGJ1A7LNZUS8QSMOG8UNGLMK" hidden="1">#REF!</definedName>
    <definedName name="BExGQLBNZ35IK2VK33HJUAE4ADX2" localSheetId="5" hidden="1">#REF!</definedName>
    <definedName name="BExGQLBNZ35IK2VK33HJUAE4ADX2" hidden="1">#REF!</definedName>
    <definedName name="BExGQPO7ENFEQC0NC6MC9OZR2LHY" localSheetId="5" hidden="1">#REF!</definedName>
    <definedName name="BExGQPO7ENFEQC0NC6MC9OZR2LHY" hidden="1">#REF!</definedName>
    <definedName name="BExGQX0H4EZMXBJTKJJE4ICJWN5O" localSheetId="5" hidden="1">#REF!</definedName>
    <definedName name="BExGQX0H4EZMXBJTKJJE4ICJWN5O" hidden="1">#REF!</definedName>
    <definedName name="BExGR4CW3WRIID17GGX4MI9ZDHFE" localSheetId="5" hidden="1">#REF!</definedName>
    <definedName name="BExGR4CW3WRIID17GGX4MI9ZDHFE" hidden="1">#REF!</definedName>
    <definedName name="BExGR65GJX27MU2OL6NI5PB8XVB4" localSheetId="5" hidden="1">#REF!</definedName>
    <definedName name="BExGR65GJX27MU2OL6NI5PB8XVB4" hidden="1">#REF!</definedName>
    <definedName name="BExGR6LQ97HETGS3CT96L4IK0JSH" localSheetId="5" hidden="1">#REF!</definedName>
    <definedName name="BExGR6LQ97HETGS3CT96L4IK0JSH" hidden="1">#REF!</definedName>
    <definedName name="BExGR9ATP2LVT7B9OCPSLJ11H9SX" localSheetId="5" hidden="1">#REF!</definedName>
    <definedName name="BExGR9ATP2LVT7B9OCPSLJ11H9SX" hidden="1">#REF!</definedName>
    <definedName name="BExGrid1">#REF!</definedName>
    <definedName name="BExGRILCZ3BMTGDY72B1Q9BUGW0J" localSheetId="5" hidden="1">#REF!</definedName>
    <definedName name="BExGRILCZ3BMTGDY72B1Q9BUGW0J" hidden="1">#REF!</definedName>
    <definedName name="BExGRNZJ74Y6OYJB9F9Y9T3CAHOS" localSheetId="5" hidden="1">#REF!</definedName>
    <definedName name="BExGRNZJ74Y6OYJB9F9Y9T3CAHOS" hidden="1">#REF!</definedName>
    <definedName name="BExGRPC5QJQ7UGQ4P7CFWVGRQGFW" localSheetId="5" hidden="1">#REF!</definedName>
    <definedName name="BExGRPC5QJQ7UGQ4P7CFWVGRQGFW" hidden="1">#REF!</definedName>
    <definedName name="BExGRSMULUXOBEN8G0TK90PRKQ9O" localSheetId="5" hidden="1">#REF!</definedName>
    <definedName name="BExGRSMULUXOBEN8G0TK90PRKQ9O" hidden="1">#REF!</definedName>
    <definedName name="BExGRUKVVKDL8483WI70VN2QZDGD" localSheetId="5" hidden="1">#REF!</definedName>
    <definedName name="BExGRUKVVKDL8483WI70VN2QZDGD" hidden="1">#REF!</definedName>
    <definedName name="BExGS2IWR5DUNJ1U9PAKIV8CMBNI" localSheetId="5" hidden="1">#REF!</definedName>
    <definedName name="BExGS2IWR5DUNJ1U9PAKIV8CMBNI" hidden="1">#REF!</definedName>
    <definedName name="BExGS69P9FFTEOPDS0MWFKF45G47" localSheetId="5" hidden="1">#REF!</definedName>
    <definedName name="BExGS69P9FFTEOPDS0MWFKF45G47" hidden="1">#REF!</definedName>
    <definedName name="BExGS6F1JFHM5MUJ1RFO50WP6D05" localSheetId="5" hidden="1">#REF!</definedName>
    <definedName name="BExGS6F1JFHM5MUJ1RFO50WP6D05" hidden="1">#REF!</definedName>
    <definedName name="BExGSA5YB5ZGE4NHDVCZ55TQAJTL" localSheetId="5" hidden="1">#REF!</definedName>
    <definedName name="BExGSA5YB5ZGE4NHDVCZ55TQAJTL" hidden="1">#REF!</definedName>
    <definedName name="BExGSBYPYOBOB218ABCIM2X63GJ8" localSheetId="5" hidden="1">#REF!</definedName>
    <definedName name="BExGSBYPYOBOB218ABCIM2X63GJ8" hidden="1">#REF!</definedName>
    <definedName name="BExGSCEUCQQVDEEKWJ677QTGUVTE" localSheetId="5" hidden="1">#REF!</definedName>
    <definedName name="BExGSCEUCQQVDEEKWJ677QTGUVTE" hidden="1">#REF!</definedName>
    <definedName name="BExGSQY65LH1PCKKM5WHDW83F35O" localSheetId="5" hidden="1">#REF!</definedName>
    <definedName name="BExGSQY65LH1PCKKM5WHDW83F35O" hidden="1">#REF!</definedName>
    <definedName name="BExGSYW1GKISF0PMUAK3XJK9PEW9" localSheetId="5" hidden="1">#REF!</definedName>
    <definedName name="BExGSYW1GKISF0PMUAK3XJK9PEW9" hidden="1">#REF!</definedName>
    <definedName name="BExGT0DZJB6LSF6L693UUB9EY1VQ" localSheetId="5" hidden="1">#REF!</definedName>
    <definedName name="BExGT0DZJB6LSF6L693UUB9EY1VQ" hidden="1">#REF!</definedName>
    <definedName name="BExGTEMKIEF46KBIDWCAOAN5U718" localSheetId="5" hidden="1">#REF!</definedName>
    <definedName name="BExGTEMKIEF46KBIDWCAOAN5U718" hidden="1">#REF!</definedName>
    <definedName name="BExGTGVFIF8HOQXR54SK065A8M4K" localSheetId="5" hidden="1">#REF!</definedName>
    <definedName name="BExGTGVFIF8HOQXR54SK065A8M4K" hidden="1">#REF!</definedName>
    <definedName name="BExGTIYX3OWPIINOGY1E4QQYSKHP" localSheetId="5" hidden="1">#REF!</definedName>
    <definedName name="BExGTIYX3OWPIINOGY1E4QQYSKHP" hidden="1">#REF!</definedName>
    <definedName name="BExGTKGUN0KUU3C0RL2LK98D8MEK" localSheetId="5" hidden="1">#REF!</definedName>
    <definedName name="BExGTKGUN0KUU3C0RL2LK98D8MEK" hidden="1">#REF!</definedName>
    <definedName name="BExGTV3U5SZUPLTWEMEY3IIN1L4L" localSheetId="5" hidden="1">#REF!</definedName>
    <definedName name="BExGTV3U5SZUPLTWEMEY3IIN1L4L" hidden="1">#REF!</definedName>
    <definedName name="BExGTZ046J7VMUG4YPKFN2K8TWB7" localSheetId="5" hidden="1">#REF!</definedName>
    <definedName name="BExGTZ046J7VMUG4YPKFN2K8TWB7" hidden="1">#REF!</definedName>
    <definedName name="BExGTZ04EFFQ3Z3JMM0G35JYWUK3" localSheetId="5" hidden="1">#REF!</definedName>
    <definedName name="BExGTZ04EFFQ3Z3JMM0G35JYWUK3" hidden="1">#REF!</definedName>
    <definedName name="BExGU2G9OPRZRIU9YGF6NX9FUW0J" localSheetId="5" hidden="1">#REF!</definedName>
    <definedName name="BExGU2G9OPRZRIU9YGF6NX9FUW0J" hidden="1">#REF!</definedName>
    <definedName name="BExGU6HTKLRZO8UOI3DTAM5RFDBA" localSheetId="5" hidden="1">#REF!</definedName>
    <definedName name="BExGU6HTKLRZO8UOI3DTAM5RFDBA" hidden="1">#REF!</definedName>
    <definedName name="BExGUDDZXFFQHAF4UZF8ZB1HO7H6" localSheetId="5" hidden="1">#REF!</definedName>
    <definedName name="BExGUDDZXFFQHAF4UZF8ZB1HO7H6" hidden="1">#REF!</definedName>
    <definedName name="BExGUI6NCRHY7EAB6SK6EPPMWFG1" localSheetId="5" hidden="1">#REF!</definedName>
    <definedName name="BExGUI6NCRHY7EAB6SK6EPPMWFG1" hidden="1">#REF!</definedName>
    <definedName name="BExGUIBXBRHGM97ZX6GBA4ZDQ79C" localSheetId="5" hidden="1">#REF!</definedName>
    <definedName name="BExGUIBXBRHGM97ZX6GBA4ZDQ79C" hidden="1">#REF!</definedName>
    <definedName name="BExGUM8D91UNPCOO4TKP9FGX85TF" localSheetId="5" hidden="1">#REF!</definedName>
    <definedName name="BExGUM8D91UNPCOO4TKP9FGX85TF" hidden="1">#REF!</definedName>
    <definedName name="BExGUMDP0WYFBZL2MCB36WWJIC04" localSheetId="5" hidden="1">#REF!</definedName>
    <definedName name="BExGUMDP0WYFBZL2MCB36WWJIC04" hidden="1">#REF!</definedName>
    <definedName name="BExGUQF9N9FKI7S0H30WUAEB5LPD" localSheetId="5" hidden="1">#REF!</definedName>
    <definedName name="BExGUQF9N9FKI7S0H30WUAEB5LPD" hidden="1">#REF!</definedName>
    <definedName name="BExGUR6BA03XPBK60SQUW197GJ5X" localSheetId="5" hidden="1">#REF!</definedName>
    <definedName name="BExGUR6BA03XPBK60SQUW197GJ5X" hidden="1">#REF!</definedName>
    <definedName name="BExGUVIP60TA4B7X2PFGMBFUSKGX" localSheetId="5" hidden="1">#REF!</definedName>
    <definedName name="BExGUVIP60TA4B7X2PFGMBFUSKGX" hidden="1">#REF!</definedName>
    <definedName name="BExGUVTIIWAK5T0F5FD428QDO46W" localSheetId="5" hidden="1">#REF!</definedName>
    <definedName name="BExGUVTIIWAK5T0F5FD428QDO46W" hidden="1">#REF!</definedName>
    <definedName name="BExGUZKF06F209XL1IZWVJEQ82EE" localSheetId="5" hidden="1">#REF!</definedName>
    <definedName name="BExGUZKF06F209XL1IZWVJEQ82EE" hidden="1">#REF!</definedName>
    <definedName name="BExGUZPWM950OZ8P1A3N86LXK97U" localSheetId="5" hidden="1">#REF!</definedName>
    <definedName name="BExGUZPWM950OZ8P1A3N86LXK97U" hidden="1">#REF!</definedName>
    <definedName name="BExGV2EVT380QHD4AP2RL9MR8L5L" localSheetId="5" hidden="1">#REF!</definedName>
    <definedName name="BExGV2EVT380QHD4AP2RL9MR8L5L" hidden="1">#REF!</definedName>
    <definedName name="BExGVBUSKOI7KB24K40PTXJE6MER" localSheetId="5" hidden="1">#REF!</definedName>
    <definedName name="BExGVBUSKOI7KB24K40PTXJE6MER" hidden="1">#REF!</definedName>
    <definedName name="BExGVGSQSVWTL2MNI6TT8Y92W3KA" localSheetId="5" hidden="1">#REF!</definedName>
    <definedName name="BExGVGSQSVWTL2MNI6TT8Y92W3KA" hidden="1">#REF!</definedName>
    <definedName name="BExGVHP63K0GSYU17R73XGX6W2U6" localSheetId="5" hidden="1">#REF!</definedName>
    <definedName name="BExGVHP63K0GSYU17R73XGX6W2U6" hidden="1">#REF!</definedName>
    <definedName name="BExGVN3DDSLKWSP9MVJS9QMNEUIK" localSheetId="5" hidden="1">#REF!</definedName>
    <definedName name="BExGVN3DDSLKWSP9MVJS9QMNEUIK" hidden="1">#REF!</definedName>
    <definedName name="BExGVUVVMLOCR9DPVUZSQ141EE4J" localSheetId="5" hidden="1">#REF!</definedName>
    <definedName name="BExGVUVVMLOCR9DPVUZSQ141EE4J" hidden="1">#REF!</definedName>
    <definedName name="BExGVV6OOLDQ3TXZK51TTF3YX0WN" localSheetId="5" hidden="1">#REF!</definedName>
    <definedName name="BExGVV6OOLDQ3TXZK51TTF3YX0WN" hidden="1">#REF!</definedName>
    <definedName name="BExGW0KVS7U0C87XFZ78QW991IEV" localSheetId="5" hidden="1">#REF!</definedName>
    <definedName name="BExGW0KVS7U0C87XFZ78QW991IEV" hidden="1">#REF!</definedName>
    <definedName name="BExGW0Q7QHE29TGNWAWQ6GR0V6TQ" localSheetId="5" hidden="1">#REF!</definedName>
    <definedName name="BExGW0Q7QHE29TGNWAWQ6GR0V6TQ" hidden="1">#REF!</definedName>
    <definedName name="BExGW2Z7AMPG6H9EXA9ML6EZVGGA" localSheetId="5" hidden="1">#REF!</definedName>
    <definedName name="BExGW2Z7AMPG6H9EXA9ML6EZVGGA" hidden="1">#REF!</definedName>
    <definedName name="BExGWABG5VT5XO1A196RK61AXA8C" localSheetId="5" hidden="1">#REF!</definedName>
    <definedName name="BExGWABG5VT5XO1A196RK61AXA8C" hidden="1">#REF!</definedName>
    <definedName name="BExGWEO0JDG84NYLEAV5NSOAGMJZ" localSheetId="5" hidden="1">#REF!</definedName>
    <definedName name="BExGWEO0JDG84NYLEAV5NSOAGMJZ" hidden="1">#REF!</definedName>
    <definedName name="BExGWLEOC70Z8QAJTPT2PDHTNM4L" localSheetId="5" hidden="1">#REF!</definedName>
    <definedName name="BExGWLEOC70Z8QAJTPT2PDHTNM4L" hidden="1">#REF!</definedName>
    <definedName name="BExGWNCXLCRTLBVMTXYJ5PHQI6SS" localSheetId="5" hidden="1">#REF!</definedName>
    <definedName name="BExGWNCXLCRTLBVMTXYJ5PHQI6SS" hidden="1">#REF!</definedName>
    <definedName name="BExGX4L8N6ERT0Q4EVVNA97EGD80" localSheetId="5" hidden="1">#REF!</definedName>
    <definedName name="BExGX4L8N6ERT0Q4EVVNA97EGD80" hidden="1">#REF!</definedName>
    <definedName name="BExGX5MWTL78XM0QCP4NT564ML39" localSheetId="5" hidden="1">#REF!</definedName>
    <definedName name="BExGX5MWTL78XM0QCP4NT564ML39" hidden="1">#REF!</definedName>
    <definedName name="BExGX6U988MCFIGDA1282F92U9AA" localSheetId="5" hidden="1">#REF!</definedName>
    <definedName name="BExGX6U988MCFIGDA1282F92U9AA" hidden="1">#REF!</definedName>
    <definedName name="BExGX7FTB1CKAT5HUW6H531FIY6I" localSheetId="5" hidden="1">#REF!</definedName>
    <definedName name="BExGX7FTB1CKAT5HUW6H531FIY6I" hidden="1">#REF!</definedName>
    <definedName name="BExGX9DVACJQIZ4GH6YAD2A7F70O" localSheetId="5" hidden="1">#REF!</definedName>
    <definedName name="BExGX9DVACJQIZ4GH6YAD2A7F70O" hidden="1">#REF!</definedName>
    <definedName name="BExGXCZBQISQ3IMF6DJH1OXNAQP8" localSheetId="5" hidden="1">#REF!</definedName>
    <definedName name="BExGXCZBQISQ3IMF6DJH1OXNAQP8" hidden="1">#REF!</definedName>
    <definedName name="BExGXDVP2S2Y8Z8Q43I78RCIK3DD" localSheetId="5" hidden="1">#REF!</definedName>
    <definedName name="BExGXDVP2S2Y8Z8Q43I78RCIK3DD" hidden="1">#REF!</definedName>
    <definedName name="BExGXJ9W5JU7TT9S0BKL5Y6VVB39" localSheetId="5" hidden="1">#REF!</definedName>
    <definedName name="BExGXJ9W5JU7TT9S0BKL5Y6VVB39" hidden="1">#REF!</definedName>
    <definedName name="BExGXWB73RJ4BASBQTQ8EY0EC1EB" localSheetId="5" hidden="1">#REF!</definedName>
    <definedName name="BExGXWB73RJ4BASBQTQ8EY0EC1EB" hidden="1">#REF!</definedName>
    <definedName name="BExGXZ0ABB43C7SMRKZHWOSU9EQX" localSheetId="5" hidden="1">#REF!</definedName>
    <definedName name="BExGXZ0ABB43C7SMRKZHWOSU9EQX" hidden="1">#REF!</definedName>
    <definedName name="BExGY6SU3SYVCJ3AG2ITY59SAZ5A" localSheetId="5" hidden="1">#REF!</definedName>
    <definedName name="BExGY6SU3SYVCJ3AG2ITY59SAZ5A" hidden="1">#REF!</definedName>
    <definedName name="BExGY6YA4P5KMY2VHT0DYK3YTFAX" localSheetId="5" hidden="1">#REF!</definedName>
    <definedName name="BExGY6YA4P5KMY2VHT0DYK3YTFAX" hidden="1">#REF!</definedName>
    <definedName name="BExGY8G88PVVRYHPHRPJZFSX6HSC" localSheetId="5" hidden="1">#REF!</definedName>
    <definedName name="BExGY8G88PVVRYHPHRPJZFSX6HSC" hidden="1">#REF!</definedName>
    <definedName name="BExGYC718HTZ80PNKYPVIYGRJVF6" localSheetId="5" hidden="1">#REF!</definedName>
    <definedName name="BExGYC718HTZ80PNKYPVIYGRJVF6" hidden="1">#REF!</definedName>
    <definedName name="BExGYCNATXZY2FID93B17YWIPPRD" localSheetId="5" hidden="1">#REF!</definedName>
    <definedName name="BExGYCNATXZY2FID93B17YWIPPRD" hidden="1">#REF!</definedName>
    <definedName name="BExGYGJJJ3BBCQAOA51WHP01HN73" localSheetId="5" hidden="1">#REF!</definedName>
    <definedName name="BExGYGJJJ3BBCQAOA51WHP01HN73" hidden="1">#REF!</definedName>
    <definedName name="BExGYOS6TV2C72PLRFU8RP1I58GY" localSheetId="5" hidden="1">#REF!</definedName>
    <definedName name="BExGYOS6TV2C72PLRFU8RP1I58GY" hidden="1">#REF!</definedName>
    <definedName name="BExGYXBM828PX0KPDVAZBWDL6MJZ" localSheetId="5" hidden="1">#REF!</definedName>
    <definedName name="BExGYXBM828PX0KPDVAZBWDL6MJZ" hidden="1">#REF!</definedName>
    <definedName name="BExGZJ78ZWZCVHZ3BKEKFJZ6MAEO" localSheetId="5" hidden="1">#REF!</definedName>
    <definedName name="BExGZJ78ZWZCVHZ3BKEKFJZ6MAEO" hidden="1">#REF!</definedName>
    <definedName name="BExGZOLH2QV73J3M9IWDDPA62TP4" localSheetId="5" hidden="1">#REF!</definedName>
    <definedName name="BExGZOLH2QV73J3M9IWDDPA62TP4" hidden="1">#REF!</definedName>
    <definedName name="BExGZP1PWGFKVVVN4YDIS22DZPCR" localSheetId="5" hidden="1">#REF!</definedName>
    <definedName name="BExGZP1PWGFKVVVN4YDIS22DZPCR" hidden="1">#REF!</definedName>
    <definedName name="BExGZQUHCPM6G5U9OM8JU339JAG6" localSheetId="5" hidden="1">#REF!</definedName>
    <definedName name="BExGZQUHCPM6G5U9OM8JU339JAG6" hidden="1">#REF!</definedName>
    <definedName name="BExH00FQKX09BD5WU4DB5KPXAUYA" localSheetId="5" hidden="1">#REF!</definedName>
    <definedName name="BExH00FQKX09BD5WU4DB5KPXAUYA" hidden="1">#REF!</definedName>
    <definedName name="BExH00L21GZX5YJJGVMOAWBERLP5" localSheetId="5" hidden="1">#REF!</definedName>
    <definedName name="BExH00L21GZX5YJJGVMOAWBERLP5" hidden="1">#REF!</definedName>
    <definedName name="BExH02ZD6VAY1KQLAQYBBI6WWIZB" localSheetId="5" hidden="1">#REF!</definedName>
    <definedName name="BExH02ZD6VAY1KQLAQYBBI6WWIZB" hidden="1">#REF!</definedName>
    <definedName name="BExH08Z6LQCGGSGSAILMHX4X7JMD" localSheetId="5" hidden="1">#REF!</definedName>
    <definedName name="BExH08Z6LQCGGSGSAILMHX4X7JMD" hidden="1">#REF!</definedName>
    <definedName name="BExH0KT9Z8HEVRRQRGQ8YHXRLIJA" localSheetId="5" hidden="1">#REF!</definedName>
    <definedName name="BExH0KT9Z8HEVRRQRGQ8YHXRLIJA" hidden="1">#REF!</definedName>
    <definedName name="BExH0M0FDN12YBOCKL3XL2Z7T7Y8" localSheetId="5" hidden="1">#REF!</definedName>
    <definedName name="BExH0M0FDN12YBOCKL3XL2Z7T7Y8" hidden="1">#REF!</definedName>
    <definedName name="BExH0O9G06YPZ5TN9RYT326I1CP2" localSheetId="5" hidden="1">#REF!</definedName>
    <definedName name="BExH0O9G06YPZ5TN9RYT326I1CP2" hidden="1">#REF!</definedName>
    <definedName name="BExH0PGM6RG0F3AAGULBIGOH91C2" localSheetId="5" hidden="1">#REF!</definedName>
    <definedName name="BExH0PGM6RG0F3AAGULBIGOH91C2" hidden="1">#REF!</definedName>
    <definedName name="BExH0QIB3F0YZLM5XYHBCU5F0OVR" localSheetId="5" hidden="1">#REF!</definedName>
    <definedName name="BExH0QIB3F0YZLM5XYHBCU5F0OVR" hidden="1">#REF!</definedName>
    <definedName name="BExH0RK5LJAAP7O67ZFB4RG6WPPL" localSheetId="5" hidden="1">#REF!</definedName>
    <definedName name="BExH0RK5LJAAP7O67ZFB4RG6WPPL" hidden="1">#REF!</definedName>
    <definedName name="BExH0WNJAKTJRCKMTX8O4KNMIIJM" localSheetId="5" hidden="1">#REF!</definedName>
    <definedName name="BExH0WNJAKTJRCKMTX8O4KNMIIJM" hidden="1">#REF!</definedName>
    <definedName name="BExH12Y4WX542WI3ZEM15AK4UM9J" localSheetId="5" hidden="1">#REF!</definedName>
    <definedName name="BExH12Y4WX542WI3ZEM15AK4UM9J" hidden="1">#REF!</definedName>
    <definedName name="BExH18CCU7B8JWO8AWGEQRLWZG6J" localSheetId="5" hidden="1">#REF!</definedName>
    <definedName name="BExH18CCU7B8JWO8AWGEQRLWZG6J" hidden="1">#REF!</definedName>
    <definedName name="BExH1BN2H92IQKKP5IREFSS9FBF2" localSheetId="5" hidden="1">#REF!</definedName>
    <definedName name="BExH1BN2H92IQKKP5IREFSS9FBF2" hidden="1">#REF!</definedName>
    <definedName name="BExH1FDTQXR9QQ31WDB7OPXU7MPT" localSheetId="5" hidden="1">#REF!</definedName>
    <definedName name="BExH1FDTQXR9QQ31WDB7OPXU7MPT" hidden="1">#REF!</definedName>
    <definedName name="BExH1FOMEUIJNIDJAUY0ZQFBJSY9" localSheetId="5" hidden="1">#REF!</definedName>
    <definedName name="BExH1FOMEUIJNIDJAUY0ZQFBJSY9" hidden="1">#REF!</definedName>
    <definedName name="BExH1GA6TT290OTIZ8C3N610CYZ1" localSheetId="5" hidden="1">#REF!</definedName>
    <definedName name="BExH1GA6TT290OTIZ8C3N610CYZ1" hidden="1">#REF!</definedName>
    <definedName name="BExH1I8E3HJSZLFRZZ1ZKX7TBJEP" localSheetId="5" hidden="1">#REF!</definedName>
    <definedName name="BExH1I8E3HJSZLFRZZ1ZKX7TBJEP" hidden="1">#REF!</definedName>
    <definedName name="BExH1JFFHEBFX9BWJMNIA3N66R3Z" localSheetId="5" hidden="1">#REF!</definedName>
    <definedName name="BExH1JFFHEBFX9BWJMNIA3N66R3Z" hidden="1">#REF!</definedName>
    <definedName name="BExH1XYRKX51T571O1SRBP9J1D98" localSheetId="5" hidden="1">#REF!</definedName>
    <definedName name="BExH1XYRKX51T571O1SRBP9J1D98" hidden="1">#REF!</definedName>
    <definedName name="BExH1Z0GIUSVTF2H1G1I3PDGBNK2" localSheetId="5" hidden="1">#REF!</definedName>
    <definedName name="BExH1Z0GIUSVTF2H1G1I3PDGBNK2" hidden="1">#REF!</definedName>
    <definedName name="BExH225UTM6S9FW4MUDZS7F1PQSH" localSheetId="5" hidden="1">#REF!</definedName>
    <definedName name="BExH225UTM6S9FW4MUDZS7F1PQSH" hidden="1">#REF!</definedName>
    <definedName name="BExH23271RF7AYZ542KHQTH68GQ7" localSheetId="5" hidden="1">#REF!</definedName>
    <definedName name="BExH23271RF7AYZ542KHQTH68GQ7" hidden="1">#REF!</definedName>
    <definedName name="BExH2DP58R7D1BGUFBM2FHESVRF0" localSheetId="5" hidden="1">#REF!</definedName>
    <definedName name="BExH2DP58R7D1BGUFBM2FHESVRF0" hidden="1">#REF!</definedName>
    <definedName name="BExH2GJQR4JALNB314RY0LDI49VH" localSheetId="5" hidden="1">#REF!</definedName>
    <definedName name="BExH2GJQR4JALNB314RY0LDI49VH" hidden="1">#REF!</definedName>
    <definedName name="BExH2JZR49T7644JFVE7B3N7RZM9" localSheetId="5" hidden="1">#REF!</definedName>
    <definedName name="BExH2JZR49T7644JFVE7B3N7RZM9" hidden="1">#REF!</definedName>
    <definedName name="BExH2QVWL3AXHSB9EK2GQRD0DBRH" localSheetId="5" hidden="1">#REF!</definedName>
    <definedName name="BExH2QVWL3AXHSB9EK2GQRD0DBRH" hidden="1">#REF!</definedName>
    <definedName name="BExH2WKXV8X5S2GSBBTWGI0NLNAH" localSheetId="5" hidden="1">#REF!</definedName>
    <definedName name="BExH2WKXV8X5S2GSBBTWGI0NLNAH" hidden="1">#REF!</definedName>
    <definedName name="BExH2XS1UFYFGU0S0EBXX90W2WE8" localSheetId="5" hidden="1">#REF!</definedName>
    <definedName name="BExH2XS1UFYFGU0S0EBXX90W2WE8" hidden="1">#REF!</definedName>
    <definedName name="BExH2XS1X04DMUN544K5RU4XPDCI" localSheetId="5" hidden="1">#REF!</definedName>
    <definedName name="BExH2XS1X04DMUN544K5RU4XPDCI" hidden="1">#REF!</definedName>
    <definedName name="BExH2XS2TND9SB0GC295R4FP6K5Y" localSheetId="5" hidden="1">#REF!</definedName>
    <definedName name="BExH2XS2TND9SB0GC295R4FP6K5Y" hidden="1">#REF!</definedName>
    <definedName name="BExH2ZA0SZ4SSITL50NA8LZ3OEX6" localSheetId="5" hidden="1">#REF!</definedName>
    <definedName name="BExH2ZA0SZ4SSITL50NA8LZ3OEX6" hidden="1">#REF!</definedName>
    <definedName name="BExH31Z3JNVJPESWKXHILGXZHP2M" localSheetId="5" hidden="1">#REF!</definedName>
    <definedName name="BExH31Z3JNVJPESWKXHILGXZHP2M" hidden="1">#REF!</definedName>
    <definedName name="BExH3E9HZ3QJCDZW7WI7YACFQCHE" localSheetId="5" hidden="1">#REF!</definedName>
    <definedName name="BExH3E9HZ3QJCDZW7WI7YACFQCHE" hidden="1">#REF!</definedName>
    <definedName name="BExH3IRB6764RQ5HBYRLH6XCT29X" localSheetId="5" hidden="1">#REF!</definedName>
    <definedName name="BExH3IRB6764RQ5HBYRLH6XCT29X" hidden="1">#REF!</definedName>
    <definedName name="BExIG2U8V6RSB47SXLCQG3Q68YRO" localSheetId="5" hidden="1">#REF!</definedName>
    <definedName name="BExIG2U8V6RSB47SXLCQG3Q68YRO" hidden="1">#REF!</definedName>
    <definedName name="BExIGJBO8R13LV7CZ7C1YCP974NN" localSheetId="5" hidden="1">#REF!</definedName>
    <definedName name="BExIGJBO8R13LV7CZ7C1YCP974NN" hidden="1">#REF!</definedName>
    <definedName name="BExIGWT86FPOEYTI8GXCGU5Y3KGK" localSheetId="5" hidden="1">#REF!</definedName>
    <definedName name="BExIGWT86FPOEYTI8GXCGU5Y3KGK" hidden="1">#REF!</definedName>
    <definedName name="BExIHBHXA7E7VUTBVHXXXCH3A5CL" localSheetId="5" hidden="1">#REF!</definedName>
    <definedName name="BExIHBHXA7E7VUTBVHXXXCH3A5CL" hidden="1">#REF!</definedName>
    <definedName name="BExIHBSOGRSH1GKS6GKBRAJ7GXFQ" localSheetId="5" hidden="1">#REF!</definedName>
    <definedName name="BExIHBSOGRSH1GKS6GKBRAJ7GXFQ" hidden="1">#REF!</definedName>
    <definedName name="BExIHDFY73YM0AHAR2Z5OJTFKSL2" localSheetId="5" hidden="1">#REF!</definedName>
    <definedName name="BExIHDFY73YM0AHAR2Z5OJTFKSL2" hidden="1">#REF!</definedName>
    <definedName name="BExIHPQCQTGEW8QOJVIQ4VX0P6DX" localSheetId="5" hidden="1">#REF!</definedName>
    <definedName name="BExIHPQCQTGEW8QOJVIQ4VX0P6DX" hidden="1">#REF!</definedName>
    <definedName name="BExII1KN91Q7DLW0UB7W2TJ5ACT9" localSheetId="5" hidden="1">#REF!</definedName>
    <definedName name="BExII1KN91Q7DLW0UB7W2TJ5ACT9" hidden="1">#REF!</definedName>
    <definedName name="BExII50LI8I0CDOOZEMIVHVA2V95" localSheetId="5" hidden="1">#REF!</definedName>
    <definedName name="BExII50LI8I0CDOOZEMIVHVA2V95" hidden="1">#REF!</definedName>
    <definedName name="BExIINQWABWRGYDT02DOJQ5L7BQF" localSheetId="5" hidden="1">#REF!</definedName>
    <definedName name="BExIINQWABWRGYDT02DOJQ5L7BQF" hidden="1">#REF!</definedName>
    <definedName name="BExIIXMY38TQD12CVV4S57L3I809" localSheetId="5" hidden="1">#REF!</definedName>
    <definedName name="BExIIXMY38TQD12CVV4S57L3I809" hidden="1">#REF!</definedName>
    <definedName name="BExIIY37NEVU2LGS1JE4VR9AN6W4" localSheetId="5" hidden="1">#REF!</definedName>
    <definedName name="BExIIY37NEVU2LGS1JE4VR9AN6W4" hidden="1">#REF!</definedName>
    <definedName name="BExIIYJAGXR8TPZ1KCYM7EGJ79UW" localSheetId="5" hidden="1">#REF!</definedName>
    <definedName name="BExIIYJAGXR8TPZ1KCYM7EGJ79UW" hidden="1">#REF!</definedName>
    <definedName name="BExIJ3160YCWGAVEU0208ZGXXG3P" localSheetId="5" hidden="1">#REF!</definedName>
    <definedName name="BExIJ3160YCWGAVEU0208ZGXXG3P" hidden="1">#REF!</definedName>
    <definedName name="BExIJFGZJ5ED9D6KAY4PGQYLELAX" localSheetId="5" hidden="1">#REF!</definedName>
    <definedName name="BExIJFGZJ5ED9D6KAY4PGQYLELAX" hidden="1">#REF!</definedName>
    <definedName name="BExIJQK80ZEKSTV62E59AYJYUNLI" localSheetId="5" hidden="1">#REF!</definedName>
    <definedName name="BExIJQK80ZEKSTV62E59AYJYUNLI" hidden="1">#REF!</definedName>
    <definedName name="BExIJRLX3M0YQLU1D5Y9V7HM5QNM" localSheetId="5" hidden="1">#REF!</definedName>
    <definedName name="BExIJRLX3M0YQLU1D5Y9V7HM5QNM" hidden="1">#REF!</definedName>
    <definedName name="BExIJV22J0QA7286KNPMHO1ZUCB3" localSheetId="5" hidden="1">#REF!</definedName>
    <definedName name="BExIJV22J0QA7286KNPMHO1ZUCB3" hidden="1">#REF!</definedName>
    <definedName name="BExIJVI6OC7B6ZE9V4PAOYZXKNER" localSheetId="5" hidden="1">#REF!</definedName>
    <definedName name="BExIJVI6OC7B6ZE9V4PAOYZXKNER" hidden="1">#REF!</definedName>
    <definedName name="BExIJWK0NGTGQ4X7D5VIVXD14JHI" localSheetId="5" hidden="1">#REF!</definedName>
    <definedName name="BExIJWK0NGTGQ4X7D5VIVXD14JHI" hidden="1">#REF!</definedName>
    <definedName name="BExIJWPCIYINEJUTXU74VK7WG031" localSheetId="5" hidden="1">#REF!</definedName>
    <definedName name="BExIJWPCIYINEJUTXU74VK7WG031" hidden="1">#REF!</definedName>
    <definedName name="BExIKHTXPZR5A8OHB6HDP6QWDHAD" localSheetId="5" hidden="1">#REF!</definedName>
    <definedName name="BExIKHTXPZR5A8OHB6HDP6QWDHAD" hidden="1">#REF!</definedName>
    <definedName name="BExIKMMJOETSAXJYY1SIKM58LMA2" localSheetId="5" hidden="1">#REF!</definedName>
    <definedName name="BExIKMMJOETSAXJYY1SIKM58LMA2" hidden="1">#REF!</definedName>
    <definedName name="BExIKRF6AQ6VOO9KCIWSM6FY8M7D" localSheetId="5" hidden="1">#REF!</definedName>
    <definedName name="BExIKRF6AQ6VOO9KCIWSM6FY8M7D" hidden="1">#REF!</definedName>
    <definedName name="BExIKTYZESFT3LC0ASFMFKSE0D1X" localSheetId="5" hidden="1">#REF!</definedName>
    <definedName name="BExIKTYZESFT3LC0ASFMFKSE0D1X" hidden="1">#REF!</definedName>
    <definedName name="BExIKXVA6M8K0PTRYAGXS666L335" localSheetId="5" hidden="1">#REF!</definedName>
    <definedName name="BExIKXVA6M8K0PTRYAGXS666L335" hidden="1">#REF!</definedName>
    <definedName name="BExIL0PMZ2SXK9R6MLP43KBU1J2P" localSheetId="5" hidden="1">#REF!</definedName>
    <definedName name="BExIL0PMZ2SXK9R6MLP43KBU1J2P" hidden="1">#REF!</definedName>
    <definedName name="BExIL1WSMNNQQK98YHWHV5HVONIZ" localSheetId="5" hidden="1">#REF!</definedName>
    <definedName name="BExIL1WSMNNQQK98YHWHV5HVONIZ" hidden="1">#REF!</definedName>
    <definedName name="BExILAAXRTRAD18K74M6MGUEEPUM" localSheetId="5" hidden="1">#REF!</definedName>
    <definedName name="BExILAAXRTRAD18K74M6MGUEEPUM" hidden="1">#REF!</definedName>
    <definedName name="BExILG5F338C0FFLMVOKMKF8X5ZP" localSheetId="5" hidden="1">#REF!</definedName>
    <definedName name="BExILG5F338C0FFLMVOKMKF8X5ZP" hidden="1">#REF!</definedName>
    <definedName name="BExILGQTQM0HOD0BJI90YO7GOIN3" localSheetId="5" hidden="1">#REF!</definedName>
    <definedName name="BExILGQTQM0HOD0BJI90YO7GOIN3" hidden="1">#REF!</definedName>
    <definedName name="BExILPL7P2BNCD7MYCGTQ9F0R5JX" localSheetId="5" hidden="1">#REF!</definedName>
    <definedName name="BExILPL7P2BNCD7MYCGTQ9F0R5JX" hidden="1">#REF!</definedName>
    <definedName name="BExILVVS4B1B4G7IO0LPUDWY9K8W" localSheetId="5" hidden="1">#REF!</definedName>
    <definedName name="BExILVVS4B1B4G7IO0LPUDWY9K8W" hidden="1">#REF!</definedName>
    <definedName name="BExIM9DBUB7ZGF4B20FVUO9QGOX2" localSheetId="5" hidden="1">#REF!</definedName>
    <definedName name="BExIM9DBUB7ZGF4B20FVUO9QGOX2" hidden="1">#REF!</definedName>
    <definedName name="BExIMCTBZ4WAESGCDWJ64SB4F0L1" localSheetId="5" hidden="1">#REF!</definedName>
    <definedName name="BExIMCTBZ4WAESGCDWJ64SB4F0L1" hidden="1">#REF!</definedName>
    <definedName name="BExIMGK9Z94TFPWWZFMD10HV0IF6" localSheetId="5" hidden="1">#REF!</definedName>
    <definedName name="BExIMGK9Z94TFPWWZFMD10HV0IF6" hidden="1">#REF!</definedName>
    <definedName name="BExIMPEGKG18TELVC33T4OQTNBWC" localSheetId="5" hidden="1">#REF!</definedName>
    <definedName name="BExIMPEGKG18TELVC33T4OQTNBWC" hidden="1">#REF!</definedName>
    <definedName name="BExIN4OR435DL1US13JQPOQK8GD5" localSheetId="5" hidden="1">#REF!</definedName>
    <definedName name="BExIN4OR435DL1US13JQPOQK8GD5" hidden="1">#REF!</definedName>
    <definedName name="BExINI6A7H3KSFRFA6UBBDPKW37F" localSheetId="5" hidden="1">#REF!</definedName>
    <definedName name="BExINI6A7H3KSFRFA6UBBDPKW37F" hidden="1">#REF!</definedName>
    <definedName name="BExINIMK8XC3JOBT2EXYFHHH52H0" localSheetId="5" hidden="1">#REF!</definedName>
    <definedName name="BExINIMK8XC3JOBT2EXYFHHH52H0" hidden="1">#REF!</definedName>
    <definedName name="BExINLX401ZKEGWU168DS4JUM2J6" localSheetId="5" hidden="1">#REF!</definedName>
    <definedName name="BExINLX401ZKEGWU168DS4JUM2J6" hidden="1">#REF!</definedName>
    <definedName name="BExINMYYJO1FTV1CZF6O5XCFAMQX" localSheetId="5" hidden="1">#REF!</definedName>
    <definedName name="BExINMYYJO1FTV1CZF6O5XCFAMQX" hidden="1">#REF!</definedName>
    <definedName name="BExINP2H4KI05FRFV5PKZFE00HKO" localSheetId="5" hidden="1">#REF!</definedName>
    <definedName name="BExINP2H4KI05FRFV5PKZFE00HKO" hidden="1">#REF!</definedName>
    <definedName name="BExINPTCEJ9RPDEBJEJH80NATGUQ" localSheetId="5" hidden="1">#REF!</definedName>
    <definedName name="BExINPTCEJ9RPDEBJEJH80NATGUQ" hidden="1">#REF!</definedName>
    <definedName name="BExINWEQMNJ70A6JRXC2LACBX1GX" localSheetId="5" hidden="1">#REF!</definedName>
    <definedName name="BExINWEQMNJ70A6JRXC2LACBX1GX" hidden="1">#REF!</definedName>
    <definedName name="BExINZELVWYGU876QUUZCIMXPBQC" localSheetId="5" hidden="1">#REF!</definedName>
    <definedName name="BExINZELVWYGU876QUUZCIMXPBQC" hidden="1">#REF!</definedName>
    <definedName name="BExIO9QZ59ZHRA8SX6QICH2AY8A2" localSheetId="5" hidden="1">#REF!</definedName>
    <definedName name="BExIO9QZ59ZHRA8SX6QICH2AY8A2" hidden="1">#REF!</definedName>
    <definedName name="BExIOAHV525SMMGFDJFE7456JPBD" localSheetId="5" hidden="1">#REF!</definedName>
    <definedName name="BExIOAHV525SMMGFDJFE7456JPBD" hidden="1">#REF!</definedName>
    <definedName name="BExIOCQUQHKUU1KONGSDOLQTQEIC" localSheetId="5" hidden="1">#REF!</definedName>
    <definedName name="BExIOCQUQHKUU1KONGSDOLQTQEIC" hidden="1">#REF!</definedName>
    <definedName name="BExIOFAGCDQQKALMX3V0KU94KUQO" localSheetId="5" hidden="1">#REF!</definedName>
    <definedName name="BExIOFAGCDQQKALMX3V0KU94KUQO" hidden="1">#REF!</definedName>
    <definedName name="BExIOFL8Y5O61VLKTB4H20IJNWS1" localSheetId="5" hidden="1">#REF!</definedName>
    <definedName name="BExIOFL8Y5O61VLKTB4H20IJNWS1" hidden="1">#REF!</definedName>
    <definedName name="BExIOMBXRW5NS4ZPYX9G5QREZ5J6" localSheetId="5" hidden="1">#REF!</definedName>
    <definedName name="BExIOMBXRW5NS4ZPYX9G5QREZ5J6" hidden="1">#REF!</definedName>
    <definedName name="BExIORA3GK78T7C7SNBJJUONJ0LS" localSheetId="5" hidden="1">#REF!</definedName>
    <definedName name="BExIORA3GK78T7C7SNBJJUONJ0LS" hidden="1">#REF!</definedName>
    <definedName name="BExIORFDXP4AVIEBLSTZ8ETSXMNM" localSheetId="5" hidden="1">#REF!</definedName>
    <definedName name="BExIORFDXP4AVIEBLSTZ8ETSXMNM" hidden="1">#REF!</definedName>
    <definedName name="BExIOTZ5EFZ2NASVQ05RH15HRSW6" localSheetId="5" hidden="1">#REF!</definedName>
    <definedName name="BExIOTZ5EFZ2NASVQ05RH15HRSW6" hidden="1">#REF!</definedName>
    <definedName name="BExIP8YNN6UUE1GZ223SWH7DLGKO" localSheetId="5" hidden="1">#REF!</definedName>
    <definedName name="BExIP8YNN6UUE1GZ223SWH7DLGKO" hidden="1">#REF!</definedName>
    <definedName name="BExIPAB4AOL592OJCC1CFAXTLF1A" localSheetId="5" hidden="1">#REF!</definedName>
    <definedName name="BExIPAB4AOL592OJCC1CFAXTLF1A" hidden="1">#REF!</definedName>
    <definedName name="BExIPB25DKX4S2ZCKQN7KWSC3JBF" localSheetId="5" hidden="1">#REF!</definedName>
    <definedName name="BExIPB25DKX4S2ZCKQN7KWSC3JBF" hidden="1">#REF!</definedName>
    <definedName name="BExIPCUX4I4S2N50TLMMLALYLH9S" localSheetId="5" hidden="1">#REF!</definedName>
    <definedName name="BExIPCUX4I4S2N50TLMMLALYLH9S" hidden="1">#REF!</definedName>
    <definedName name="BExIPDLT8JYAMGE5HTN4D1YHZF3V" localSheetId="5" hidden="1">#REF!</definedName>
    <definedName name="BExIPDLT8JYAMGE5HTN4D1YHZF3V" hidden="1">#REF!</definedName>
    <definedName name="BExIPG040Q08EWIWL6CAVR3GRI43" localSheetId="5" hidden="1">#REF!</definedName>
    <definedName name="BExIPG040Q08EWIWL6CAVR3GRI43" hidden="1">#REF!</definedName>
    <definedName name="BExIPKNFUDPDKOSH5GHDVNA8D66S" localSheetId="5" hidden="1">#REF!</definedName>
    <definedName name="BExIPKNFUDPDKOSH5GHDVNA8D66S" hidden="1">#REF!</definedName>
    <definedName name="BExIPVL5VEVK9Q7AYB7EC2VZWBEZ" hidden="1">#REF!</definedName>
    <definedName name="BExIQ1VS9A2FHVD9TUHKG9K8EVVP" localSheetId="5" hidden="1">#REF!</definedName>
    <definedName name="BExIQ1VS9A2FHVD9TUHKG9K8EVVP" hidden="1">#REF!</definedName>
    <definedName name="BExIQ3J19L30PSQ2CXNT6IHW0I7V" localSheetId="5" hidden="1">#REF!</definedName>
    <definedName name="BExIQ3J19L30PSQ2CXNT6IHW0I7V" hidden="1">#REF!</definedName>
    <definedName name="BExIQ3OJ7M04XCY276IO0LJA5XUK" localSheetId="5" hidden="1">#REF!</definedName>
    <definedName name="BExIQ3OJ7M04XCY276IO0LJA5XUK" hidden="1">#REF!</definedName>
    <definedName name="BExIQ5S19ITB0NDRUN4XV7B905ED" localSheetId="5" hidden="1">#REF!</definedName>
    <definedName name="BExIQ5S19ITB0NDRUN4XV7B905ED" hidden="1">#REF!</definedName>
    <definedName name="BExIQ810MMN2UN0EQ9CRQAFWA19X" localSheetId="5" hidden="1">#REF!</definedName>
    <definedName name="BExIQ810MMN2UN0EQ9CRQAFWA19X" hidden="1">#REF!</definedName>
    <definedName name="BExIQ9TMQT2EIXSVQW7GVSOAW2VJ" localSheetId="5" hidden="1">#REF!</definedName>
    <definedName name="BExIQ9TMQT2EIXSVQW7GVSOAW2VJ" hidden="1">#REF!</definedName>
    <definedName name="BExIQBMDE1L6J4H27K1FMSHQKDSE" localSheetId="5" hidden="1">#REF!</definedName>
    <definedName name="BExIQBMDE1L6J4H27K1FMSHQKDSE" hidden="1">#REF!</definedName>
    <definedName name="BExIQE65LVXUOF3UZFO7SDHFJH22" localSheetId="5" hidden="1">#REF!</definedName>
    <definedName name="BExIQE65LVXUOF3UZFO7SDHFJH22" hidden="1">#REF!</definedName>
    <definedName name="BExIQG9OO2KKBOWTMD1OXY36TEGA" localSheetId="5" hidden="1">#REF!</definedName>
    <definedName name="BExIQG9OO2KKBOWTMD1OXY36TEGA" hidden="1">#REF!</definedName>
    <definedName name="BExIQHWZ65ALA9VAFCJEGIL1145G" localSheetId="5" hidden="1">#REF!</definedName>
    <definedName name="BExIQHWZ65ALA9VAFCJEGIL1145G" hidden="1">#REF!</definedName>
    <definedName name="BExIQX1XBB31HZTYEEVOBSE3C5A6" localSheetId="5" hidden="1">#REF!</definedName>
    <definedName name="BExIQX1XBB31HZTYEEVOBSE3C5A6" hidden="1">#REF!</definedName>
    <definedName name="BExIR2ALYRP9FW99DK2084J7IIDC" localSheetId="5" hidden="1">#REF!</definedName>
    <definedName name="BExIR2ALYRP9FW99DK2084J7IIDC" hidden="1">#REF!</definedName>
    <definedName name="BExIR8FQETPTQYW37DBVDWG3J4JW" localSheetId="5" hidden="1">#REF!</definedName>
    <definedName name="BExIR8FQETPTQYW37DBVDWG3J4JW" hidden="1">#REF!</definedName>
    <definedName name="BExIRHKWQB1PP4ZLB0C3AVUBAFMD" localSheetId="5" hidden="1">#REF!</definedName>
    <definedName name="BExIRHKWQB1PP4ZLB0C3AVUBAFMD" hidden="1">#REF!</definedName>
    <definedName name="BExIRJTRJPQR3OTAGAV7JTA4VMPS" localSheetId="5" hidden="1">#REF!</definedName>
    <definedName name="BExIRJTRJPQR3OTAGAV7JTA4VMPS" hidden="1">#REF!</definedName>
    <definedName name="BExIROH27RJOG6VI7ZHR0RZGAZZ4" localSheetId="5" hidden="1">#REF!</definedName>
    <definedName name="BExIROH27RJOG6VI7ZHR0RZGAZZ4" hidden="1">#REF!</definedName>
    <definedName name="BExIRRBGTY01OQOI3U5SW59RFDFI" localSheetId="5" hidden="1">#REF!</definedName>
    <definedName name="BExIRRBGTY01OQOI3U5SW59RFDFI" hidden="1">#REF!</definedName>
    <definedName name="BExIS4T0DRF57HYO7OGG72KBOFOI" localSheetId="5" hidden="1">#REF!</definedName>
    <definedName name="BExIS4T0DRF57HYO7OGG72KBOFOI" hidden="1">#REF!</definedName>
    <definedName name="BExIS77BJDDK18PGI9DSEYZPIL7P" localSheetId="5" hidden="1">#REF!</definedName>
    <definedName name="BExIS77BJDDK18PGI9DSEYZPIL7P" hidden="1">#REF!</definedName>
    <definedName name="BExIS8USL1T3Z97CZ30HJ98E2GXQ" localSheetId="5" hidden="1">#REF!</definedName>
    <definedName name="BExIS8USL1T3Z97CZ30HJ98E2GXQ" hidden="1">#REF!</definedName>
    <definedName name="BExISC5B700MZUBFTQ9K4IKTF7HR" localSheetId="5" hidden="1">#REF!</definedName>
    <definedName name="BExISC5B700MZUBFTQ9K4IKTF7HR" hidden="1">#REF!</definedName>
    <definedName name="BExISDHXS49S1H56ENBPRF1NLD5C" localSheetId="5" hidden="1">#REF!</definedName>
    <definedName name="BExISDHXS49S1H56ENBPRF1NLD5C" hidden="1">#REF!</definedName>
    <definedName name="BExISM1JLV54A21A164IURMPGUMU" localSheetId="5" hidden="1">#REF!</definedName>
    <definedName name="BExISM1JLV54A21A164IURMPGUMU" hidden="1">#REF!</definedName>
    <definedName name="BExISRFKJYUZ4AKW44IJF7RF9Y90" localSheetId="5" hidden="1">#REF!</definedName>
    <definedName name="BExISRFKJYUZ4AKW44IJF7RF9Y90" hidden="1">#REF!</definedName>
    <definedName name="BExISSMVV57JAUB6CSGBMBFVNGWK" localSheetId="5" hidden="1">#REF!</definedName>
    <definedName name="BExISSMVV57JAUB6CSGBMBFVNGWK" hidden="1">#REF!</definedName>
    <definedName name="BExIT16AD4HCD0WQCCA72AKLQHK1" localSheetId="5" hidden="1">#REF!</definedName>
    <definedName name="BExIT16AD4HCD0WQCCA72AKLQHK1" hidden="1">#REF!</definedName>
    <definedName name="BExIT1MK8TBAK3SNP36A8FKDQSOK" localSheetId="5" hidden="1">#REF!</definedName>
    <definedName name="BExIT1MK8TBAK3SNP36A8FKDQSOK" hidden="1">#REF!</definedName>
    <definedName name="BExIT9PPVL7XGGIZS7G6QI6L7H9U" localSheetId="5" hidden="1">#REF!</definedName>
    <definedName name="BExIT9PPVL7XGGIZS7G6QI6L7H9U" hidden="1">#REF!</definedName>
    <definedName name="BExITBNYANV2S8KD56GOGCKW393R" localSheetId="5" hidden="1">#REF!</definedName>
    <definedName name="BExITBNYANV2S8KD56GOGCKW393R" hidden="1">#REF!</definedName>
    <definedName name="BExItemGrid">#REF!</definedName>
    <definedName name="BExITGB4FVAV0LE88D7JMX7FBYXI" localSheetId="5" hidden="1">#REF!</definedName>
    <definedName name="BExITGB4FVAV0LE88D7JMX7FBYXI" hidden="1">#REF!</definedName>
    <definedName name="BExITI3TQ14K842P38QF0PNWSWNO" localSheetId="5" hidden="1">#REF!</definedName>
    <definedName name="BExITI3TQ14K842P38QF0PNWSWNO" hidden="1">#REF!</definedName>
    <definedName name="BExIU9OGER4TPMETACWUEP1UENK0" localSheetId="5" hidden="1">#REF!</definedName>
    <definedName name="BExIU9OGER4TPMETACWUEP1UENK0" hidden="1">#REF!</definedName>
    <definedName name="BExIUD4OJGH65NFNQ4VMCE3R4J1X" localSheetId="5" hidden="1">#REF!</definedName>
    <definedName name="BExIUD4OJGH65NFNQ4VMCE3R4J1X" hidden="1">#REF!</definedName>
    <definedName name="BExIUQM0XWNNW3MJD26EOVIT7FSU" localSheetId="5" hidden="1">#REF!</definedName>
    <definedName name="BExIUQM0XWNNW3MJD26EOVIT7FSU" hidden="1">#REF!</definedName>
    <definedName name="BExIUTB5OAAXYW0OFMP0PS40SPOB" localSheetId="5" hidden="1">#REF!</definedName>
    <definedName name="BExIUTB5OAAXYW0OFMP0PS40SPOB" hidden="1">#REF!</definedName>
    <definedName name="BExIUUT2MHIOV6R3WHA0DPM1KBKY" localSheetId="5" hidden="1">#REF!</definedName>
    <definedName name="BExIUUT2MHIOV6R3WHA0DPM1KBKY" hidden="1">#REF!</definedName>
    <definedName name="BExIUYPDT1AM6MWGWQS646PIZIWC" localSheetId="5" hidden="1">#REF!</definedName>
    <definedName name="BExIUYPDT1AM6MWGWQS646PIZIWC" hidden="1">#REF!</definedName>
    <definedName name="BExIV0I2O9F8D1UK1SI8AEYR6U0A" localSheetId="5" hidden="1">#REF!</definedName>
    <definedName name="BExIV0I2O9F8D1UK1SI8AEYR6U0A" hidden="1">#REF!</definedName>
    <definedName name="BExIV2LM38XPLRTWT0R44TMQ59E5" localSheetId="5" hidden="1">#REF!</definedName>
    <definedName name="BExIV2LM38XPLRTWT0R44TMQ59E5" hidden="1">#REF!</definedName>
    <definedName name="BExIV3HY4S0YRV1F7XEMF2YHAR2I" localSheetId="5" hidden="1">#REF!</definedName>
    <definedName name="BExIV3HY4S0YRV1F7XEMF2YHAR2I" hidden="1">#REF!</definedName>
    <definedName name="BExIV6HUZFRIFLXW2SICKGTAH1PV" localSheetId="5" hidden="1">#REF!</definedName>
    <definedName name="BExIV6HUZFRIFLXW2SICKGTAH1PV" hidden="1">#REF!</definedName>
    <definedName name="BExIVCXWL6H5LD9DHDIA4F5U9TQL" localSheetId="5" hidden="1">#REF!</definedName>
    <definedName name="BExIVCXWL6H5LD9DHDIA4F5U9TQL" hidden="1">#REF!</definedName>
    <definedName name="BExIVEVYJ7KL8QNR5ZTOSD11I5A6" localSheetId="5" hidden="1">#REF!</definedName>
    <definedName name="BExIVEVYJ7KL8QNR5ZTOSD11I5A6" hidden="1">#REF!</definedName>
    <definedName name="BExIVJ30S9U8MA1TUBRND8DGF96D" localSheetId="5" hidden="1">#REF!</definedName>
    <definedName name="BExIVJ30S9U8MA1TUBRND8DGF96D" hidden="1">#REF!</definedName>
    <definedName name="BExIVMOIPSEWSIHIDDLOXESQ28A0" localSheetId="5" hidden="1">#REF!</definedName>
    <definedName name="BExIVMOIPSEWSIHIDDLOXESQ28A0" hidden="1">#REF!</definedName>
    <definedName name="BExIVNVNJX9BYDLC88NG09YF5XQ6" localSheetId="5" hidden="1">#REF!</definedName>
    <definedName name="BExIVNVNJX9BYDLC88NG09YF5XQ6" hidden="1">#REF!</definedName>
    <definedName name="BExIVQVKLMGSRYT1LFZH0KUIA4OR" localSheetId="5" hidden="1">#REF!</definedName>
    <definedName name="BExIVQVKLMGSRYT1LFZH0KUIA4OR" hidden="1">#REF!</definedName>
    <definedName name="BExIVYTFI35KNR2XSA6N8OJYUTUR" localSheetId="5" hidden="1">#REF!</definedName>
    <definedName name="BExIVYTFI35KNR2XSA6N8OJYUTUR" hidden="1">#REF!</definedName>
    <definedName name="BExIVZF05SNB8DE7VLQOFG9S41HS" localSheetId="5" hidden="1">#REF!</definedName>
    <definedName name="BExIVZF05SNB8DE7VLQOFG9S41HS" hidden="1">#REF!</definedName>
    <definedName name="BExIWB3SY3WRIVIOF988DNNODBOA" localSheetId="5" hidden="1">#REF!</definedName>
    <definedName name="BExIWB3SY3WRIVIOF988DNNODBOA" hidden="1">#REF!</definedName>
    <definedName name="BExIWB99CG0H52LRD6QWPN4L6DV2" localSheetId="5" hidden="1">#REF!</definedName>
    <definedName name="BExIWB99CG0H52LRD6QWPN4L6DV2" hidden="1">#REF!</definedName>
    <definedName name="BExIWG1W7XP9DFYYSZAIOSHM0QLQ" localSheetId="5" hidden="1">#REF!</definedName>
    <definedName name="BExIWG1W7XP9DFYYSZAIOSHM0QLQ" hidden="1">#REF!</definedName>
    <definedName name="BExIWH3KUK94B7833DD4TB0Y6KP9" localSheetId="5" hidden="1">#REF!</definedName>
    <definedName name="BExIWH3KUK94B7833DD4TB0Y6KP9" hidden="1">#REF!</definedName>
    <definedName name="BExIWHZXYAALPLS8CSHZHJ82LBOH" localSheetId="5" hidden="1">#REF!</definedName>
    <definedName name="BExIWHZXYAALPLS8CSHZHJ82LBOH" hidden="1">#REF!</definedName>
    <definedName name="BExIWJY6FHR6KOO0P8U4IZ7VD42D" localSheetId="5" hidden="1">#REF!</definedName>
    <definedName name="BExIWJY6FHR6KOO0P8U4IZ7VD42D" hidden="1">#REF!</definedName>
    <definedName name="BExIWKE9MGIDWORBI43AWTUNYFAN" localSheetId="5" hidden="1">#REF!</definedName>
    <definedName name="BExIWKE9MGIDWORBI43AWTUNYFAN" hidden="1">#REF!</definedName>
    <definedName name="BExIWPHOYLSNGZKVD3RRKOEALEUG" localSheetId="5" hidden="1">#REF!</definedName>
    <definedName name="BExIWPHOYLSNGZKVD3RRKOEALEUG" hidden="1">#REF!</definedName>
    <definedName name="BExIWSHLD1QIZPL5ARLXOJ9Y2CAA" localSheetId="5" hidden="1">#REF!</definedName>
    <definedName name="BExIWSHLD1QIZPL5ARLXOJ9Y2CAA" hidden="1">#REF!</definedName>
    <definedName name="BExIX34PM5DBTRHRQWP6PL6WIX88" localSheetId="5" hidden="1">#REF!</definedName>
    <definedName name="BExIX34PM5DBTRHRQWP6PL6WIX88" hidden="1">#REF!</definedName>
    <definedName name="BExIX5OAP9KSUE5SIZCW9P39Q4WE" localSheetId="5" hidden="1">#REF!</definedName>
    <definedName name="BExIX5OAP9KSUE5SIZCW9P39Q4WE" hidden="1">#REF!</definedName>
    <definedName name="BExIXGRJPVJMUDGSG7IHPXPNO69B" localSheetId="5" hidden="1">#REF!</definedName>
    <definedName name="BExIXGRJPVJMUDGSG7IHPXPNO69B" hidden="1">#REF!</definedName>
    <definedName name="BExIXGWVQ9WOO0NCJLXAU4PJPOPM" localSheetId="5" hidden="1">#REF!</definedName>
    <definedName name="BExIXGWVQ9WOO0NCJLXAU4PJPOPM" hidden="1">#REF!</definedName>
    <definedName name="BExIXLK6SEOTUWQVNLCH4SAKTVGQ" localSheetId="5" hidden="1">#REF!</definedName>
    <definedName name="BExIXLK6SEOTUWQVNLCH4SAKTVGQ" hidden="1">#REF!</definedName>
    <definedName name="BExIXM5R87ZL3FHALWZXYCPHGX3E" localSheetId="5" hidden="1">#REF!</definedName>
    <definedName name="BExIXM5R87ZL3FHALWZXYCPHGX3E" hidden="1">#REF!</definedName>
    <definedName name="BExIXN24YK8MIB3OZ905DHU9CDH1" localSheetId="5" hidden="1">#REF!</definedName>
    <definedName name="BExIXN24YK8MIB3OZ905DHU9CDH1" hidden="1">#REF!</definedName>
    <definedName name="BExIXS036ZCKT2Z8XZKLZ8PFWQGL" localSheetId="5" hidden="1">#REF!</definedName>
    <definedName name="BExIXS036ZCKT2Z8XZKLZ8PFWQGL" hidden="1">#REF!</definedName>
    <definedName name="BExIXY5CF9PFM0P40AZ4U51TMWV0" localSheetId="5" hidden="1">#REF!</definedName>
    <definedName name="BExIXY5CF9PFM0P40AZ4U51TMWV0" hidden="1">#REF!</definedName>
    <definedName name="BExIYEXJBK8JDWIRSVV4RJSKZVV1" localSheetId="5" hidden="1">#REF!</definedName>
    <definedName name="BExIYEXJBK8JDWIRSVV4RJSKZVV1" hidden="1">#REF!</definedName>
    <definedName name="BExIYFJ59KLIPRTGIHX9X07UVGT3" localSheetId="5" hidden="1">#REF!</definedName>
    <definedName name="BExIYFJ59KLIPRTGIHX9X07UVGT3" hidden="1">#REF!</definedName>
    <definedName name="BExIYHH7GZO6BU3DC4GRLH3FD3ZS" localSheetId="5" hidden="1">#REF!</definedName>
    <definedName name="BExIYHH7GZO6BU3DC4GRLH3FD3ZS" hidden="1">#REF!</definedName>
    <definedName name="BExIYHMPBTD67ZNUL9O76FZQHYPT" localSheetId="5" hidden="1">#REF!</definedName>
    <definedName name="BExIYHMPBTD67ZNUL9O76FZQHYPT" hidden="1">#REF!</definedName>
    <definedName name="BExIYI2RH0K4225XO970K2IQ1E79" localSheetId="5" hidden="1">#REF!</definedName>
    <definedName name="BExIYI2RH0K4225XO970K2IQ1E79" hidden="1">#REF!</definedName>
    <definedName name="BExIYMPZ0KS2KOJFQAUQJ77L7701" localSheetId="5" hidden="1">#REF!</definedName>
    <definedName name="BExIYMPZ0KS2KOJFQAUQJ77L7701" hidden="1">#REF!</definedName>
    <definedName name="BExIYP9Q6FV9T0R9G3UDKLS4TTYX" localSheetId="5" hidden="1">#REF!</definedName>
    <definedName name="BExIYP9Q6FV9T0R9G3UDKLS4TTYX" hidden="1">#REF!</definedName>
    <definedName name="BExIYZGLDQ1TN7BIIN4RLDP31GIM" localSheetId="5" hidden="1">#REF!</definedName>
    <definedName name="BExIYZGLDQ1TN7BIIN4RLDP31GIM" hidden="1">#REF!</definedName>
    <definedName name="BExIZ4K0EZJK6PW3L8SVKTJFSWW9" localSheetId="5" hidden="1">#REF!</definedName>
    <definedName name="BExIZ4K0EZJK6PW3L8SVKTJFSWW9" hidden="1">#REF!</definedName>
    <definedName name="BExIZAECOEZGBAO29QMV14E6XDIV" localSheetId="5" hidden="1">#REF!</definedName>
    <definedName name="BExIZAECOEZGBAO29QMV14E6XDIV" hidden="1">#REF!</definedName>
    <definedName name="BExIZHQR3N1546MQS83ZJ8I6SPZ3" localSheetId="5" hidden="1">#REF!</definedName>
    <definedName name="BExIZHQR3N1546MQS83ZJ8I6SPZ3" hidden="1">#REF!</definedName>
    <definedName name="BExIZKVXYD5O2JBU81F2UFJZLLSI" localSheetId="5" hidden="1">#REF!</definedName>
    <definedName name="BExIZKVXYD5O2JBU81F2UFJZLLSI" hidden="1">#REF!</definedName>
    <definedName name="BExIZPZDHC8HGER83WHCZAHOX7LK" localSheetId="5" hidden="1">#REF!</definedName>
    <definedName name="BExIZPZDHC8HGER83WHCZAHOX7LK" hidden="1">#REF!</definedName>
    <definedName name="BExIZQA5XCS39QKXMYR1MH2ZIGPS" localSheetId="5" hidden="1">#REF!</definedName>
    <definedName name="BExIZQA5XCS39QKXMYR1MH2ZIGPS" hidden="1">#REF!</definedName>
    <definedName name="BExIZVDLRUNAL32D9KO9X7Y4PB3O" localSheetId="5" hidden="1">#REF!</definedName>
    <definedName name="BExIZVDLRUNAL32D9KO9X7Y4PB3O" hidden="1">#REF!</definedName>
    <definedName name="BExIZY2PUZ0OF9YKK1B13IW0VS6G" localSheetId="5" hidden="1">#REF!</definedName>
    <definedName name="BExIZY2PUZ0OF9YKK1B13IW0VS6G" hidden="1">#REF!</definedName>
    <definedName name="BExJ08KBRR2XMWW3VZMPSQKXHZUH" localSheetId="5" hidden="1">#REF!</definedName>
    <definedName name="BExJ08KBRR2XMWW3VZMPSQKXHZUH" hidden="1">#REF!</definedName>
    <definedName name="BExJ0DYJWXGE7DA39PYL3WM05U9O" localSheetId="5" hidden="1">#REF!</definedName>
    <definedName name="BExJ0DYJWXGE7DA39PYL3WM05U9O" hidden="1">#REF!</definedName>
    <definedName name="BExJ0JYDEZPM2303TRBXOZ74M7N6" localSheetId="5" hidden="1">#REF!</definedName>
    <definedName name="BExJ0JYDEZPM2303TRBXOZ74M7N6" hidden="1">#REF!</definedName>
    <definedName name="BExJ0MY8SY5J5V50H3UKE78ODTVB" localSheetId="5" hidden="1">#REF!</definedName>
    <definedName name="BExJ0MY8SY5J5V50H3UKE78ODTVB" hidden="1">#REF!</definedName>
    <definedName name="BExJ0YC98G37ML4N8FLP8D95EFRF" localSheetId="5" hidden="1">#REF!</definedName>
    <definedName name="BExJ0YC98G37ML4N8FLP8D95EFRF" hidden="1">#REF!</definedName>
    <definedName name="BExKCDYKAEV45AFXHVHZZ62E5BM3" localSheetId="5" hidden="1">#REF!</definedName>
    <definedName name="BExKCDYKAEV45AFXHVHZZ62E5BM3" hidden="1">#REF!</definedName>
    <definedName name="BExKCYXU0W2VQVDI3N3N37K2598P" localSheetId="5" hidden="1">#REF!</definedName>
    <definedName name="BExKCYXU0W2VQVDI3N3N37K2598P" hidden="1">#REF!</definedName>
    <definedName name="BExKDJX3Z1TS0WFDD9EAO42JHL9G" localSheetId="5" hidden="1">#REF!</definedName>
    <definedName name="BExKDJX3Z1TS0WFDD9EAO42JHL9G" hidden="1">#REF!</definedName>
    <definedName name="BExKDK7WVA5I2WBACAZHAHN35D0I" localSheetId="5" hidden="1">#REF!</definedName>
    <definedName name="BExKDK7WVA5I2WBACAZHAHN35D0I" hidden="1">#REF!</definedName>
    <definedName name="BExKDKO0W4AGQO1V7K6Q4VM750FT" localSheetId="5" hidden="1">#REF!</definedName>
    <definedName name="BExKDKO0W4AGQO1V7K6Q4VM750FT" hidden="1">#REF!</definedName>
    <definedName name="BExKDLF10G7W77J87QWH3ZGLUCLW" localSheetId="5" hidden="1">#REF!</definedName>
    <definedName name="BExKDLF10G7W77J87QWH3ZGLUCLW" hidden="1">#REF!</definedName>
    <definedName name="BExKE2NDBQ14HOJH945N4W9ZZFJO" localSheetId="5" hidden="1">#REF!</definedName>
    <definedName name="BExKE2NDBQ14HOJH945N4W9ZZFJO" hidden="1">#REF!</definedName>
    <definedName name="BExKEFE0I3MT6ZLC4T1L9465HKTN" localSheetId="5" hidden="1">#REF!</definedName>
    <definedName name="BExKEFE0I3MT6ZLC4T1L9465HKTN" hidden="1">#REF!</definedName>
    <definedName name="BExKEK6O5BVJP4VY02FY7JNAZ6BT" localSheetId="5" hidden="1">#REF!</definedName>
    <definedName name="BExKEK6O5BVJP4VY02FY7JNAZ6BT" hidden="1">#REF!</definedName>
    <definedName name="BExKEKXK6E6QX339ELPXDIRZSJE0" localSheetId="5" hidden="1">#REF!</definedName>
    <definedName name="BExKEKXK6E6QX339ELPXDIRZSJE0" hidden="1">#REF!</definedName>
    <definedName name="BExKEMFI35R0D4WN4A59V9QH7I5S" localSheetId="5" hidden="1">#REF!</definedName>
    <definedName name="BExKEMFI35R0D4WN4A59V9QH7I5S" hidden="1">#REF!</definedName>
    <definedName name="BExKEOOIBMP7N8033EY2CJYCBX6H" localSheetId="5" hidden="1">#REF!</definedName>
    <definedName name="BExKEOOIBMP7N8033EY2CJYCBX6H" hidden="1">#REF!</definedName>
    <definedName name="BExKEW0RR5LA3VC46A2BEOOMQE56" localSheetId="5" hidden="1">#REF!</definedName>
    <definedName name="BExKEW0RR5LA3VC46A2BEOOMQE56" hidden="1">#REF!</definedName>
    <definedName name="BExKF37PTJB4PE1PUQWG20ASBX4E" localSheetId="5" hidden="1">#REF!</definedName>
    <definedName name="BExKF37PTJB4PE1PUQWG20ASBX4E" hidden="1">#REF!</definedName>
    <definedName name="BExKFA3VI1CZK21SM0N3LZWT9LA1" localSheetId="5" hidden="1">#REF!</definedName>
    <definedName name="BExKFA3VI1CZK21SM0N3LZWT9LA1" hidden="1">#REF!</definedName>
    <definedName name="BExKFBB29XXT9A2LVUXYSIVKPWGB" localSheetId="5" hidden="1">#REF!</definedName>
    <definedName name="BExKFBB29XXT9A2LVUXYSIVKPWGB" hidden="1">#REF!</definedName>
    <definedName name="BExKFINBFV5J2NFRCL4YUO3YF0ZE" localSheetId="5" hidden="1">#REF!</definedName>
    <definedName name="BExKFINBFV5J2NFRCL4YUO3YF0ZE" hidden="1">#REF!</definedName>
    <definedName name="BExKFISRBFACTAMJSALEYMY66F6X" localSheetId="5" hidden="1">#REF!</definedName>
    <definedName name="BExKFISRBFACTAMJSALEYMY66F6X" hidden="1">#REF!</definedName>
    <definedName name="BExKFOSK5DJ151C4E8544UWMYTOC" localSheetId="5" hidden="1">#REF!</definedName>
    <definedName name="BExKFOSK5DJ151C4E8544UWMYTOC" hidden="1">#REF!</definedName>
    <definedName name="BExKFWL3DE1V1VOVHAFYBE85QUB7" localSheetId="5" hidden="1">#REF!</definedName>
    <definedName name="BExKFWL3DE1V1VOVHAFYBE85QUB7" hidden="1">#REF!</definedName>
    <definedName name="BExKFXS9NDEWPZDVGLTMOM3CFO7N" localSheetId="5" hidden="1">#REF!</definedName>
    <definedName name="BExKFXS9NDEWPZDVGLTMOM3CFO7N" hidden="1">#REF!</definedName>
    <definedName name="BExKFYJC4EVEV54F82K6VKP7Q3OU" localSheetId="5" hidden="1">#REF!</definedName>
    <definedName name="BExKFYJC4EVEV54F82K6VKP7Q3OU" hidden="1">#REF!</definedName>
    <definedName name="BExKG4IYHBKQQ8J8FN10GB2IKO33" localSheetId="5" hidden="1">#REF!</definedName>
    <definedName name="BExKG4IYHBKQQ8J8FN10GB2IKO33" hidden="1">#REF!</definedName>
    <definedName name="BExKGBVDO2JNJUFOFQMF0RJG03ZK" localSheetId="5" hidden="1">#REF!</definedName>
    <definedName name="BExKGBVDO2JNJUFOFQMF0RJG03ZK" hidden="1">#REF!</definedName>
    <definedName name="BExKGF0L44S78D33WMQ1A75TRKB9" localSheetId="5" hidden="1">#REF!</definedName>
    <definedName name="BExKGF0L44S78D33WMQ1A75TRKB9" hidden="1">#REF!</definedName>
    <definedName name="BExKGFRN31B3G20LMQ4LRF879J68" localSheetId="5" hidden="1">#REF!</definedName>
    <definedName name="BExKGFRN31B3G20LMQ4LRF879J68" hidden="1">#REF!</definedName>
    <definedName name="BExKGJD3U3ADZILP20U3EURP0UQP" localSheetId="5" hidden="1">#REF!</definedName>
    <definedName name="BExKGJD3U3ADZILP20U3EURP0UQP" hidden="1">#REF!</definedName>
    <definedName name="BExKGNK5YGKP0YHHTAAOV17Z9EIM" localSheetId="5" hidden="1">#REF!</definedName>
    <definedName name="BExKGNK5YGKP0YHHTAAOV17Z9EIM" hidden="1">#REF!</definedName>
    <definedName name="BExKGQ3T3TWGZUSNVWJE1XWXHGRQ" hidden="1">#REF!</definedName>
    <definedName name="BExKGV77YH9YXIQTRKK2331QGYKF" localSheetId="5" hidden="1">#REF!</definedName>
    <definedName name="BExKGV77YH9YXIQTRKK2331QGYKF" hidden="1">#REF!</definedName>
    <definedName name="BExKH3FTZ5VGTB86W9M4AB39R0G8" localSheetId="5" hidden="1">#REF!</definedName>
    <definedName name="BExKH3FTZ5VGTB86W9M4AB39R0G8" hidden="1">#REF!</definedName>
    <definedName name="BExKH3FV5U5O6XZM7STS3NZKQFGJ" localSheetId="5" hidden="1">#REF!</definedName>
    <definedName name="BExKH3FV5U5O6XZM7STS3NZKQFGJ" hidden="1">#REF!</definedName>
    <definedName name="BExKH3W5435VN8DZ68OCKI93SEO4" localSheetId="5" hidden="1">#REF!</definedName>
    <definedName name="BExKH3W5435VN8DZ68OCKI93SEO4" hidden="1">#REF!</definedName>
    <definedName name="BExKH9L4L5ZUAA98QAZ7DB7YH4QE" localSheetId="5" hidden="1">#REF!</definedName>
    <definedName name="BExKH9L4L5ZUAA98QAZ7DB7YH4QE" hidden="1">#REF!</definedName>
    <definedName name="BExKHAMUH8NR3HRV0V6FHJE3ROLN" localSheetId="5" hidden="1">#REF!</definedName>
    <definedName name="BExKHAMUH8NR3HRV0V6FHJE3ROLN" hidden="1">#REF!</definedName>
    <definedName name="BExKHCFKOWFHO2WW0N7Y5XDXEWAO" localSheetId="5" hidden="1">#REF!</definedName>
    <definedName name="BExKHCFKOWFHO2WW0N7Y5XDXEWAO" hidden="1">#REF!</definedName>
    <definedName name="BExKHIVLONZ46HLMR50DEXKEUNEP" localSheetId="5" hidden="1">#REF!</definedName>
    <definedName name="BExKHIVLONZ46HLMR50DEXKEUNEP" hidden="1">#REF!</definedName>
    <definedName name="BExKHPM9XA0ADDK7TUR0N38EXWEP" localSheetId="5" hidden="1">#REF!</definedName>
    <definedName name="BExKHPM9XA0ADDK7TUR0N38EXWEP" hidden="1">#REF!</definedName>
    <definedName name="BExKHQYXEM47TMIQRQVHE4T5LT8K" localSheetId="5" hidden="1">#REF!</definedName>
    <definedName name="BExKHQYXEM47TMIQRQVHE4T5LT8K" hidden="1">#REF!</definedName>
    <definedName name="BExKI4076KXCDE5KXL79KT36OKLO" localSheetId="5" hidden="1">#REF!</definedName>
    <definedName name="BExKI4076KXCDE5KXL79KT36OKLO" hidden="1">#REF!</definedName>
    <definedName name="BExKI7AUWXBP1WBLFRIYSNQZDWCY" localSheetId="5" hidden="1">#REF!</definedName>
    <definedName name="BExKI7AUWXBP1WBLFRIYSNQZDWCY" hidden="1">#REF!</definedName>
    <definedName name="BExKI7LO70WYISR7Q0Y1ZDWO9M3B" localSheetId="5" hidden="1">#REF!</definedName>
    <definedName name="BExKI7LO70WYISR7Q0Y1ZDWO9M3B" hidden="1">#REF!</definedName>
    <definedName name="BExKIF3EIT434ZQKMDXUBJCRLMK8" localSheetId="5" hidden="1">#REF!</definedName>
    <definedName name="BExKIF3EIT434ZQKMDXUBJCRLMK8" hidden="1">#REF!</definedName>
    <definedName name="BExKIGQV6TXIZG039HBOJU62WP2U" localSheetId="5" hidden="1">#REF!</definedName>
    <definedName name="BExKIGQV6TXIZG039HBOJU62WP2U" hidden="1">#REF!</definedName>
    <definedName name="BExKILE008SF3KTAN8WML3XKI1NZ" localSheetId="5" hidden="1">#REF!</definedName>
    <definedName name="BExKILE008SF3KTAN8WML3XKI1NZ" hidden="1">#REF!</definedName>
    <definedName name="BExKINSBB6RS7I489QHMCOMU4Z2X" localSheetId="5" hidden="1">#REF!</definedName>
    <definedName name="BExKINSBB6RS7I489QHMCOMU4Z2X" hidden="1">#REF!</definedName>
    <definedName name="BExKINXMPEA03CETGL1VOW1XRJIR" localSheetId="5" hidden="1">#REF!</definedName>
    <definedName name="BExKINXMPEA03CETGL1VOW1XRJIR" hidden="1">#REF!</definedName>
    <definedName name="BExKITBU5LXLZYDJS3D3BAVWEY3U" localSheetId="5" hidden="1">#REF!</definedName>
    <definedName name="BExKITBU5LXLZYDJS3D3BAVWEY3U" hidden="1">#REF!</definedName>
    <definedName name="BExKIU87ZKSOC2DYZWFK6SAK9I8E" localSheetId="5" hidden="1">#REF!</definedName>
    <definedName name="BExKIU87ZKSOC2DYZWFK6SAK9I8E" hidden="1">#REF!</definedName>
    <definedName name="BExKJ449HLYX2DJ9UF0H9GTPSQ73" localSheetId="5" hidden="1">#REF!</definedName>
    <definedName name="BExKJ449HLYX2DJ9UF0H9GTPSQ73" hidden="1">#REF!</definedName>
    <definedName name="BExKJ5649R9IC0GKQD6QI2G7C99Q" localSheetId="5" hidden="1">#REF!</definedName>
    <definedName name="BExKJ5649R9IC0GKQD6QI2G7C99Q" hidden="1">#REF!</definedName>
    <definedName name="BExKJEB4FXIMV2AAE9S3FCGRK1R0" localSheetId="5" hidden="1">#REF!</definedName>
    <definedName name="BExKJEB4FXIMV2AAE9S3FCGRK1R0" hidden="1">#REF!</definedName>
    <definedName name="BExKJELX2RUC8UEC56IZPYYZXHA7" localSheetId="5" hidden="1">#REF!</definedName>
    <definedName name="BExKJELX2RUC8UEC56IZPYYZXHA7" hidden="1">#REF!</definedName>
    <definedName name="BExKJI7CV9I6ILFIZ3SVO4DGK64J" localSheetId="5" hidden="1">#REF!</definedName>
    <definedName name="BExKJI7CV9I6ILFIZ3SVO4DGK64J" hidden="1">#REF!</definedName>
    <definedName name="BExKJINMXS61G2TZEXCJAWVV4F57" localSheetId="5" hidden="1">#REF!</definedName>
    <definedName name="BExKJINMXS61G2TZEXCJAWVV4F57" hidden="1">#REF!</definedName>
    <definedName name="BExKJK5ME8KB7HA0180L7OUZDDGV" localSheetId="5" hidden="1">#REF!</definedName>
    <definedName name="BExKJK5ME8KB7HA0180L7OUZDDGV" hidden="1">#REF!</definedName>
    <definedName name="BExKJLY652HI5GNEEWQXOB08K2C1" localSheetId="5" hidden="1">#REF!</definedName>
    <definedName name="BExKJLY652HI5GNEEWQXOB08K2C1" hidden="1">#REF!</definedName>
    <definedName name="BExKJN5IF0VMDILJ5K8ZENF2QYV1" localSheetId="5" hidden="1">#REF!</definedName>
    <definedName name="BExKJN5IF0VMDILJ5K8ZENF2QYV1" hidden="1">#REF!</definedName>
    <definedName name="BExKJUSJPFUIK20FTVAFJWR2OUYX" localSheetId="5" hidden="1">#REF!</definedName>
    <definedName name="BExKJUSJPFUIK20FTVAFJWR2OUYX" hidden="1">#REF!</definedName>
    <definedName name="BExKJXHNZTE5OMRQ1KTVM1DIQE9I" localSheetId="5" hidden="1">#REF!</definedName>
    <definedName name="BExKJXHNZTE5OMRQ1KTVM1DIQE9I" hidden="1">#REF!</definedName>
    <definedName name="BExKK8VP5RS3D0UXZVKA37C4SYBP" localSheetId="5" hidden="1">#REF!</definedName>
    <definedName name="BExKK8VP5RS3D0UXZVKA37C4SYBP" hidden="1">#REF!</definedName>
    <definedName name="BExKKIM9NPF6B3SPMPIQB27HQME4" localSheetId="5" hidden="1">#REF!</definedName>
    <definedName name="BExKKIM9NPF6B3SPMPIQB27HQME4" hidden="1">#REF!</definedName>
    <definedName name="BExKKIX1BCBQ4R3K41QD8NTV0OV0" localSheetId="5" hidden="1">#REF!</definedName>
    <definedName name="BExKKIX1BCBQ4R3K41QD8NTV0OV0" hidden="1">#REF!</definedName>
    <definedName name="BExKKJ2IHMOO66DQ0V2YABR4GV05" localSheetId="5" hidden="1">#REF!</definedName>
    <definedName name="BExKKJ2IHMOO66DQ0V2YABR4GV05" hidden="1">#REF!</definedName>
    <definedName name="BExKKQ3ZWADYV03YHMXDOAMU90EB" localSheetId="5" hidden="1">#REF!</definedName>
    <definedName name="BExKKQ3ZWADYV03YHMXDOAMU90EB" hidden="1">#REF!</definedName>
    <definedName name="BExKKUGD2HMJWQEYZ8H3X1BMXFS9" localSheetId="5" hidden="1">#REF!</definedName>
    <definedName name="BExKKUGD2HMJWQEYZ8H3X1BMXFS9" hidden="1">#REF!</definedName>
    <definedName name="BExKKX05KCZZZPKOR1NE5A8RGVT4" localSheetId="5" hidden="1">#REF!</definedName>
    <definedName name="BExKKX05KCZZZPKOR1NE5A8RGVT4" hidden="1">#REF!</definedName>
    <definedName name="BExKL3QUCLQLECGZM555PRF8EN56" localSheetId="5" hidden="1">#REF!</definedName>
    <definedName name="BExKL3QUCLQLECGZM555PRF8EN56" hidden="1">#REF!</definedName>
    <definedName name="BExKL7CGLA62V9UQH9ZDEHIK8W4O" localSheetId="5" hidden="1">#REF!</definedName>
    <definedName name="BExKL7CGLA62V9UQH9ZDEHIK8W4O" hidden="1">#REF!</definedName>
    <definedName name="BExKLD6S9L66QYREYHBE5J44OK7X" localSheetId="5" hidden="1">#REF!</definedName>
    <definedName name="BExKLD6S9L66QYREYHBE5J44OK7X" hidden="1">#REF!</definedName>
    <definedName name="BExKLEZK32L28GYJWVO63BZ5E1JD" localSheetId="5" hidden="1">#REF!</definedName>
    <definedName name="BExKLEZK32L28GYJWVO63BZ5E1JD" hidden="1">#REF!</definedName>
    <definedName name="BExKLLKVVHT06LA55JB2FC871DC5" localSheetId="5" hidden="1">#REF!</definedName>
    <definedName name="BExKLLKVVHT06LA55JB2FC871DC5" hidden="1">#REF!</definedName>
    <definedName name="BExKMKNALVJRCZS69GFJA4M1J08O" localSheetId="5" hidden="1">#REF!</definedName>
    <definedName name="BExKMKNALVJRCZS69GFJA4M1J08O" hidden="1">#REF!</definedName>
    <definedName name="BExKMMFZIDRFNSBCWVADJ4S2JE52" localSheetId="5" hidden="1">#REF!</definedName>
    <definedName name="BExKMMFZIDRFNSBCWVADJ4S2JE52" hidden="1">#REF!</definedName>
    <definedName name="BExKMRZJS845FERFW6HUXLFAOMYD" localSheetId="5" hidden="1">#REF!</definedName>
    <definedName name="BExKMRZJS845FERFW6HUXLFAOMYD" hidden="1">#REF!</definedName>
    <definedName name="BExKMS514WWPGUGRYGTH6XU97T8B" localSheetId="5" hidden="1">#REF!</definedName>
    <definedName name="BExKMS514WWPGUGRYGTH6XU97T8B" hidden="1">#REF!</definedName>
    <definedName name="BExKMUDV8AH8HQAD5HJVUW7GFDWU" localSheetId="5" hidden="1">#REF!</definedName>
    <definedName name="BExKMUDV8AH8HQAD5HJVUW7GFDWU" hidden="1">#REF!</definedName>
    <definedName name="BExKMWBX4EH3EYJ07UFEM08NB40Z" localSheetId="5" hidden="1">#REF!</definedName>
    <definedName name="BExKMWBX4EH3EYJ07UFEM08NB40Z" hidden="1">#REF!</definedName>
    <definedName name="BExKN4Q70IU9OY91QRUSK3044MQD" localSheetId="5" hidden="1">#REF!</definedName>
    <definedName name="BExKN4Q70IU9OY91QRUSK3044MQD" hidden="1">#REF!</definedName>
    <definedName name="BExKNBGV2IR3S7M0BX4810KZB4V3" localSheetId="5" hidden="1">#REF!</definedName>
    <definedName name="BExKNBGV2IR3S7M0BX4810KZB4V3" hidden="1">#REF!</definedName>
    <definedName name="BExKNCTBZTSY3MO42VU5PLV6YUHZ" localSheetId="5" hidden="1">#REF!</definedName>
    <definedName name="BExKNCTBZTSY3MO42VU5PLV6YUHZ" hidden="1">#REF!</definedName>
    <definedName name="BExKNGV2YY749C42AQ2T9QNIE5C3" localSheetId="5" hidden="1">#REF!</definedName>
    <definedName name="BExKNGV2YY749C42AQ2T9QNIE5C3" hidden="1">#REF!</definedName>
    <definedName name="BExKNH0F1WPNUEQITIUN5T4NDX9H" localSheetId="5" hidden="1">#REF!</definedName>
    <definedName name="BExKNH0F1WPNUEQITIUN5T4NDX9H" hidden="1">#REF!</definedName>
    <definedName name="BExKNV8UOHVWEHDJWI2WMJ9X6QHZ" localSheetId="5" hidden="1">#REF!</definedName>
    <definedName name="BExKNV8UOHVWEHDJWI2WMJ9X6QHZ" hidden="1">#REF!</definedName>
    <definedName name="BExKNZLD7UATC1MYRNJD8H2NH4KU" localSheetId="5" hidden="1">#REF!</definedName>
    <definedName name="BExKNZLD7UATC1MYRNJD8H2NH4KU" hidden="1">#REF!</definedName>
    <definedName name="BExKNZQUKQQG2Y97R74G4O4BJP1L" localSheetId="5" hidden="1">#REF!</definedName>
    <definedName name="BExKNZQUKQQG2Y97R74G4O4BJP1L" hidden="1">#REF!</definedName>
    <definedName name="BExKO06X0EAD3ABEG1E8PWLDWHBA" localSheetId="5" hidden="1">#REF!</definedName>
    <definedName name="BExKO06X0EAD3ABEG1E8PWLDWHBA" hidden="1">#REF!</definedName>
    <definedName name="BExKO2AHHSGNI1AZOIOW21KPXKPE" localSheetId="5" hidden="1">#REF!</definedName>
    <definedName name="BExKO2AHHSGNI1AZOIOW21KPXKPE" hidden="1">#REF!</definedName>
    <definedName name="BExKO2FXWJWC5IZLDN8JHYILQJ2N" localSheetId="5" hidden="1">#REF!</definedName>
    <definedName name="BExKO2FXWJWC5IZLDN8JHYILQJ2N" hidden="1">#REF!</definedName>
    <definedName name="BExKO438WZ8FKOU00NURGFMOYXWN" localSheetId="5" hidden="1">#REF!</definedName>
    <definedName name="BExKO438WZ8FKOU00NURGFMOYXWN" hidden="1">#REF!</definedName>
    <definedName name="BExKO551EZ73M80UFHBQE7BQVU4L" localSheetId="5" hidden="1">#REF!</definedName>
    <definedName name="BExKO551EZ73M80UFHBQE7BQVU4L" hidden="1">#REF!</definedName>
    <definedName name="BExKOBA4VTRV9YG31IM1PDDO3J9M" localSheetId="5" hidden="1">#REF!</definedName>
    <definedName name="BExKOBA4VTRV9YG31IM1PDDO3J9M" hidden="1">#REF!</definedName>
    <definedName name="BExKODIZGWW2EQD0FEYW6WK6XLCM" localSheetId="5" hidden="1">#REF!</definedName>
    <definedName name="BExKODIZGWW2EQD0FEYW6WK6XLCM" hidden="1">#REF!</definedName>
    <definedName name="BExKOPO2HPWVQGAKW8LOZMPIDEFG" localSheetId="5" hidden="1">#REF!</definedName>
    <definedName name="BExKOPO2HPWVQGAKW8LOZMPIDEFG" hidden="1">#REF!</definedName>
    <definedName name="BExKP7SRQ3MN5BDYXV2XMBQNUH23" localSheetId="5" hidden="1">#REF!</definedName>
    <definedName name="BExKP7SRQ3MN5BDYXV2XMBQNUH23" hidden="1">#REF!</definedName>
    <definedName name="BExKPEZP0QTKOTLIMMIFSVTHQEEK" localSheetId="5" hidden="1">#REF!</definedName>
    <definedName name="BExKPEZP0QTKOTLIMMIFSVTHQEEK" hidden="1">#REF!</definedName>
    <definedName name="BExKPFFSVTL757PNITV8R9RN4452" localSheetId="5" hidden="1">#REF!</definedName>
    <definedName name="BExKPFFSVTL757PNITV8R9RN4452" hidden="1">#REF!</definedName>
    <definedName name="BExKPIL5ZWOXQAENH3VP3ZHA2N7N" hidden="1">#REF!</definedName>
    <definedName name="BExKPJHKPVROP9QX9BMBZMU2HEZ1" localSheetId="5" hidden="1">#REF!</definedName>
    <definedName name="BExKPJHKPVROP9QX9BMBZMU2HEZ1" hidden="1">#REF!</definedName>
    <definedName name="BExKPLQJX0HJ8OTXBXH9IC9J2V0W" localSheetId="5" hidden="1">#REF!</definedName>
    <definedName name="BExKPLQJX0HJ8OTXBXH9IC9J2V0W" hidden="1">#REF!</definedName>
    <definedName name="BExKPN8C7GN36ZJZHLOB74LU6KT0" localSheetId="5" hidden="1">#REF!</definedName>
    <definedName name="BExKPN8C7GN36ZJZHLOB74LU6KT0" hidden="1">#REF!</definedName>
    <definedName name="BExKPX9VZ1J5021Q98K60HMPJU58" localSheetId="5" hidden="1">#REF!</definedName>
    <definedName name="BExKPX9VZ1J5021Q98K60HMPJU58" hidden="1">#REF!</definedName>
    <definedName name="BExKQGGEP203MUWSJVORTY7RFOFT" localSheetId="5" hidden="1">#REF!</definedName>
    <definedName name="BExKQGGEP203MUWSJVORTY7RFOFT" hidden="1">#REF!</definedName>
    <definedName name="BExKQJGAAWNM3NT19E9I0CQDBTU0" localSheetId="5" hidden="1">#REF!</definedName>
    <definedName name="BExKQJGAAWNM3NT19E9I0CQDBTU0" hidden="1">#REF!</definedName>
    <definedName name="BExKQM5GJ1ZN5REKFE7YVBQ0KXWF" localSheetId="5" hidden="1">#REF!</definedName>
    <definedName name="BExKQM5GJ1ZN5REKFE7YVBQ0KXWF" hidden="1">#REF!</definedName>
    <definedName name="BExKQQ71278061G7ZFYGPWOMOMY2" localSheetId="5" hidden="1">#REF!</definedName>
    <definedName name="BExKQQ71278061G7ZFYGPWOMOMY2" hidden="1">#REF!</definedName>
    <definedName name="BExKQTXRG3ECU8NT47UR7643LO5G" localSheetId="5" hidden="1">#REF!</definedName>
    <definedName name="BExKQTXRG3ECU8NT47UR7643LO5G" hidden="1">#REF!</definedName>
    <definedName name="BExKQVL7HPOIZ4FHANDFMVOJLEPR" localSheetId="5" hidden="1">#REF!</definedName>
    <definedName name="BExKQVL7HPOIZ4FHANDFMVOJLEPR" hidden="1">#REF!</definedName>
    <definedName name="BExKR3ZAJRYXZB4M7XZPK0I7E55W" localSheetId="5" hidden="1">#REF!</definedName>
    <definedName name="BExKR3ZAJRYXZB4M7XZPK0I7E55W" hidden="1">#REF!</definedName>
    <definedName name="BExKR8RZSEHW184G0Z56B4EGNU72" localSheetId="5" hidden="1">#REF!</definedName>
    <definedName name="BExKR8RZSEHW184G0Z56B4EGNU72" hidden="1">#REF!</definedName>
    <definedName name="BExKRHM60KUPM7RGAAFRSKX4TMS5" localSheetId="5" hidden="1">#REF!</definedName>
    <definedName name="BExKRHM60KUPM7RGAAFRSKX4TMS5" hidden="1">#REF!</definedName>
    <definedName name="BExKRQB2LX164R610N3VXJPD3C1W" localSheetId="5" hidden="1">#REF!</definedName>
    <definedName name="BExKRQB2LX164R610N3VXJPD3C1W" hidden="1">#REF!</definedName>
    <definedName name="BExKRVUSQ6PA7ZYQSTEQL3X7PB9P" localSheetId="5" hidden="1">#REF!</definedName>
    <definedName name="BExKRVUSQ6PA7ZYQSTEQL3X7PB9P" hidden="1">#REF!</definedName>
    <definedName name="BExKRY3KZ7F7RB2KH8HXSQ85IEQO" localSheetId="5" hidden="1">#REF!</definedName>
    <definedName name="BExKRY3KZ7F7RB2KH8HXSQ85IEQO" hidden="1">#REF!</definedName>
    <definedName name="BExKS91CCVW1YKNE1EQ4MCE1E9JX" localSheetId="5" hidden="1">#REF!</definedName>
    <definedName name="BExKS91CCVW1YKNE1EQ4MCE1E9JX" hidden="1">#REF!</definedName>
    <definedName name="BExKSA37DZTCK6H13HPIKR0ZFVL8" localSheetId="5" hidden="1">#REF!</definedName>
    <definedName name="BExKSA37DZTCK6H13HPIKR0ZFVL8" hidden="1">#REF!</definedName>
    <definedName name="BExKSB51O073JLM4PEU353GBBSMI" localSheetId="5" hidden="1">#REF!</definedName>
    <definedName name="BExKSB51O073JLM4PEU353GBBSMI" hidden="1">#REF!</definedName>
    <definedName name="BExKSC1EDUXA6RM44LZV6HMMHKLX" localSheetId="5" hidden="1">#REF!</definedName>
    <definedName name="BExKSC1EDUXA6RM44LZV6HMMHKLX" hidden="1">#REF!</definedName>
    <definedName name="BExKSFMOMSZYDE0WNC94F40S6636" localSheetId="5" hidden="1">#REF!</definedName>
    <definedName name="BExKSFMOMSZYDE0WNC94F40S6636" hidden="1">#REF!</definedName>
    <definedName name="BExKSHQ9K79S8KYUWIV5M5LAHHF1" localSheetId="5" hidden="1">#REF!</definedName>
    <definedName name="BExKSHQ9K79S8KYUWIV5M5LAHHF1" hidden="1">#REF!</definedName>
    <definedName name="BExKSJTWG9L3FCX8FLK4EMUJMF27" localSheetId="5" hidden="1">#REF!</definedName>
    <definedName name="BExKSJTWG9L3FCX8FLK4EMUJMF27" hidden="1">#REF!</definedName>
    <definedName name="BExKSU0MKNAVZYYPKCYTZDWQX4R8" localSheetId="5" hidden="1">#REF!</definedName>
    <definedName name="BExKSU0MKNAVZYYPKCYTZDWQX4R8" hidden="1">#REF!</definedName>
    <definedName name="BExKSX60G1MUS689FXIGYP2F7C62" localSheetId="5" hidden="1">#REF!</definedName>
    <definedName name="BExKSX60G1MUS689FXIGYP2F7C62" hidden="1">#REF!</definedName>
    <definedName name="BExKT2UZ7Y2VWF5NQE18SJRLD2RN" localSheetId="5" hidden="1">#REF!</definedName>
    <definedName name="BExKT2UZ7Y2VWF5NQE18SJRLD2RN" hidden="1">#REF!</definedName>
    <definedName name="BExKT3GJFNGAM09H5F615E36A38C" localSheetId="5" hidden="1">#REF!</definedName>
    <definedName name="BExKT3GJFNGAM09H5F615E36A38C" hidden="1">#REF!</definedName>
    <definedName name="BExKTD1UM9PTLYETG1RM502XDNC0" localSheetId="5" hidden="1">#REF!</definedName>
    <definedName name="BExKTD1UM9PTLYETG1RM502XDNC0" hidden="1">#REF!</definedName>
    <definedName name="BExKTJN26AY45CE6JUAX3OIL48F7" localSheetId="5" hidden="1">#REF!</definedName>
    <definedName name="BExKTJN26AY45CE6JUAX3OIL48F7" hidden="1">#REF!</definedName>
    <definedName name="BExKTQZGN8GI3XGSEXMPCCA3S19H" localSheetId="5" hidden="1">#REF!</definedName>
    <definedName name="BExKTQZGN8GI3XGSEXMPCCA3S19H" hidden="1">#REF!</definedName>
    <definedName name="BExKTUKYYU0F6TUW1RXV24LRAZFE" localSheetId="5" hidden="1">#REF!</definedName>
    <definedName name="BExKTUKYYU0F6TUW1RXV24LRAZFE" hidden="1">#REF!</definedName>
    <definedName name="BExKU3FBLHQBIUTN6XEZW5GC9OG1" localSheetId="5" hidden="1">#REF!</definedName>
    <definedName name="BExKU3FBLHQBIUTN6XEZW5GC9OG1" hidden="1">#REF!</definedName>
    <definedName name="BExKU82I99FEUIZLODXJDOJC96CQ" localSheetId="5" hidden="1">#REF!</definedName>
    <definedName name="BExKU82I99FEUIZLODXJDOJC96CQ" hidden="1">#REF!</definedName>
    <definedName name="BExKUDM0DFSCM3D91SH0XLXJSL18" localSheetId="5" hidden="1">#REF!</definedName>
    <definedName name="BExKUDM0DFSCM3D91SH0XLXJSL18" hidden="1">#REF!</definedName>
    <definedName name="BExKUHYKD9TJTMQOOBS4EX04FCEZ" localSheetId="5" hidden="1">#REF!</definedName>
    <definedName name="BExKUHYKD9TJTMQOOBS4EX04FCEZ" hidden="1">#REF!</definedName>
    <definedName name="BExKULEKJLA77AUQPDUHSM94Y76Z" localSheetId="5" hidden="1">#REF!</definedName>
    <definedName name="BExKULEKJLA77AUQPDUHSM94Y76Z" hidden="1">#REF!</definedName>
    <definedName name="BExKUXE506JSYMR4CV866RHRDYR9" localSheetId="5" hidden="1">#REF!</definedName>
    <definedName name="BExKUXE506JSYMR4CV866RHRDYR9" hidden="1">#REF!</definedName>
    <definedName name="BExKV08R85MKI3MAX9E2HERNQUNL" localSheetId="5" hidden="1">#REF!</definedName>
    <definedName name="BExKV08R85MKI3MAX9E2HERNQUNL" hidden="1">#REF!</definedName>
    <definedName name="BExKV4AAUNNJL5JWD7PX6BFKVS6O" localSheetId="5" hidden="1">#REF!</definedName>
    <definedName name="BExKV4AAUNNJL5JWD7PX6BFKVS6O" hidden="1">#REF!</definedName>
    <definedName name="BExKVDVK6HN74GQPTXICP9BFC8CF" localSheetId="5" hidden="1">#REF!</definedName>
    <definedName name="BExKVDVK6HN74GQPTXICP9BFC8CF" hidden="1">#REF!</definedName>
    <definedName name="BExKVFZ3ZZGIC1QI8XN6BYFWN0ZY" localSheetId="5" hidden="1">#REF!</definedName>
    <definedName name="BExKVFZ3ZZGIC1QI8XN6BYFWN0ZY" hidden="1">#REF!</definedName>
    <definedName name="BExKVG4KGO28KPGTAFL1R8TTZ10N" localSheetId="5" hidden="1">#REF!</definedName>
    <definedName name="BExKVG4KGO28KPGTAFL1R8TTZ10N" hidden="1">#REF!</definedName>
    <definedName name="BExKW0CSH7DA02YSNV64PSEIXB2P" localSheetId="5" hidden="1">#REF!</definedName>
    <definedName name="BExKW0CSH7DA02YSNV64PSEIXB2P" hidden="1">#REF!</definedName>
    <definedName name="BExM9NUG3Q31X01AI9ZJCZIX25CS" localSheetId="5" hidden="1">#REF!</definedName>
    <definedName name="BExM9NUG3Q31X01AI9ZJCZIX25CS" hidden="1">#REF!</definedName>
    <definedName name="BExM9OG182RP30MY23PG49LVPZ1C" localSheetId="5" hidden="1">#REF!</definedName>
    <definedName name="BExM9OG182RP30MY23PG49LVPZ1C" hidden="1">#REF!</definedName>
    <definedName name="BExMA64MW1S18NH8DCKPCCEI5KCB" localSheetId="5" hidden="1">#REF!</definedName>
    <definedName name="BExMA64MW1S18NH8DCKPCCEI5KCB" hidden="1">#REF!</definedName>
    <definedName name="BExMALEWFUEM8Y686IT03ECURUBR" localSheetId="5" hidden="1">#REF!</definedName>
    <definedName name="BExMALEWFUEM8Y686IT03ECURUBR" hidden="1">#REF!</definedName>
    <definedName name="BExMAS0AQY7KMMTBTBPK0SWWDITB" localSheetId="5" hidden="1">#REF!</definedName>
    <definedName name="BExMAS0AQY7KMMTBTBPK0SWWDITB" hidden="1">#REF!</definedName>
    <definedName name="BExMAXJS82ZJ8RS22VLE0V0LDUII" localSheetId="5" hidden="1">#REF!</definedName>
    <definedName name="BExMAXJS82ZJ8RS22VLE0V0LDUII" hidden="1">#REF!</definedName>
    <definedName name="BExMB4QRS0R3MTB4CMUHFZ84LNZQ" localSheetId="5" hidden="1">#REF!</definedName>
    <definedName name="BExMB4QRS0R3MTB4CMUHFZ84LNZQ" hidden="1">#REF!</definedName>
    <definedName name="BExMB7AICZ233JKSCEUSR9RQXRS0" localSheetId="5" hidden="1">#REF!</definedName>
    <definedName name="BExMB7AICZ233JKSCEUSR9RQXRS0" hidden="1">#REF!</definedName>
    <definedName name="BExMBC35WKQY5CWQJLV4D05O6971" localSheetId="5" hidden="1">#REF!</definedName>
    <definedName name="BExMBC35WKQY5CWQJLV4D05O6971" hidden="1">#REF!</definedName>
    <definedName name="BExMBFTZV4Q1A5KG25C1N9PHQNSW" localSheetId="5" hidden="1">#REF!</definedName>
    <definedName name="BExMBFTZV4Q1A5KG25C1N9PHQNSW" hidden="1">#REF!</definedName>
    <definedName name="BExMBFZFXQDH3H55R89930TFTU36" localSheetId="5" hidden="1">#REF!</definedName>
    <definedName name="BExMBFZFXQDH3H55R89930TFTU36" hidden="1">#REF!</definedName>
    <definedName name="BExMBK6ISK3U7KHZKUJXIDKGF6VW" localSheetId="5" hidden="1">#REF!</definedName>
    <definedName name="BExMBK6ISK3U7KHZKUJXIDKGF6VW" hidden="1">#REF!</definedName>
    <definedName name="BExMBYPQDG9AYDQ5E8IECVFREPO6" localSheetId="5" hidden="1">#REF!</definedName>
    <definedName name="BExMBYPQDG9AYDQ5E8IECVFREPO6" hidden="1">[30]ZZCOOM_M03_Q004!#REF!</definedName>
    <definedName name="BExMC7PESEESXVMDCGGIP5LPMUGY" hidden="1">#REF!</definedName>
    <definedName name="BExMC8AZUTX8LG89K2JJR7ZG62XX" localSheetId="5" hidden="1">#REF!</definedName>
    <definedName name="BExMC8AZUTX8LG89K2JJR7ZG62XX" hidden="1">#REF!</definedName>
    <definedName name="BExMCA96YR10V72G2R0SCIKPZLIZ" localSheetId="5" hidden="1">#REF!</definedName>
    <definedName name="BExMCA96YR10V72G2R0SCIKPZLIZ" hidden="1">#REF!</definedName>
    <definedName name="BExMCB5JU5I2VQDUBS4O42BTEVKI" localSheetId="5" hidden="1">#REF!</definedName>
    <definedName name="BExMCB5JU5I2VQDUBS4O42BTEVKI" hidden="1">#REF!</definedName>
    <definedName name="BExMCFSQFSEMPY5IXDIRKZDASDBR" localSheetId="5" hidden="1">#REF!</definedName>
    <definedName name="BExMCFSQFSEMPY5IXDIRKZDASDBR" hidden="1">#REF!</definedName>
    <definedName name="BExMCH58I9XOLK7WEE6VSJGYPJGL" localSheetId="5" hidden="1">#REF!</definedName>
    <definedName name="BExMCH58I9XOLK7WEE6VSJGYPJGL" hidden="1">#REF!</definedName>
    <definedName name="BExMCMZOEYWVOOJ98TBHTTCS7XB8" localSheetId="5" hidden="1">#REF!</definedName>
    <definedName name="BExMCMZOEYWVOOJ98TBHTTCS7XB8" hidden="1">#REF!</definedName>
    <definedName name="BExMCS8EF2W3FS9QADNKREYSI8P0" localSheetId="5" hidden="1">#REF!</definedName>
    <definedName name="BExMCS8EF2W3FS9QADNKREYSI8P0" hidden="1">#REF!</definedName>
    <definedName name="BExMCSU0KZGHALEL7N5DJBVL94K7" localSheetId="5" hidden="1">#REF!</definedName>
    <definedName name="BExMCSU0KZGHALEL7N5DJBVL94K7" hidden="1">#REF!</definedName>
    <definedName name="BExMCUS7GSOM96J0HJ7EH0FFM2AC" localSheetId="5" hidden="1">#REF!</definedName>
    <definedName name="BExMCUS7GSOM96J0HJ7EH0FFM2AC" hidden="1">#REF!</definedName>
    <definedName name="BExMCYTT6TVDWMJXO1NZANRTVNAN" localSheetId="5" hidden="1">#REF!</definedName>
    <definedName name="BExMCYTT6TVDWMJXO1NZANRTVNAN" hidden="1">#REF!</definedName>
    <definedName name="BExMD54CT1VTE5YGBM90H90NF28M" localSheetId="5" hidden="1">#REF!</definedName>
    <definedName name="BExMD54CT1VTE5YGBM90H90NF28M" hidden="1">#REF!</definedName>
    <definedName name="BExMD5F6IAV108XYJLXUO9HD0IT6" localSheetId="5" hidden="1">#REF!</definedName>
    <definedName name="BExMD5F6IAV108XYJLXUO9HD0IT6" hidden="1">#REF!</definedName>
    <definedName name="BExMDANV66W9T3XAXID40XFJ0J93" localSheetId="5" hidden="1">#REF!</definedName>
    <definedName name="BExMDANV66W9T3XAXID40XFJ0J93" hidden="1">#REF!</definedName>
    <definedName name="BExMDGD1KQP7NNR78X2ZX4FCBQ1S" localSheetId="5" hidden="1">#REF!</definedName>
    <definedName name="BExMDGD1KQP7NNR78X2ZX4FCBQ1S" hidden="1">#REF!</definedName>
    <definedName name="BExMDIRDK0DI8P86HB7WPH8QWLSQ" localSheetId="5" hidden="1">#REF!</definedName>
    <definedName name="BExMDIRDK0DI8P86HB7WPH8QWLSQ" hidden="1">#REF!</definedName>
    <definedName name="BExMDOWGDLP3BZZB4ZPI31VS10FP" localSheetId="5" hidden="1">#REF!</definedName>
    <definedName name="BExMDOWGDLP3BZZB4ZPI31VS10FP" hidden="1">#REF!</definedName>
    <definedName name="BExMDPI2FVMORSWDDCVAJ85WYAYO" localSheetId="5" hidden="1">#REF!</definedName>
    <definedName name="BExMDPI2FVMORSWDDCVAJ85WYAYO" hidden="1">#REF!</definedName>
    <definedName name="BExMDUWB7VWHFFR266QXO46BNV2S" localSheetId="5" hidden="1">#REF!</definedName>
    <definedName name="BExMDUWB7VWHFFR266QXO46BNV2S" hidden="1">#REF!</definedName>
    <definedName name="BExME2U47N8LZG0BPJ49ANY5QVV2" localSheetId="5" hidden="1">#REF!</definedName>
    <definedName name="BExME2U47N8LZG0BPJ49ANY5QVV2" hidden="1">#REF!</definedName>
    <definedName name="BExME88DH5DUKMUFI9FNVECXFD2E" localSheetId="5" hidden="1">#REF!</definedName>
    <definedName name="BExME88DH5DUKMUFI9FNVECXFD2E" hidden="1">#REF!</definedName>
    <definedName name="BExME9A7MOGAK7YTTQYXP5DL6VYA" localSheetId="5" hidden="1">#REF!</definedName>
    <definedName name="BExME9A7MOGAK7YTTQYXP5DL6VYA" hidden="1">#REF!</definedName>
    <definedName name="BExMEOV9YFRY5C3GDLU60GIX10BY" localSheetId="5" hidden="1">#REF!</definedName>
    <definedName name="BExMEOV9YFRY5C3GDLU60GIX10BY" hidden="1">#REF!</definedName>
    <definedName name="BExMEUK2Q5GZGZFZ77Z2IYUKOOYW" localSheetId="5" hidden="1">#REF!</definedName>
    <definedName name="BExMEUK2Q5GZGZFZ77Z2IYUKOOYW" hidden="1">#REF!</definedName>
    <definedName name="BExMEWT36INWIP0VNS94NEP3WZ4U" localSheetId="5" hidden="1">#REF!</definedName>
    <definedName name="BExMEWT36INWIP0VNS94NEP3WZ4U" hidden="1">#REF!</definedName>
    <definedName name="BExMEY09ESM4H2YGKEQQRYUD114R" localSheetId="5" hidden="1">#REF!</definedName>
    <definedName name="BExMEY09ESM4H2YGKEQQRYUD114R" hidden="1">#REF!</definedName>
    <definedName name="BExMF0UU4SBJHOJ4SG09QMF1TC7H" localSheetId="5" hidden="1">#REF!</definedName>
    <definedName name="BExMF0UU4SBJHOJ4SG09QMF1TC7H" hidden="1">#REF!</definedName>
    <definedName name="BExMF2YDPQWGK3CSN8LJG16MLFQZ" localSheetId="5" hidden="1">#REF!</definedName>
    <definedName name="BExMF2YDPQWGK3CSN8LJG16MLFQZ" hidden="1">#REF!</definedName>
    <definedName name="BExMF4G4IUPQY1Y5GEY5N3E04CL6" localSheetId="5" hidden="1">#REF!</definedName>
    <definedName name="BExMF4G4IUPQY1Y5GEY5N3E04CL6" hidden="1">#REF!</definedName>
    <definedName name="BExMF9UIGYMOAQK0ELUWP0S0HZZY" localSheetId="5" hidden="1">#REF!</definedName>
    <definedName name="BExMF9UIGYMOAQK0ELUWP0S0HZZY" hidden="1">#REF!</definedName>
    <definedName name="BExMFDLBSWFMRDYJ2DZETI3EXKN2" localSheetId="5" hidden="1">#REF!</definedName>
    <definedName name="BExMFDLBSWFMRDYJ2DZETI3EXKN2" hidden="1">#REF!</definedName>
    <definedName name="BExMFLDTMRTCHKA37LQW67BG8D5C" localSheetId="5" hidden="1">#REF!</definedName>
    <definedName name="BExMFLDTMRTCHKA37LQW67BG8D5C" hidden="1">#REF!</definedName>
    <definedName name="BExMFTH63LTWA2JYJTJYMT5K2OF2" localSheetId="5" hidden="1">#REF!</definedName>
    <definedName name="BExMFTH63LTWA2JYJTJYMT5K2OF2" hidden="1">#REF!</definedName>
    <definedName name="BExMFY4AG5T27EVMCCNE00GOAR66" localSheetId="5" hidden="1">#REF!</definedName>
    <definedName name="BExMFY4AG5T27EVMCCNE00GOAR66" hidden="1">#REF!</definedName>
    <definedName name="BExMGQQNOFER1MEVQ961XARTRIOB" localSheetId="5" hidden="1">#REF!</definedName>
    <definedName name="BExMGQQNOFER1MEVQ961XARTRIOB" hidden="1">#REF!</definedName>
    <definedName name="BExMH189E60TZBQFN2UWVA1UZA7X" localSheetId="5" hidden="1">#REF!</definedName>
    <definedName name="BExMH189E60TZBQFN2UWVA1UZA7X" hidden="1">#REF!</definedName>
    <definedName name="BExMH3H9TW5TJCNU5Z1EWXP3BAEP" localSheetId="5" hidden="1">#REF!</definedName>
    <definedName name="BExMH3H9TW5TJCNU5Z1EWXP3BAEP" hidden="1">#REF!</definedName>
    <definedName name="BExMH5A1B01SYXROP70DOKTQ5D6Z" localSheetId="5" hidden="1">#REF!</definedName>
    <definedName name="BExMH5A1B01SYXROP70DOKTQ5D6Z" hidden="1">#REF!</definedName>
    <definedName name="BExMHCGUJ8A3L31NU0XU0FGXE4P3" localSheetId="5" hidden="1">#REF!</definedName>
    <definedName name="BExMHCGUJ8A3L31NU0XU0FGXE4P3" hidden="1">#REF!</definedName>
    <definedName name="BExMHOWPB34KPZ76M2KIX2C9R2VB" localSheetId="5" hidden="1">#REF!</definedName>
    <definedName name="BExMHOWPB34KPZ76M2KIX2C9R2VB" hidden="1">#REF!</definedName>
    <definedName name="BExMHSSYC6KVHA3QDTSYPN92TWMI" localSheetId="5" hidden="1">#REF!</definedName>
    <definedName name="BExMHSSYC6KVHA3QDTSYPN92TWMI" hidden="1">#REF!</definedName>
    <definedName name="BExMI3AJ9477KDL4T9DHET4LJJTW" localSheetId="5" hidden="1">#REF!</definedName>
    <definedName name="BExMI3AJ9477KDL4T9DHET4LJJTW" hidden="1">#REF!</definedName>
    <definedName name="BExMI6QQ20XHD0NWJUN741B37182" localSheetId="5" hidden="1">#REF!</definedName>
    <definedName name="BExMI6QQ20XHD0NWJUN741B37182" hidden="1">#REF!</definedName>
    <definedName name="BExMI7MYDIMC9K16SBAFUY33RHK6" localSheetId="5" hidden="1">#REF!</definedName>
    <definedName name="BExMI7MYDIMC9K16SBAFUY33RHK6" hidden="1">#REF!</definedName>
    <definedName name="BExMI8JB94SBD9EMNJEK7Y2T6GYU" localSheetId="5" hidden="1">#REF!</definedName>
    <definedName name="BExMI8JB94SBD9EMNJEK7Y2T6GYU" hidden="1">#REF!</definedName>
    <definedName name="BExMI8OS85YTW3KYVE4YD0R7Z6UV" localSheetId="5" hidden="1">#REF!</definedName>
    <definedName name="BExMI8OS85YTW3KYVE4YD0R7Z6UV" hidden="1">#REF!</definedName>
    <definedName name="BExMI9QNOMVZ44I3BFMGU1EL1RSY" localSheetId="5" hidden="1">#REF!</definedName>
    <definedName name="BExMI9QNOMVZ44I3BFMGU1EL1RSY" hidden="1">#REF!</definedName>
    <definedName name="BExMIBOOZU40JS3F89OMPSRCE9MM" localSheetId="5" hidden="1">#REF!</definedName>
    <definedName name="BExMIBOOZU40JS3F89OMPSRCE9MM" hidden="1">#REF!</definedName>
    <definedName name="BExMIIQ5MBWSIHTFWAQADXMZC22Q" localSheetId="5" hidden="1">#REF!</definedName>
    <definedName name="BExMIIQ5MBWSIHTFWAQADXMZC22Q" hidden="1">#REF!</definedName>
    <definedName name="BExMIL4I2GE866I25CR5JBLJWJ6A" localSheetId="5" hidden="1">#REF!</definedName>
    <definedName name="BExMIL4I2GE866I25CR5JBLJWJ6A" hidden="1">#REF!</definedName>
    <definedName name="BExMIRKIPF27SNO82SPFSB3T5U17" localSheetId="5" hidden="1">#REF!</definedName>
    <definedName name="BExMIRKIPF27SNO82SPFSB3T5U17" hidden="1">#REF!</definedName>
    <definedName name="BExMIV0KC8555D5E42ZGWG15Y0MO" localSheetId="5" hidden="1">#REF!</definedName>
    <definedName name="BExMIV0KC8555D5E42ZGWG15Y0MO" hidden="1">#REF!</definedName>
    <definedName name="BExMIZT6AN7E6YMW2S87CTCN2UXH" localSheetId="5" hidden="1">#REF!</definedName>
    <definedName name="BExMIZT6AN7E6YMW2S87CTCN2UXH" hidden="1">#REF!</definedName>
    <definedName name="BExMJB76UESLVRD81AJBOB78JDTT" localSheetId="5" hidden="1">#REF!</definedName>
    <definedName name="BExMJB76UESLVRD81AJBOB78JDTT" hidden="1">#REF!</definedName>
    <definedName name="BExMJI8OLFZQCGOW3F99ETW8A21E" localSheetId="5" hidden="1">#REF!</definedName>
    <definedName name="BExMJI8OLFZQCGOW3F99ETW8A21E" hidden="1">#REF!</definedName>
    <definedName name="BExMJNC8ZFB9DRFOJ961ZAJ8U3A8" localSheetId="5" hidden="1">#REF!</definedName>
    <definedName name="BExMJNC8ZFB9DRFOJ961ZAJ8U3A8" hidden="1">#REF!</definedName>
    <definedName name="BExMJTBV8A3D31W2IQHP9RDFPPHQ" localSheetId="5" hidden="1">#REF!</definedName>
    <definedName name="BExMJTBV8A3D31W2IQHP9RDFPPHQ" hidden="1">#REF!</definedName>
    <definedName name="BExMK2RTXN4QJWEUNX002XK8VQP8" localSheetId="5" hidden="1">#REF!</definedName>
    <definedName name="BExMK2RTXN4QJWEUNX002XK8VQP8" hidden="1">#REF!</definedName>
    <definedName name="BExMKBGQDUZ8AWXYHA3QVMSDVZ3D" localSheetId="5" hidden="1">#REF!</definedName>
    <definedName name="BExMKBGQDUZ8AWXYHA3QVMSDVZ3D" hidden="1">#REF!</definedName>
    <definedName name="BExMKBM1467553LDFZRRKVSHN374" localSheetId="5" hidden="1">#REF!</definedName>
    <definedName name="BExMKBM1467553LDFZRRKVSHN374" hidden="1">#REF!</definedName>
    <definedName name="BExMKGK5FJUC0AU8MABRGDC5ZM70" localSheetId="5" hidden="1">#REF!</definedName>
    <definedName name="BExMKGK5FJUC0AU8MABRGDC5ZM70" hidden="1">#REF!</definedName>
    <definedName name="BExMKP92JGBM5BJO174H9A4HQIB9" localSheetId="5" hidden="1">#REF!</definedName>
    <definedName name="BExMKP92JGBM5BJO174H9A4HQIB9" hidden="1">#REF!</definedName>
    <definedName name="BExMKPEDT6IOYLLC3KJKRZOETC3Y" hidden="1">#REF!</definedName>
    <definedName name="BExMKTW7R5SOV4PHAFGHU3W73DYE" localSheetId="5" hidden="1">#REF!</definedName>
    <definedName name="BExMKTW7R5SOV4PHAFGHU3W73DYE" hidden="1">#REF!</definedName>
    <definedName name="BExMKU7051J2W1RQXGZGE62NBRUZ" localSheetId="5" hidden="1">#REF!</definedName>
    <definedName name="BExMKU7051J2W1RQXGZGE62NBRUZ" hidden="1">#REF!</definedName>
    <definedName name="BExMKUN3WPECJR2XRID2R7GZRGNX" localSheetId="5" hidden="1">#REF!</definedName>
    <definedName name="BExMKUN3WPECJR2XRID2R7GZRGNX" hidden="1">#REF!</definedName>
    <definedName name="BExMKZ535P011X4TNV16GCOH4H21" localSheetId="5" hidden="1">#REF!</definedName>
    <definedName name="BExMKZ535P011X4TNV16GCOH4H21" hidden="1">#REF!</definedName>
    <definedName name="BExML3XQNDIMX55ZCHHXKUV3D6E6" localSheetId="5" hidden="1">#REF!</definedName>
    <definedName name="BExML3XQNDIMX55ZCHHXKUV3D6E6" hidden="1">#REF!</definedName>
    <definedName name="BExML5QGSWHLI18BGY4CGOTD3UWH" localSheetId="5" hidden="1">#REF!</definedName>
    <definedName name="BExML5QGSWHLI18BGY4CGOTD3UWH" hidden="1">#REF!</definedName>
    <definedName name="BExML6BVFCV80776USR7X70HVRZT" localSheetId="5" hidden="1">#REF!</definedName>
    <definedName name="BExML6BVFCV80776USR7X70HVRZT" hidden="1">#REF!</definedName>
    <definedName name="BExMLO5Z61RE85X8HHX2G4IU3AZW" localSheetId="5" hidden="1">#REF!</definedName>
    <definedName name="BExMLO5Z61RE85X8HHX2G4IU3AZW" hidden="1">#REF!</definedName>
    <definedName name="BExMLVI7UORSHM9FMO8S2EI0TMTS" localSheetId="5" hidden="1">#REF!</definedName>
    <definedName name="BExMLVI7UORSHM9FMO8S2EI0TMTS" hidden="1">#REF!</definedName>
    <definedName name="BExMM5UCOT2HSSN0ZIPZW55GSOVO" localSheetId="5" hidden="1">#REF!</definedName>
    <definedName name="BExMM5UCOT2HSSN0ZIPZW55GSOVO" hidden="1">#REF!</definedName>
    <definedName name="BExMM8ZRS5RQ8H1H55RVPVTDL5NL" localSheetId="5" hidden="1">#REF!</definedName>
    <definedName name="BExMM8ZRS5RQ8H1H55RVPVTDL5NL" hidden="1">#REF!</definedName>
    <definedName name="BExMMH8EAZB09XXQ5X4LR0P4NHG9" localSheetId="5" hidden="1">#REF!</definedName>
    <definedName name="BExMMH8EAZB09XXQ5X4LR0P4NHG9" hidden="1">#REF!</definedName>
    <definedName name="BExMMIQH5BABNZVCIQ7TBCQ10AY5" localSheetId="5" hidden="1">#REF!</definedName>
    <definedName name="BExMMIQH5BABNZVCIQ7TBCQ10AY5" hidden="1">#REF!</definedName>
    <definedName name="BExMMNIZ2T7M22WECMUQXEF4NJ71" localSheetId="5" hidden="1">#REF!</definedName>
    <definedName name="BExMMNIZ2T7M22WECMUQXEF4NJ71" hidden="1">#REF!</definedName>
    <definedName name="BExMMPMIOU7BURTV0L1K6ACW9X73" localSheetId="5" hidden="1">#REF!</definedName>
    <definedName name="BExMMPMIOU7BURTV0L1K6ACW9X73" hidden="1">#REF!</definedName>
    <definedName name="BExMMQ835AJDHS4B419SS645P67Q" localSheetId="5" hidden="1">#REF!</definedName>
    <definedName name="BExMMQ835AJDHS4B419SS645P67Q" hidden="1">#REF!</definedName>
    <definedName name="BExMMQIUVPCOBISTEJJYNCCLUCPY" localSheetId="5" hidden="1">#REF!</definedName>
    <definedName name="BExMMQIUVPCOBISTEJJYNCCLUCPY" hidden="1">#REF!</definedName>
    <definedName name="BExMMTIXETA5VAKBSOFDD5SRU887" localSheetId="5" hidden="1">#REF!</definedName>
    <definedName name="BExMMTIXETA5VAKBSOFDD5SRU887" hidden="1">#REF!</definedName>
    <definedName name="BExMMV0P6P5YS3C35G0JYYHI7992" localSheetId="5" hidden="1">#REF!</definedName>
    <definedName name="BExMMV0P6P5YS3C35G0JYYHI7992" hidden="1">#REF!</definedName>
    <definedName name="BExMNJLFWZBRN9PZF1IO9CYWV1B2" localSheetId="5" hidden="1">#REF!</definedName>
    <definedName name="BExMNJLFWZBRN9PZF1IO9CYWV1B2" hidden="1">#REF!</definedName>
    <definedName name="BExMNKCJ0FA57YEUUAJE43U1QN5P" localSheetId="5" hidden="1">#REF!</definedName>
    <definedName name="BExMNKCJ0FA57YEUUAJE43U1QN5P" hidden="1">#REF!</definedName>
    <definedName name="BExMNKN5D1WEF2OOJVP6LZ6DLU3Y" localSheetId="5" hidden="1">#REF!</definedName>
    <definedName name="BExMNKN5D1WEF2OOJVP6LZ6DLU3Y" hidden="1">#REF!</definedName>
    <definedName name="BExMNR38HMPLWAJRQ9MMS3ZAZ9IU" localSheetId="5" hidden="1">#REF!</definedName>
    <definedName name="BExMNR38HMPLWAJRQ9MMS3ZAZ9IU" hidden="1">#REF!</definedName>
    <definedName name="BExMNRDZULKJMVY2VKIIRM2M5A1M" localSheetId="5" hidden="1">#REF!</definedName>
    <definedName name="BExMNRDZULKJMVY2VKIIRM2M5A1M" hidden="1">#REF!</definedName>
    <definedName name="BExMNVFKZIBQSCAH71DIF1CJG89T" localSheetId="5" hidden="1">#REF!</definedName>
    <definedName name="BExMNVFKZIBQSCAH71DIF1CJG89T" hidden="1">#REF!</definedName>
    <definedName name="BExMNVVUQAGQY9SA29FGI7D7R5MN" localSheetId="5" hidden="1">#REF!</definedName>
    <definedName name="BExMNVVUQAGQY9SA29FGI7D7R5MN" hidden="1">#REF!</definedName>
    <definedName name="BExMO9IOWKTWHO8LQJJQI5P3INWY" localSheetId="5" hidden="1">#REF!</definedName>
    <definedName name="BExMO9IOWKTWHO8LQJJQI5P3INWY" hidden="1">#REF!</definedName>
    <definedName name="BExMOI29DOEK5R1A5QZPUDKF7N6T" localSheetId="5" hidden="1">#REF!</definedName>
    <definedName name="BExMOI29DOEK5R1A5QZPUDKF7N6T" hidden="1">#REF!</definedName>
    <definedName name="BExMONRAU0S904NLJHPI47RVQDBH" localSheetId="5" hidden="1">#REF!</definedName>
    <definedName name="BExMONRAU0S904NLJHPI47RVQDBH" hidden="1">#REF!</definedName>
    <definedName name="BExMPAJ5AJAXGKGK3F6H3ODS6RF4" localSheetId="5" hidden="1">#REF!</definedName>
    <definedName name="BExMPAJ5AJAXGKGK3F6H3ODS6RF4" hidden="1">#REF!</definedName>
    <definedName name="BExMPD2X55FFBVJ6CBUKNPROIOEU" localSheetId="5" hidden="1">#REF!</definedName>
    <definedName name="BExMPD2X55FFBVJ6CBUKNPROIOEU" hidden="1">#REF!</definedName>
    <definedName name="BExMPGZ848E38FUH1JBQN97DGWAT" localSheetId="5" hidden="1">#REF!</definedName>
    <definedName name="BExMPGZ848E38FUH1JBQN97DGWAT" hidden="1">#REF!</definedName>
    <definedName name="BExMPMTICOSMQENOFKQ18K0ZT4S8" localSheetId="5" hidden="1">#REF!</definedName>
    <definedName name="BExMPMTICOSMQENOFKQ18K0ZT4S8" hidden="1">#REF!</definedName>
    <definedName name="BExMPMZ07II0R4KGWQQ7PGS3RZS4" localSheetId="5" hidden="1">#REF!</definedName>
    <definedName name="BExMPMZ07II0R4KGWQQ7PGS3RZS4" hidden="1">#REF!</definedName>
    <definedName name="BExMPOBH04JMDO6Z8DMSEJZM4ANN" localSheetId="5" hidden="1">#REF!</definedName>
    <definedName name="BExMPOBH04JMDO6Z8DMSEJZM4ANN" hidden="1">#REF!</definedName>
    <definedName name="BExMPSD77XQ3HA6A4FZOJK8G2JP3" localSheetId="5" hidden="1">#REF!</definedName>
    <definedName name="BExMPSD77XQ3HA6A4FZOJK8G2JP3" hidden="1">#REF!</definedName>
    <definedName name="BExMQ4I3Q7F0BMPHSFMFW9TZ87UD" localSheetId="5" hidden="1">#REF!</definedName>
    <definedName name="BExMQ4I3Q7F0BMPHSFMFW9TZ87UD" hidden="1">#REF!</definedName>
    <definedName name="BExMQ4SWDWI4N16AZ0T5CJ6HH8WC" localSheetId="5" hidden="1">#REF!</definedName>
    <definedName name="BExMQ4SWDWI4N16AZ0T5CJ6HH8WC" hidden="1">#REF!</definedName>
    <definedName name="BExMQ71WHW50GVX45JU951AGPLFQ" localSheetId="5" hidden="1">#REF!</definedName>
    <definedName name="BExMQ71WHW50GVX45JU951AGPLFQ" hidden="1">#REF!</definedName>
    <definedName name="BExMQGXSLPT4A6N47LE6FBVHWBOF" localSheetId="5" hidden="1">#REF!</definedName>
    <definedName name="BExMQGXSLPT4A6N47LE6FBVHWBOF" hidden="1">#REF!</definedName>
    <definedName name="BExMQNZGFHW75W9HWRCR0FEF0XF0" localSheetId="5" hidden="1">#REF!</definedName>
    <definedName name="BExMQNZGFHW75W9HWRCR0FEF0XF0" hidden="1">#REF!</definedName>
    <definedName name="BExMQRKVQPDFPD0WQUA9QND8OV7P" localSheetId="5" hidden="1">#REF!</definedName>
    <definedName name="BExMQRKVQPDFPD0WQUA9QND8OV7P" hidden="1">#REF!</definedName>
    <definedName name="BExMQSBR7PL4KLB1Q4961QO45Y4G" localSheetId="5" hidden="1">#REF!</definedName>
    <definedName name="BExMQSBR7PL4KLB1Q4961QO45Y4G" hidden="1">#REF!</definedName>
    <definedName name="BExMR1MA4I1X77714ZEPUVC8W398" localSheetId="5" hidden="1">#REF!</definedName>
    <definedName name="BExMR1MA4I1X77714ZEPUVC8W398" hidden="1">#REF!</definedName>
    <definedName name="BExMR8YQHA7N77HGHY4Y6R30I3XT" localSheetId="5" hidden="1">#REF!</definedName>
    <definedName name="BExMR8YQHA7N77HGHY4Y6R30I3XT" hidden="1">#REF!</definedName>
    <definedName name="BExMRENOIARWRYOIVPDIEBVNRDO7" localSheetId="5" hidden="1">#REF!</definedName>
    <definedName name="BExMRENOIARWRYOIVPDIEBVNRDO7" hidden="1">#REF!</definedName>
    <definedName name="BExMRF3SCIUZL945WMMDCT29MTLN" localSheetId="5" hidden="1">#REF!</definedName>
    <definedName name="BExMRF3SCIUZL945WMMDCT29MTLN" hidden="1">#REF!</definedName>
    <definedName name="BExMRRJNUMGRSDD5GGKKGEIZ6FTS" localSheetId="5" hidden="1">#REF!</definedName>
    <definedName name="BExMRRJNUMGRSDD5GGKKGEIZ6FTS" hidden="1">#REF!</definedName>
    <definedName name="BExMRU3ACIU0RD2BNWO55LH5U2BR" localSheetId="5" hidden="1">#REF!</definedName>
    <definedName name="BExMRU3ACIU0RD2BNWO55LH5U2BR" hidden="1">#REF!</definedName>
    <definedName name="BExMRWC9LD1LDAVIUQHQWIYMK129" localSheetId="5" hidden="1">#REF!</definedName>
    <definedName name="BExMRWC9LD1LDAVIUQHQWIYMK129" hidden="1">#REF!</definedName>
    <definedName name="BExMSBH3T898ERC4BT51ZURKDCH1" localSheetId="5" hidden="1">#REF!</definedName>
    <definedName name="BExMSBH3T898ERC4BT51ZURKDCH1" hidden="1">#REF!</definedName>
    <definedName name="BExMSQRCC40AP8BDUPL2I2DNC210" localSheetId="5" hidden="1">#REF!</definedName>
    <definedName name="BExMSQRCC40AP8BDUPL2I2DNC210" hidden="1">#REF!</definedName>
    <definedName name="BExO4J9LR712G00TVA82VNTG8O7H" localSheetId="5" hidden="1">#REF!</definedName>
    <definedName name="BExO4J9LR712G00TVA82VNTG8O7H" hidden="1">#REF!</definedName>
    <definedName name="BExO55G2KVZ7MIJ30N827CLH0I2A" localSheetId="5" hidden="1">#REF!</definedName>
    <definedName name="BExO55G2KVZ7MIJ30N827CLH0I2A" hidden="1">#REF!</definedName>
    <definedName name="BExO5A8PZD9EUHC5CMPU6N3SQ15L" localSheetId="5" hidden="1">#REF!</definedName>
    <definedName name="BExO5A8PZD9EUHC5CMPU6N3SQ15L" hidden="1">#REF!</definedName>
    <definedName name="BExO5XMAHL7CY3X0B1OPKZ28DCJ5" localSheetId="5" hidden="1">#REF!</definedName>
    <definedName name="BExO5XMAHL7CY3X0B1OPKZ28DCJ5" hidden="1">#REF!</definedName>
    <definedName name="BExO66LZJKY4PTQVREELI6POS4AY" localSheetId="5" hidden="1">#REF!</definedName>
    <definedName name="BExO66LZJKY4PTQVREELI6POS4AY" hidden="1">#REF!</definedName>
    <definedName name="BExO6LLHCYTF7CIVHKAO0NMET14Q" localSheetId="5" hidden="1">#REF!</definedName>
    <definedName name="BExO6LLHCYTF7CIVHKAO0NMET14Q" hidden="1">#REF!</definedName>
    <definedName name="BExO6NOZIPWELHV0XX25APL9UNOP" localSheetId="5" hidden="1">#REF!</definedName>
    <definedName name="BExO6NOZIPWELHV0XX25APL9UNOP" hidden="1">#REF!</definedName>
    <definedName name="BExO71MMHEBC11LG4HXDEQNHOII2" localSheetId="5" hidden="1">#REF!</definedName>
    <definedName name="BExO71MMHEBC11LG4HXDEQNHOII2" hidden="1">#REF!</definedName>
    <definedName name="BExO71S28H4XYOYYLAXOO93QV4TF" localSheetId="5" hidden="1">#REF!</definedName>
    <definedName name="BExO71S28H4XYOYYLAXOO93QV4TF" hidden="1">#REF!</definedName>
    <definedName name="BExO7BIP1737MIY7S6K4XYMTIO95" localSheetId="5" hidden="1">#REF!</definedName>
    <definedName name="BExO7BIP1737MIY7S6K4XYMTIO95" hidden="1">#REF!</definedName>
    <definedName name="BExO7OUQS3XTUQ2LDKGQ8AAQ3OJJ" localSheetId="5" hidden="1">#REF!</definedName>
    <definedName name="BExO7OUQS3XTUQ2LDKGQ8AAQ3OJJ" hidden="1">#REF!</definedName>
    <definedName name="BExO85HMYXZJ7SONWBKKIAXMCI3C" localSheetId="5" hidden="1">#REF!</definedName>
    <definedName name="BExO85HMYXZJ7SONWBKKIAXMCI3C" hidden="1">#REF!</definedName>
    <definedName name="BExO863922O4PBGQMUNEQKGN3K96" localSheetId="5" hidden="1">#REF!</definedName>
    <definedName name="BExO863922O4PBGQMUNEQKGN3K96" hidden="1">#REF!</definedName>
    <definedName name="BExO89ZIOXN0HOKHY24F7HDZ87UT" localSheetId="5" hidden="1">#REF!</definedName>
    <definedName name="BExO89ZIOXN0HOKHY24F7HDZ87UT" hidden="1">#REF!</definedName>
    <definedName name="BExO8A4SWOKD9WI5E6DITCL3LZZC" localSheetId="5" hidden="1">#REF!</definedName>
    <definedName name="BExO8A4SWOKD9WI5E6DITCL3LZZC" hidden="1">#REF!</definedName>
    <definedName name="BExO8CDTBCABLEUD6PE2UM2EZ6C4" localSheetId="5" hidden="1">#REF!</definedName>
    <definedName name="BExO8CDTBCABLEUD6PE2UM2EZ6C4" hidden="1">#REF!</definedName>
    <definedName name="BExO8UTAGQWDBQZEEF4HUNMLQCVU" localSheetId="5" hidden="1">#REF!</definedName>
    <definedName name="BExO8UTAGQWDBQZEEF4HUNMLQCVU" hidden="1">#REF!</definedName>
    <definedName name="BExO937E20IHMGQOZMECL3VZC7OX" localSheetId="5" hidden="1">#REF!</definedName>
    <definedName name="BExO937E20IHMGQOZMECL3VZC7OX" hidden="1">#REF!</definedName>
    <definedName name="BExO94UTJKQQ7TJTTJRTSR70YVJC" localSheetId="5" hidden="1">#REF!</definedName>
    <definedName name="BExO94UTJKQQ7TJTTJRTSR70YVJC" hidden="1">#REF!</definedName>
    <definedName name="BExO9EALFB2R8VULHML1AVRPHME0" localSheetId="5" hidden="1">#REF!</definedName>
    <definedName name="BExO9EALFB2R8VULHML1AVRPHME0" hidden="1">#REF!</definedName>
    <definedName name="BExO9J3A438976RXIUX5U9SU5T55" localSheetId="5" hidden="1">#REF!</definedName>
    <definedName name="BExO9J3A438976RXIUX5U9SU5T55" hidden="1">#REF!</definedName>
    <definedName name="BExO9RS5RXFJ1911HL3CCK6M74EP" localSheetId="5" hidden="1">#REF!</definedName>
    <definedName name="BExO9RS5RXFJ1911HL3CCK6M74EP" hidden="1">#REF!</definedName>
    <definedName name="BExO9SDRI1M6KMHXSG3AE5L0F2U3" localSheetId="5" hidden="1">#REF!</definedName>
    <definedName name="BExO9SDRI1M6KMHXSG3AE5L0F2U3" hidden="1">#REF!</definedName>
    <definedName name="BExO9US253B9UNAYT7DWLMK2BO44" localSheetId="5" hidden="1">#REF!</definedName>
    <definedName name="BExO9US253B9UNAYT7DWLMK2BO44" hidden="1">#REF!</definedName>
    <definedName name="BExO9V2U2YXAY904GYYGU6TD8Y7M" localSheetId="5" hidden="1">#REF!</definedName>
    <definedName name="BExO9V2U2YXAY904GYYGU6TD8Y7M" hidden="1">#REF!</definedName>
    <definedName name="BExOAAIG18X4V98C7122L5F65P5C" localSheetId="5" hidden="1">#REF!</definedName>
    <definedName name="BExOAAIG18X4V98C7122L5F65P5C" hidden="1">#REF!</definedName>
    <definedName name="BExOAQ3GKCT7YZW1EMVU3EILSZL2" localSheetId="5" hidden="1">#REF!</definedName>
    <definedName name="BExOAQ3GKCT7YZW1EMVU3EILSZL2" hidden="1">#REF!</definedName>
    <definedName name="BExOATZQ6SF8DASYLBQ0Z6D2WPSC" localSheetId="5" hidden="1">#REF!</definedName>
    <definedName name="BExOATZQ6SF8DASYLBQ0Z6D2WPSC" hidden="1">#REF!</definedName>
    <definedName name="BExOB9KT2THGV4SPLDVFTFXS4B14" localSheetId="5" hidden="1">#REF!</definedName>
    <definedName name="BExOB9KT2THGV4SPLDVFTFXS4B14" hidden="1">#REF!</definedName>
    <definedName name="BExOBEZ0IE2WBEYY3D3CMRI72N1K" localSheetId="5" hidden="1">#REF!</definedName>
    <definedName name="BExOBEZ0IE2WBEYY3D3CMRI72N1K" hidden="1">#REF!</definedName>
    <definedName name="BExOBF9TFH4NSBTR7JD2Q1165NIU" localSheetId="5" hidden="1">#REF!</definedName>
    <definedName name="BExOBF9TFH4NSBTR7JD2Q1165NIU" hidden="1">#REF!</definedName>
    <definedName name="BExOBIPU8760ITY0C8N27XZ3KWEF" localSheetId="5" hidden="1">#REF!</definedName>
    <definedName name="BExOBIPU8760ITY0C8N27XZ3KWEF" hidden="1">#REF!</definedName>
    <definedName name="BExOBM0I5L0MZ1G4H9MGMD87SBMZ" localSheetId="5" hidden="1">#REF!</definedName>
    <definedName name="BExOBM0I5L0MZ1G4H9MGMD87SBMZ" hidden="1">#REF!</definedName>
    <definedName name="BExOBOUXMP88KJY2BX2JLUJH5N0K" localSheetId="5" hidden="1">#REF!</definedName>
    <definedName name="BExOBOUXMP88KJY2BX2JLUJH5N0K" hidden="1">#REF!</definedName>
    <definedName name="BExOBP0FKQ4SVR59FB48UNLKCOR6" localSheetId="5" hidden="1">#REF!</definedName>
    <definedName name="BExOBP0FKQ4SVR59FB48UNLKCOR6" hidden="1">#REF!</definedName>
    <definedName name="BExOBTNR0XX9V82O76VVWUQABHT8" localSheetId="5" hidden="1">#REF!</definedName>
    <definedName name="BExOBTNR0XX9V82O76VVWUQABHT8" hidden="1">#REF!</definedName>
    <definedName name="BExOBYAVUCQ0IGM0Y6A75QHP0Q1A" localSheetId="5" hidden="1">#REF!</definedName>
    <definedName name="BExOBYAVUCQ0IGM0Y6A75QHP0Q1A" hidden="1">#REF!</definedName>
    <definedName name="BExOC3UEHB1CZNINSQHZANWJYKR8" localSheetId="5" hidden="1">#REF!</definedName>
    <definedName name="BExOC3UEHB1CZNINSQHZANWJYKR8" hidden="1">#REF!</definedName>
    <definedName name="BExOCBSF3XGO9YJ23LX2H78VOUR7" localSheetId="5" hidden="1">#REF!</definedName>
    <definedName name="BExOCBSF3XGO9YJ23LX2H78VOUR7" hidden="1">#REF!</definedName>
    <definedName name="BExOCEHJCLIUR23CB4TC9OEFJGFX" localSheetId="5" hidden="1">#REF!</definedName>
    <definedName name="BExOCEHJCLIUR23CB4TC9OEFJGFX" hidden="1">#REF!</definedName>
    <definedName name="BExOCKXFMOW6WPFEVX1I7R7FNDSS" localSheetId="5" hidden="1">#REF!</definedName>
    <definedName name="BExOCKXFMOW6WPFEVX1I7R7FNDSS" hidden="1">#REF!</definedName>
    <definedName name="BExOCM4L30L6FV3N2PR4O6X8WY2M" localSheetId="5" hidden="1">#REF!</definedName>
    <definedName name="BExOCM4L30L6FV3N2PR4O6X8WY2M" hidden="1">#REF!</definedName>
    <definedName name="BExOCYEXOB95DH5NOB0M5NOYX398" localSheetId="5" hidden="1">#REF!</definedName>
    <definedName name="BExOCYEXOB95DH5NOB0M5NOYX398" hidden="1">#REF!</definedName>
    <definedName name="BExOD4ERMDMFD8X1016N4EXOUR0S" localSheetId="5" hidden="1">#REF!</definedName>
    <definedName name="BExOD4ERMDMFD8X1016N4EXOUR0S" hidden="1">#REF!</definedName>
    <definedName name="BExOD55RS7BQUHRQ6H3USVGKR0P7" localSheetId="5" hidden="1">#REF!</definedName>
    <definedName name="BExOD55RS7BQUHRQ6H3USVGKR0P7" hidden="1">#REF!</definedName>
    <definedName name="BExODEWDDEABM4ZY3XREJIBZ8IVP" localSheetId="5" hidden="1">#REF!</definedName>
    <definedName name="BExODEWDDEABM4ZY3XREJIBZ8IVP" hidden="1">#REF!</definedName>
    <definedName name="BExODICDVVLFKWA22B3L0CKKTAZA" localSheetId="5" hidden="1">#REF!</definedName>
    <definedName name="BExODICDVVLFKWA22B3L0CKKTAZA" hidden="1">#REF!</definedName>
    <definedName name="BExODZFEIWV26E8RFU7XQYX1J458" localSheetId="5" hidden="1">#REF!</definedName>
    <definedName name="BExODZFEIWV26E8RFU7XQYX1J458" hidden="1">#REF!</definedName>
    <definedName name="BExOE0S111KPTELH26PPXE94J3GJ" localSheetId="5" hidden="1">#REF!</definedName>
    <definedName name="BExOE0S111KPTELH26PPXE94J3GJ" hidden="1">#REF!</definedName>
    <definedName name="BExOE5KH3JKKPZO401YAB3A11G1U" localSheetId="5" hidden="1">#REF!</definedName>
    <definedName name="BExOE5KH3JKKPZO401YAB3A11G1U" hidden="1">#REF!</definedName>
    <definedName name="BExOEBKG55EROA2VL360A06LKASE" localSheetId="5" hidden="1">#REF!</definedName>
    <definedName name="BExOEBKG55EROA2VL360A06LKASE" hidden="1">#REF!</definedName>
    <definedName name="BExOEFWUBETCPIYF89P9SBDOI3X5" localSheetId="5" hidden="1">#REF!</definedName>
    <definedName name="BExOEFWUBETCPIYF89P9SBDOI3X5" hidden="1">#REF!</definedName>
    <definedName name="BExOEL08MN74RQKVY0P43PFHPTVB" localSheetId="5" hidden="1">#REF!</definedName>
    <definedName name="BExOEL08MN74RQKVY0P43PFHPTVB" hidden="1">#REF!</definedName>
    <definedName name="BExOERG5LWXYYEN1DY1H2FWRJS9T" localSheetId="5" hidden="1">#REF!</definedName>
    <definedName name="BExOERG5LWXYYEN1DY1H2FWRJS9T" hidden="1">#REF!</definedName>
    <definedName name="BExOEV1S6JJVO5PP4BZ20SNGZR7D" localSheetId="5" hidden="1">#REF!</definedName>
    <definedName name="BExOEV1S6JJVO5PP4BZ20SNGZR7D" hidden="1">#REF!</definedName>
    <definedName name="BExOEVNDLRXW33RF3AMMCDLTLROJ" localSheetId="5" hidden="1">#REF!</definedName>
    <definedName name="BExOEVNDLRXW33RF3AMMCDLTLROJ" hidden="1">#REF!</definedName>
    <definedName name="BExOEZOXV3VXUB6VGSS85GXATYAC" localSheetId="5" hidden="1">#REF!</definedName>
    <definedName name="BExOEZOXV3VXUB6VGSS85GXATYAC" hidden="1">#REF!</definedName>
    <definedName name="BExOFDBSAZV60157PIDWCSSUN3MJ" localSheetId="5" hidden="1">#REF!</definedName>
    <definedName name="BExOFDBSAZV60157PIDWCSSUN3MJ" hidden="1">#REF!</definedName>
    <definedName name="BExOFEDNCYI2TPTMQ8SJN3AW4YMF" localSheetId="5" hidden="1">#REF!</definedName>
    <definedName name="BExOFEDNCYI2TPTMQ8SJN3AW4YMF" hidden="1">#REF!</definedName>
    <definedName name="BExOFVLXVD6RVHSQO8KZOOACSV24" localSheetId="5" hidden="1">#REF!</definedName>
    <definedName name="BExOFVLXVD6RVHSQO8KZOOACSV24" hidden="1">#REF!</definedName>
    <definedName name="BExOG2SW3XOGP9VAPQ3THV3VWV12" localSheetId="5" hidden="1">#REF!</definedName>
    <definedName name="BExOG2SW3XOGP9VAPQ3THV3VWV12" hidden="1">#REF!</definedName>
    <definedName name="BExOG45J81K4OPA40KW5VQU54KY3" localSheetId="5" hidden="1">#REF!</definedName>
    <definedName name="BExOG45J81K4OPA40KW5VQU54KY3" hidden="1">#REF!</definedName>
    <definedName name="BExOGFE2SCL8HHT4DFAXKLUTJZOG" localSheetId="5" hidden="1">#REF!</definedName>
    <definedName name="BExOGFE2SCL8HHT4DFAXKLUTJZOG" hidden="1">#REF!</definedName>
    <definedName name="BExOGH1IMADJCZMFDE6NMBBKO558" localSheetId="5" hidden="1">#REF!</definedName>
    <definedName name="BExOGH1IMADJCZMFDE6NMBBKO558" hidden="1">#REF!</definedName>
    <definedName name="BExOGT6D0LJ3C22RDW8COECKB1J5" localSheetId="5" hidden="1">#REF!</definedName>
    <definedName name="BExOGT6D0LJ3C22RDW8COECKB1J5" hidden="1">#REF!</definedName>
    <definedName name="BExOGTMI1HT31M1RGWVRAVHAK7DE" localSheetId="5" hidden="1">#REF!</definedName>
    <definedName name="BExOGTMI1HT31M1RGWVRAVHAK7DE" hidden="1">#REF!</definedName>
    <definedName name="BExOGXO9JE5XSE9GC3I6O21UEKAO" localSheetId="5" hidden="1">#REF!</definedName>
    <definedName name="BExOGXO9JE5XSE9GC3I6O21UEKAO" hidden="1">#REF!</definedName>
    <definedName name="BExOH9ICQA5WPLVJIKJVPWUPKSYO" localSheetId="5" hidden="1">#REF!</definedName>
    <definedName name="BExOH9ICQA5WPLVJIKJVPWUPKSYO" hidden="1">#REF!</definedName>
    <definedName name="BExOH9ICZ13C1LAW8OTYTR9S7ZP3" localSheetId="5" hidden="1">#REF!</definedName>
    <definedName name="BExOH9ICZ13C1LAW8OTYTR9S7ZP3" hidden="1">#REF!</definedName>
    <definedName name="BExOHGEJ8V8OXT32FSU173XLXBDH" localSheetId="5" hidden="1">#REF!</definedName>
    <definedName name="BExOHGEJ8V8OXT32FSU173XLXBDH" hidden="1">#REF!</definedName>
    <definedName name="BExOHL75H3OT4WAKKPUXIVXWFVDS" localSheetId="5" hidden="1">#REF!</definedName>
    <definedName name="BExOHL75H3OT4WAKKPUXIVXWFVDS" hidden="1">#REF!</definedName>
    <definedName name="BExOHLHXXJL6363CC082M9M5VVXQ" localSheetId="5" hidden="1">#REF!</definedName>
    <definedName name="BExOHLHXXJL6363CC082M9M5VVXQ" hidden="1">#REF!</definedName>
    <definedName name="BExOHNAO5UDXSO73BK2ARHWKS90Y" localSheetId="5" hidden="1">#REF!</definedName>
    <definedName name="BExOHNAO5UDXSO73BK2ARHWKS90Y" hidden="1">#REF!</definedName>
    <definedName name="BExOHR1G1I9A9CI1HG94EWBLWNM2" localSheetId="5" hidden="1">#REF!</definedName>
    <definedName name="BExOHR1G1I9A9CI1HG94EWBLWNM2" hidden="1">#REF!</definedName>
    <definedName name="BExOHTQPP8LQ98L6PYUI6QW08YID" localSheetId="5" hidden="1">#REF!</definedName>
    <definedName name="BExOHTQPP8LQ98L6PYUI6QW08YID" hidden="1">#REF!</definedName>
    <definedName name="BExOHUHN7UXHYAJFJJFU805UZ0NB" localSheetId="5" hidden="1">#REF!</definedName>
    <definedName name="BExOHUHN7UXHYAJFJJFU805UZ0NB" hidden="1">#REF!</definedName>
    <definedName name="BExOHX6Q6NJI793PGX59O5EKTP4G" localSheetId="5" hidden="1">#REF!</definedName>
    <definedName name="BExOHX6Q6NJI793PGX59O5EKTP4G" hidden="1">#REF!</definedName>
    <definedName name="BExOI5VMTHH7Y8MQQ1N635CHYI0P" localSheetId="5" hidden="1">#REF!</definedName>
    <definedName name="BExOI5VMTHH7Y8MQQ1N635CHYI0P" hidden="1">#REF!</definedName>
    <definedName name="BExOIEVCP4Y6VDS23AK84MCYYHRT" localSheetId="5" hidden="1">#REF!</definedName>
    <definedName name="BExOIEVCP4Y6VDS23AK84MCYYHRT" hidden="1">#REF!</definedName>
    <definedName name="BExOIFRP0HEHF5D7JSZ0X8ADJ79U" localSheetId="5" hidden="1">#REF!</definedName>
    <definedName name="BExOIFRP0HEHF5D7JSZ0X8ADJ79U" hidden="1">#REF!</definedName>
    <definedName name="BExOIHPQIXR0NDR5WD01BZKPKEO3" localSheetId="5" hidden="1">#REF!</definedName>
    <definedName name="BExOIHPQIXR0NDR5WD01BZKPKEO3" hidden="1">#REF!</definedName>
    <definedName name="BExOIM7L0Z3LSII9P7ZTV4KJ8RMA" localSheetId="5" hidden="1">#REF!</definedName>
    <definedName name="BExOIM7L0Z3LSII9P7ZTV4KJ8RMA" hidden="1">#REF!</definedName>
    <definedName name="BExOIWJVMJ6MG6JC4SPD1L00OHU1" localSheetId="5" hidden="1">#REF!</definedName>
    <definedName name="BExOIWJVMJ6MG6JC4SPD1L00OHU1" hidden="1">#REF!</definedName>
    <definedName name="BExOIYCN8Z4JK3OOG86KYUCV0ME8" localSheetId="5" hidden="1">#REF!</definedName>
    <definedName name="BExOIYCN8Z4JK3OOG86KYUCV0ME8" hidden="1">#REF!</definedName>
    <definedName name="BExOJ3AKZ9BCBZT3KD8WMSLK6MN2" localSheetId="5" hidden="1">#REF!</definedName>
    <definedName name="BExOJ3AKZ9BCBZT3KD8WMSLK6MN2" hidden="1">#REF!</definedName>
    <definedName name="BExOJ7XQK71I4YZDD29AKOOWZ47E" localSheetId="5" hidden="1">#REF!</definedName>
    <definedName name="BExOJ7XQK71I4YZDD29AKOOWZ47E" hidden="1">#REF!</definedName>
    <definedName name="BExOJAXS2THXXIJMV2F2LZKMI589" localSheetId="5" hidden="1">#REF!</definedName>
    <definedName name="BExOJAXS2THXXIJMV2F2LZKMI589" hidden="1">#REF!</definedName>
    <definedName name="BExOJDXKJ43BMD5CFWEMSU5R1BP9" localSheetId="5" hidden="1">#REF!</definedName>
    <definedName name="BExOJDXKJ43BMD5CFWEMSU5R1BP9" hidden="1">#REF!</definedName>
    <definedName name="BExOJHZ9KOD9LEP7ES426LHOCXEY" localSheetId="5" hidden="1">#REF!</definedName>
    <definedName name="BExOJHZ9KOD9LEP7ES426LHOCXEY" hidden="1">#REF!</definedName>
    <definedName name="BExOJM0W6XGSW5MXPTTX0GNF6SFT" localSheetId="5" hidden="1">#REF!</definedName>
    <definedName name="BExOJM0W6XGSW5MXPTTX0GNF6SFT" hidden="1">#REF!</definedName>
    <definedName name="BExOJQ7XL1X94G2GP88DSU6OTRKY" localSheetId="5" hidden="1">#REF!</definedName>
    <definedName name="BExOJQ7XL1X94G2GP88DSU6OTRKY" hidden="1">#REF!</definedName>
    <definedName name="BExOJXEUJJ9SYRJXKYYV2NCCDT2R" localSheetId="5" hidden="1">#REF!</definedName>
    <definedName name="BExOJXEUJJ9SYRJXKYYV2NCCDT2R" hidden="1">#REF!</definedName>
    <definedName name="BExOK0EQYM9JUMAGWOUN7QDH7VMZ" localSheetId="5" hidden="1">#REF!</definedName>
    <definedName name="BExOK0EQYM9JUMAGWOUN7QDH7VMZ" hidden="1">#REF!</definedName>
    <definedName name="BExOK10DBCM0O0CLRF8BB6EEWGB2" localSheetId="5" hidden="1">#REF!</definedName>
    <definedName name="BExOK10DBCM0O0CLRF8BB6EEWGB2" hidden="1">#REF!</definedName>
    <definedName name="BExOK45QZPFPJ08Z5BZOFLNGPHCZ" localSheetId="5" hidden="1">#REF!</definedName>
    <definedName name="BExOK45QZPFPJ08Z5BZOFLNGPHCZ" hidden="1">#REF!</definedName>
    <definedName name="BExOK4WM9O7QNG6O57FOASI5QSN1" localSheetId="5" hidden="1">#REF!</definedName>
    <definedName name="BExOK4WM9O7QNG6O57FOASI5QSN1" hidden="1">#REF!</definedName>
    <definedName name="BExOK57E3HXBUDOQB4M87JK9OPNE" localSheetId="5" hidden="1">#REF!</definedName>
    <definedName name="BExOK57E3HXBUDOQB4M87JK9OPNE" hidden="1">#REF!</definedName>
    <definedName name="BExOKJLBFD15HACQ01HQLY1U5SE2" localSheetId="5" hidden="1">#REF!</definedName>
    <definedName name="BExOKJLBFD15HACQ01HQLY1U5SE2" hidden="1">#REF!</definedName>
    <definedName name="BExOKTXMJP351VXKH8VT6SXUNIMF" localSheetId="5" hidden="1">#REF!</definedName>
    <definedName name="BExOKTXMJP351VXKH8VT6SXUNIMF" hidden="1">#REF!</definedName>
    <definedName name="BExOKU8GMLOCNVORDE329819XN67" localSheetId="5" hidden="1">#REF!</definedName>
    <definedName name="BExOKU8GMLOCNVORDE329819XN67" hidden="1">#REF!</definedName>
    <definedName name="BExOL0Z3Z7IAMHPB91EO2MF49U57" localSheetId="5" hidden="1">#REF!</definedName>
    <definedName name="BExOL0Z3Z7IAMHPB91EO2MF49U57" hidden="1">#REF!</definedName>
    <definedName name="BExOL7KH12VAR0LG741SIOJTLWFD" localSheetId="5" hidden="1">#REF!</definedName>
    <definedName name="BExOL7KH12VAR0LG741SIOJTLWFD" hidden="1">#REF!</definedName>
    <definedName name="BExOLGUYDBS2V3UOK4DVPUW5JZN7" localSheetId="5" hidden="1">#REF!</definedName>
    <definedName name="BExOLGUYDBS2V3UOK4DVPUW5JZN7" hidden="1">#REF!</definedName>
    <definedName name="BExOLICXFHJLILCJVFMJE5MGGWKR" localSheetId="5" hidden="1">#REF!</definedName>
    <definedName name="BExOLICXFHJLILCJVFMJE5MGGWKR" hidden="1">#REF!</definedName>
    <definedName name="BExOLOI0WJS3QC12I3ISL0D9AWOF" localSheetId="5" hidden="1">#REF!</definedName>
    <definedName name="BExOLOI0WJS3QC12I3ISL0D9AWOF" hidden="1">#REF!</definedName>
    <definedName name="BExOLQ5A7IWI0W12J7315E7LBI0O" localSheetId="5" hidden="1">#REF!</definedName>
    <definedName name="BExOLQ5A7IWI0W12J7315E7LBI0O" hidden="1">#REF!</definedName>
    <definedName name="BExOLYZNG5RBD0BTS1OEZJNU92Q5" localSheetId="5" hidden="1">#REF!</definedName>
    <definedName name="BExOLYZNG5RBD0BTS1OEZJNU92Q5" hidden="1">#REF!</definedName>
    <definedName name="BExOM136CSOYSV2NE3NAU04Z4414" localSheetId="5" hidden="1">#REF!</definedName>
    <definedName name="BExOM136CSOYSV2NE3NAU04Z4414" hidden="1">#REF!</definedName>
    <definedName name="BExOM3HIJ3UZPOKJI68KPBJAHPDC" localSheetId="5" hidden="1">#REF!</definedName>
    <definedName name="BExOM3HIJ3UZPOKJI68KPBJAHPDC" hidden="1">#REF!</definedName>
    <definedName name="BExOM5QC0I90GVJG1G7NFAIINKAQ" localSheetId="5" hidden="1">#REF!</definedName>
    <definedName name="BExOM5QC0I90GVJG1G7NFAIINKAQ" hidden="1">#REF!</definedName>
    <definedName name="BExOMKPURE33YQ3K1JG9NVQD4W49" localSheetId="5" hidden="1">#REF!</definedName>
    <definedName name="BExOMKPURE33YQ3K1JG9NVQD4W49" hidden="1">#REF!</definedName>
    <definedName name="BExOMP7NGCLUNFK50QD2LPKRG078" localSheetId="5" hidden="1">#REF!</definedName>
    <definedName name="BExOMP7NGCLUNFK50QD2LPKRG078" hidden="1">#REF!</definedName>
    <definedName name="BExOMPNX2853XA8AUM0BLA7CS86A" localSheetId="5" hidden="1">#REF!</definedName>
    <definedName name="BExOMPNX2853XA8AUM0BLA7CS86A" hidden="1">#REF!</definedName>
    <definedName name="BExOMU0A6XMY48SZRYL4WQZD13BI" localSheetId="5" hidden="1">#REF!</definedName>
    <definedName name="BExOMU0A6XMY48SZRYL4WQZD13BI" hidden="1">#REF!</definedName>
    <definedName name="BExOMVT0HSNC59DJP4CLISASGHKL" localSheetId="5" hidden="1">#REF!</definedName>
    <definedName name="BExOMVT0HSNC59DJP4CLISASGHKL" hidden="1">#REF!</definedName>
    <definedName name="BExON0AX35F2SI0UCVMGWGVIUNI3" localSheetId="5" hidden="1">#REF!</definedName>
    <definedName name="BExON0AX35F2SI0UCVMGWGVIUNI3" hidden="1">#REF!</definedName>
    <definedName name="BExON1I19LN0T10YIIYC5NE9UGMR" localSheetId="5" hidden="1">#REF!</definedName>
    <definedName name="BExON1I19LN0T10YIIYC5NE9UGMR" hidden="1">#REF!</definedName>
    <definedName name="BExON41U4296DV3DPG6I5EF3OEYF" localSheetId="5" hidden="1">#REF!</definedName>
    <definedName name="BExON41U4296DV3DPG6I5EF3OEYF" hidden="1">#REF!</definedName>
    <definedName name="BExONB3A7CO4YD8RB41PHC93BQ9M" localSheetId="5" hidden="1">#REF!</definedName>
    <definedName name="BExONB3A7CO4YD8RB41PHC93BQ9M" hidden="1">#REF!</definedName>
    <definedName name="BExONFQH6UUXF8V0GI4BRIST9RFO" localSheetId="5" hidden="1">#REF!</definedName>
    <definedName name="BExONFQH6UUXF8V0GI4BRIST9RFO" hidden="1">#REF!</definedName>
    <definedName name="BExONIL31DZWU7IFVN3VV0XTXJA1" localSheetId="5" hidden="1">#REF!</definedName>
    <definedName name="BExONIL31DZWU7IFVN3VV0XTXJA1" hidden="1">#REF!</definedName>
    <definedName name="BExONJ1BU17R0F5A2UP1UGJBOGKS" localSheetId="5" hidden="1">#REF!</definedName>
    <definedName name="BExONJ1BU17R0F5A2UP1UGJBOGKS" hidden="1">#REF!</definedName>
    <definedName name="BExONKZDHE8SS0P4YRLGEQR9KYHF" localSheetId="5" hidden="1">#REF!</definedName>
    <definedName name="BExONKZDHE8SS0P4YRLGEQR9KYHF" hidden="1">#REF!</definedName>
    <definedName name="BExONNZ9VMHVX3J6NLNJY7KZA61O" localSheetId="5" hidden="1">#REF!</definedName>
    <definedName name="BExONNZ9VMHVX3J6NLNJY7KZA61O" hidden="1">#REF!</definedName>
    <definedName name="BExONRQ1BAA4F3TXP2MYQ4YCZ09S" localSheetId="5" hidden="1">#REF!</definedName>
    <definedName name="BExONRQ1BAA4F3TXP2MYQ4YCZ09S" hidden="1">#REF!</definedName>
    <definedName name="BExONU4ENMND8RLZX0L5EHPYQQSB" localSheetId="5" hidden="1">#REF!</definedName>
    <definedName name="BExONU4ENMND8RLZX0L5EHPYQQSB" hidden="1">#REF!</definedName>
    <definedName name="BExONXPUEU6ZRSIX4PDJ1DXY679I" localSheetId="5" hidden="1">#REF!</definedName>
    <definedName name="BExONXPUEU6ZRSIX4PDJ1DXY679I" hidden="1">#REF!</definedName>
    <definedName name="BExOO0KEG2WL5WKKMHN0S2UTIUNG" localSheetId="5" hidden="1">#REF!</definedName>
    <definedName name="BExOO0KEG2WL5WKKMHN0S2UTIUNG" hidden="1">#REF!</definedName>
    <definedName name="BExOO1WWIZSGB0YTGKESB45TSVMZ" localSheetId="5" hidden="1">#REF!</definedName>
    <definedName name="BExOO1WWIZSGB0YTGKESB45TSVMZ" hidden="1">#REF!</definedName>
    <definedName name="BExOO4B8FPAFYPHCTYTX37P1TQM5" localSheetId="5" hidden="1">#REF!</definedName>
    <definedName name="BExOO4B8FPAFYPHCTYTX37P1TQM5" hidden="1">#REF!</definedName>
    <definedName name="BExOOIULUDOJRMYABWV5CCL906X6" localSheetId="5" hidden="1">#REF!</definedName>
    <definedName name="BExOOIULUDOJRMYABWV5CCL906X6" hidden="1">#REF!</definedName>
    <definedName name="BExOOJLIWKJW5S7XWJXD8TYV5HQ9" localSheetId="5" hidden="1">#REF!</definedName>
    <definedName name="BExOOJLIWKJW5S7XWJXD8TYV5HQ9" hidden="1">#REF!</definedName>
    <definedName name="BExOOQ1JVWQ9LYXD0V94BRXKTA1I" localSheetId="5" hidden="1">#REF!</definedName>
    <definedName name="BExOOQ1JVWQ9LYXD0V94BRXKTA1I" hidden="1">#REF!</definedName>
    <definedName name="BExOOTN0KTXJCL7E476XBN1CJ553" localSheetId="5" hidden="1">#REF!</definedName>
    <definedName name="BExOOTN0KTXJCL7E476XBN1CJ553" hidden="1">#REF!</definedName>
    <definedName name="BExOOVVUJIJNAYDICUUQQ9O7O3TW" localSheetId="5" hidden="1">#REF!</definedName>
    <definedName name="BExOOVVUJIJNAYDICUUQQ9O7O3TW" hidden="1">#REF!</definedName>
    <definedName name="BExOP9DDU5MZJKWGFT0MKL44YKIV" localSheetId="5" hidden="1">#REF!</definedName>
    <definedName name="BExOP9DDU5MZJKWGFT0MKL44YKIV" hidden="1">#REF!</definedName>
    <definedName name="BExOP9DEBV5W5P4Q25J3XCJBP5S9" localSheetId="5" hidden="1">#REF!</definedName>
    <definedName name="BExOP9DEBV5W5P4Q25J3XCJBP5S9" hidden="1">#REF!</definedName>
    <definedName name="BExOPFNYRBL0BFM23LZBJTADNOE4" localSheetId="5" hidden="1">#REF!</definedName>
    <definedName name="BExOPFNYRBL0BFM23LZBJTADNOE4" hidden="1">#REF!</definedName>
    <definedName name="BExOPINVFSIZMCVT9YGT2AODVCX3" localSheetId="5" hidden="1">#REF!</definedName>
    <definedName name="BExOPINVFSIZMCVT9YGT2AODVCX3" hidden="1">#REF!</definedName>
    <definedName name="BExOQ1JN4SAC44RTMZIGHSW023WA" localSheetId="5" hidden="1">#REF!</definedName>
    <definedName name="BExOQ1JN4SAC44RTMZIGHSW023WA" hidden="1">#REF!</definedName>
    <definedName name="BExOQ256YMF115DJL3KBPNKABJ90" localSheetId="5" hidden="1">#REF!</definedName>
    <definedName name="BExOQ256YMF115DJL3KBPNKABJ90" hidden="1">#REF!</definedName>
    <definedName name="BExQ19DEUOLC11IW32E2AMVZLFF1" localSheetId="5" hidden="1">#REF!</definedName>
    <definedName name="BExQ19DEUOLC11IW32E2AMVZLFF1" hidden="1">#REF!</definedName>
    <definedName name="BExQ1OCW3L24TN0BYVRE2NE3IK1O" localSheetId="5" hidden="1">#REF!</definedName>
    <definedName name="BExQ1OCW3L24TN0BYVRE2NE3IK1O" hidden="1">#REF!</definedName>
    <definedName name="BExQ29C73XR33S3668YYSYZAIHTG" localSheetId="5" hidden="1">#REF!</definedName>
    <definedName name="BExQ29C73XR33S3668YYSYZAIHTG" hidden="1">#REF!</definedName>
    <definedName name="BExQ2FS228IUDUP2023RA1D4AO4C" localSheetId="5" hidden="1">#REF!</definedName>
    <definedName name="BExQ2FS228IUDUP2023RA1D4AO4C" hidden="1">#REF!</definedName>
    <definedName name="BExQ2L0XYWLY9VPZWXYYFRIRQRJ1" localSheetId="5" hidden="1">#REF!</definedName>
    <definedName name="BExQ2L0XYWLY9VPZWXYYFRIRQRJ1" hidden="1">#REF!</definedName>
    <definedName name="BExQ2M841F5Z1BQYR8DG5FKK0LIU" localSheetId="5" hidden="1">#REF!</definedName>
    <definedName name="BExQ2M841F5Z1BQYR8DG5FKK0LIU" hidden="1">#REF!</definedName>
    <definedName name="BExQ2STHO7AXYTS1VPPHQMX1WT30" localSheetId="5" hidden="1">#REF!</definedName>
    <definedName name="BExQ2STHO7AXYTS1VPPHQMX1WT30" hidden="1">#REF!</definedName>
    <definedName name="BExQ2XWXHMQMQ99FF9293AEQHABB" localSheetId="5" hidden="1">#REF!</definedName>
    <definedName name="BExQ2XWXHMQMQ99FF9293AEQHABB" hidden="1">#REF!</definedName>
    <definedName name="BExQ300G8I8TK45A0MVHV15422EU" localSheetId="5" hidden="1">#REF!</definedName>
    <definedName name="BExQ300G8I8TK45A0MVHV15422EU" hidden="1">#REF!</definedName>
    <definedName name="BExQ305RBEODGNAETZ0EZQLLDZZD" localSheetId="5" hidden="1">#REF!</definedName>
    <definedName name="BExQ305RBEODGNAETZ0EZQLLDZZD" hidden="1">#REF!</definedName>
    <definedName name="BExQ37SZQJSC2C73FY2IJY852LVP" localSheetId="5" hidden="1">#REF!</definedName>
    <definedName name="BExQ37SZQJSC2C73FY2IJY852LVP" hidden="1">#REF!</definedName>
    <definedName name="BExQ39R28MXSG2SEV956F0KZ20AN" localSheetId="5" hidden="1">#REF!</definedName>
    <definedName name="BExQ39R28MXSG2SEV956F0KZ20AN" hidden="1">#REF!</definedName>
    <definedName name="BExQ3D1P3M5Z3HLMEZ17E0BLEE4U" localSheetId="5" hidden="1">#REF!</definedName>
    <definedName name="BExQ3D1P3M5Z3HLMEZ17E0BLEE4U" hidden="1">#REF!</definedName>
    <definedName name="BExQ3EZX6BA2WHKI84SG78UPRTSE" localSheetId="5" hidden="1">#REF!</definedName>
    <definedName name="BExQ3EZX6BA2WHKI84SG78UPRTSE" hidden="1">#REF!</definedName>
    <definedName name="BExQ3KOX6620WUSBG7PGACNC936P" localSheetId="5" hidden="1">#REF!</definedName>
    <definedName name="BExQ3KOX6620WUSBG7PGACNC936P" hidden="1">#REF!</definedName>
    <definedName name="BExQ3O4W7QF8BOXTUT4IOGF6YKUD" localSheetId="5" hidden="1">#REF!</definedName>
    <definedName name="BExQ3O4W7QF8BOXTUT4IOGF6YKUD" hidden="1">#REF!</definedName>
    <definedName name="BExQ3PXOWSN8561ZR8IEY8ZASI3B" localSheetId="5" hidden="1">#REF!</definedName>
    <definedName name="BExQ3PXOWSN8561ZR8IEY8ZASI3B" hidden="1">#REF!</definedName>
    <definedName name="BExQ3TZF04IPY0B0UG9CQQ5736UA" localSheetId="5" hidden="1">#REF!</definedName>
    <definedName name="BExQ3TZF04IPY0B0UG9CQQ5736UA" hidden="1">#REF!</definedName>
    <definedName name="BExQ42IU9MNDYLODP41DL6YTZMAR" localSheetId="5" hidden="1">#REF!</definedName>
    <definedName name="BExQ42IU9MNDYLODP41DL6YTZMAR" hidden="1">#REF!</definedName>
    <definedName name="BExQ42O4PHH156IHXSW0JAYAC0NJ" localSheetId="5" hidden="1">#REF!</definedName>
    <definedName name="BExQ42O4PHH156IHXSW0JAYAC0NJ" hidden="1">#REF!</definedName>
    <definedName name="BExQ452HF7N1HYPXJXQ8WD6SOWUV" localSheetId="5" hidden="1">#REF!</definedName>
    <definedName name="BExQ452HF7N1HYPXJXQ8WD6SOWUV" hidden="1">#REF!</definedName>
    <definedName name="BExQ4BTBSHPHVEDRCXC2ROW8PLFC" localSheetId="5" hidden="1">#REF!</definedName>
    <definedName name="BExQ4BTBSHPHVEDRCXC2ROW8PLFC" hidden="1">#REF!</definedName>
    <definedName name="BExQ4DGKF54SRKQUTUT4B1CZSS62" localSheetId="5" hidden="1">#REF!</definedName>
    <definedName name="BExQ4DGKF54SRKQUTUT4B1CZSS62" hidden="1">#REF!</definedName>
    <definedName name="BExQ4T74LQ5PYTV1MUQUW75A4BDY" localSheetId="5" hidden="1">#REF!</definedName>
    <definedName name="BExQ4T74LQ5PYTV1MUQUW75A4BDY" hidden="1">#REF!</definedName>
    <definedName name="BExQ4XJHD7EJCNH7S1MJDZJ2MNWG" localSheetId="5" hidden="1">#REF!</definedName>
    <definedName name="BExQ4XJHD7EJCNH7S1MJDZJ2MNWG" hidden="1">#REF!</definedName>
    <definedName name="BExQ5039ZCEWBUJHU682G4S89J03" localSheetId="5" hidden="1">#REF!</definedName>
    <definedName name="BExQ5039ZCEWBUJHU682G4S89J03" hidden="1">#REF!</definedName>
    <definedName name="BExQ56Z9W6YHZHRXOFFI8EFA7CDI" localSheetId="5" hidden="1">#REF!</definedName>
    <definedName name="BExQ56Z9W6YHZHRXOFFI8EFA7CDI" hidden="1">#REF!</definedName>
    <definedName name="BExQ58MP5FO5Q5CIXVMMYWWPEFW3" localSheetId="5" hidden="1">#REF!</definedName>
    <definedName name="BExQ58MP5FO5Q5CIXVMMYWWPEFW3" hidden="1">#REF!</definedName>
    <definedName name="BExQ5KX3Z668H1KUCKZ9J24HUQ1F" localSheetId="5" hidden="1">#REF!</definedName>
    <definedName name="BExQ5KX3Z668H1KUCKZ9J24HUQ1F" hidden="1">#REF!</definedName>
    <definedName name="BExQ5SPMSOCJYLAY20NB5A6O32RE" localSheetId="5" hidden="1">#REF!</definedName>
    <definedName name="BExQ5SPMSOCJYLAY20NB5A6O32RE" hidden="1">#REF!</definedName>
    <definedName name="BExQ5UICMGTMK790KTLK49MAGXRC" localSheetId="5" hidden="1">#REF!</definedName>
    <definedName name="BExQ5UICMGTMK790KTLK49MAGXRC" hidden="1">#REF!</definedName>
    <definedName name="BExQ5YUUK9FD0QGTY4WD0W90O7OL" localSheetId="5" hidden="1">#REF!</definedName>
    <definedName name="BExQ5YUUK9FD0QGTY4WD0W90O7OL" hidden="1">#REF!</definedName>
    <definedName name="BExQ62WGBSDPG7ZU34W0N8X45R3X" localSheetId="5" hidden="1">#REF!</definedName>
    <definedName name="BExQ62WGBSDPG7ZU34W0N8X45R3X" hidden="1">#REF!</definedName>
    <definedName name="BExQ63793YQ9BH7JLCNRIATIGTRG" localSheetId="5" hidden="1">#REF!</definedName>
    <definedName name="BExQ63793YQ9BH7JLCNRIATIGTRG" hidden="1">#REF!</definedName>
    <definedName name="BExQ6CN1EF2UPZ57ZYMGK8TUJQSS" localSheetId="5" hidden="1">#REF!</definedName>
    <definedName name="BExQ6CN1EF2UPZ57ZYMGK8TUJQSS" hidden="1">#REF!</definedName>
    <definedName name="BExQ6FSF8BMWVLJI7Y7MKPG9SU5O" localSheetId="5" hidden="1">#REF!</definedName>
    <definedName name="BExQ6FSF8BMWVLJI7Y7MKPG9SU5O" hidden="1">#REF!</definedName>
    <definedName name="BExQ6M2YXJ8AMRJF3QGHC40ADAHZ" localSheetId="5" hidden="1">#REF!</definedName>
    <definedName name="BExQ6M2YXJ8AMRJF3QGHC40ADAHZ" hidden="1">#REF!</definedName>
    <definedName name="BExQ6M8B0X44N9TV56ATUVHGDI00" localSheetId="5" hidden="1">#REF!</definedName>
    <definedName name="BExQ6M8B0X44N9TV56ATUVHGDI00" hidden="1">#REF!</definedName>
    <definedName name="BExQ6POH065GV0I74XXVD0VUPBJW" localSheetId="5" hidden="1">#REF!</definedName>
    <definedName name="BExQ6POH065GV0I74XXVD0VUPBJW" hidden="1">#REF!</definedName>
    <definedName name="BExQ6WV9KPSMXPPLGZ3KK4WNYTHU" localSheetId="5" hidden="1">#REF!</definedName>
    <definedName name="BExQ6WV9KPSMXPPLGZ3KK4WNYTHU" hidden="1">#REF!</definedName>
    <definedName name="BExQ7541G92R52ECOIYO6UXIWJJ4" localSheetId="5" hidden="1">#REF!</definedName>
    <definedName name="BExQ7541G92R52ECOIYO6UXIWJJ4" hidden="1">#REF!</definedName>
    <definedName name="BExQ783XTMM2A9I3UKCFWJH1PP2N" localSheetId="5" hidden="1">#REF!</definedName>
    <definedName name="BExQ783XTMM2A9I3UKCFWJH1PP2N" hidden="1">#REF!</definedName>
    <definedName name="BExQ79LX01ZPQB8EGD1ZHR2VK2H3" localSheetId="5" hidden="1">#REF!</definedName>
    <definedName name="BExQ79LX01ZPQB8EGD1ZHR2VK2H3" hidden="1">#REF!</definedName>
    <definedName name="BExQ7B3V9MGDK2OIJ61XXFBFLJFZ" localSheetId="5" hidden="1">#REF!</definedName>
    <definedName name="BExQ7B3V9MGDK2OIJ61XXFBFLJFZ" hidden="1">#REF!</definedName>
    <definedName name="BExQ7CB046NVPF9ZXDGA7OXOLSLX" localSheetId="5" hidden="1">#REF!</definedName>
    <definedName name="BExQ7CB046NVPF9ZXDGA7OXOLSLX" hidden="1">#REF!</definedName>
    <definedName name="BExQ7IWDCGGOO1HTJ97YGO1CK3R9" localSheetId="5" hidden="1">#REF!</definedName>
    <definedName name="BExQ7IWDCGGOO1HTJ97YGO1CK3R9" hidden="1">#REF!</definedName>
    <definedName name="BExQ7JNFIEGS2HKNBALH3Q2N5G7Z" localSheetId="5" hidden="1">#REF!</definedName>
    <definedName name="BExQ7JNFIEGS2HKNBALH3Q2N5G7Z" hidden="1">#REF!</definedName>
    <definedName name="BExQ7MY3U2Z1IZ71U5LJUD00VVB4" localSheetId="5" hidden="1">#REF!</definedName>
    <definedName name="BExQ7MY3U2Z1IZ71U5LJUD00VVB4" hidden="1">#REF!</definedName>
    <definedName name="BExQ7XL2Q1GVUFL1F9KK0K0EXMWG" localSheetId="5" hidden="1">#REF!</definedName>
    <definedName name="BExQ7XL2Q1GVUFL1F9KK0K0EXMWG" hidden="1">#REF!</definedName>
    <definedName name="BExQ8469L3ZRZ3KYZPYMSJIDL7Y5" localSheetId="5" hidden="1">#REF!</definedName>
    <definedName name="BExQ8469L3ZRZ3KYZPYMSJIDL7Y5" hidden="1">#REF!</definedName>
    <definedName name="BExQ84MJB94HL3BWRN50M4NCB6Z0" localSheetId="5" hidden="1">#REF!</definedName>
    <definedName name="BExQ84MJB94HL3BWRN50M4NCB6Z0" hidden="1">#REF!</definedName>
    <definedName name="BExQ8583ZE00NW7T9OF11OT9IA14" localSheetId="5" hidden="1">#REF!</definedName>
    <definedName name="BExQ8583ZE00NW7T9OF11OT9IA14" hidden="1">#REF!</definedName>
    <definedName name="BExQ8A0RPE3IMIFIZLUE7KD2N21W" localSheetId="5" hidden="1">#REF!</definedName>
    <definedName name="BExQ8A0RPE3IMIFIZLUE7KD2N21W" hidden="1">#REF!</definedName>
    <definedName name="BExQ8ABK6H1ADV2R2OYT8NFFYG2N" localSheetId="5" hidden="1">#REF!</definedName>
    <definedName name="BExQ8ABK6H1ADV2R2OYT8NFFYG2N" hidden="1">#REF!</definedName>
    <definedName name="BExQ8DM90XJ6GCJIK9LC5O82I2TJ" localSheetId="5" hidden="1">#REF!</definedName>
    <definedName name="BExQ8DM90XJ6GCJIK9LC5O82I2TJ" hidden="1">#REF!</definedName>
    <definedName name="BExQ8G0K46ZORA0QVQTDI7Z8LXGF" localSheetId="5" hidden="1">#REF!</definedName>
    <definedName name="BExQ8G0K46ZORA0QVQTDI7Z8LXGF" hidden="1">#REF!</definedName>
    <definedName name="BExQ8O3WEU8HNTTGKTW5T0QSKCLP" localSheetId="5" hidden="1">#REF!</definedName>
    <definedName name="BExQ8O3WEU8HNTTGKTW5T0QSKCLP" hidden="1">#REF!</definedName>
    <definedName name="BExQ8ZCEDBOBJA3D9LDP5TU2WYGR" localSheetId="5" hidden="1">#REF!</definedName>
    <definedName name="BExQ8ZCEDBOBJA3D9LDP5TU2WYGR" hidden="1">#REF!</definedName>
    <definedName name="BExQ94LAW6MAQBWY25WTBFV5PPZJ" localSheetId="5" hidden="1">#REF!</definedName>
    <definedName name="BExQ94LAW6MAQBWY25WTBFV5PPZJ" hidden="1">#REF!</definedName>
    <definedName name="BExQ968K8V66L55PCVI3B4VR4FW6" localSheetId="5" hidden="1">#REF!</definedName>
    <definedName name="BExQ968K8V66L55PCVI3B4VR4FW6" hidden="1">#REF!</definedName>
    <definedName name="BExQ97QIPOSSRK978N8P234Y1XA4" localSheetId="5" hidden="1">#REF!</definedName>
    <definedName name="BExQ97QIPOSSRK978N8P234Y1XA4" hidden="1">#REF!</definedName>
    <definedName name="BExQ9DFHXLBKBS9DWH05G83SL12Z" localSheetId="5" hidden="1">#REF!</definedName>
    <definedName name="BExQ9DFHXLBKBS9DWH05G83SL12Z" hidden="1">#REF!</definedName>
    <definedName name="BExQ9E6FBAXTHGF3RXANFIA77GXP" localSheetId="5" hidden="1">#REF!</definedName>
    <definedName name="BExQ9E6FBAXTHGF3RXANFIA77GXP" hidden="1">#REF!</definedName>
    <definedName name="BExQ9J4ID0TGFFFJSQ9PFAMXOYZ1" localSheetId="5" hidden="1">#REF!</definedName>
    <definedName name="BExQ9J4ID0TGFFFJSQ9PFAMXOYZ1" hidden="1">#REF!</definedName>
    <definedName name="BExQ9KX9734KIAK7IMRLHCPYDHO2" localSheetId="5" hidden="1">#REF!</definedName>
    <definedName name="BExQ9KX9734KIAK7IMRLHCPYDHO2" hidden="1">#REF!</definedName>
    <definedName name="BExQ9L81FF4I7816VTPFBDWVU4CW" localSheetId="5" hidden="1">#REF!</definedName>
    <definedName name="BExQ9L81FF4I7816VTPFBDWVU4CW" hidden="1">#REF!</definedName>
    <definedName name="BExQ9M4E2ACZOWWWP1JJIQO8AHUM" localSheetId="5" hidden="1">#REF!</definedName>
    <definedName name="BExQ9M4E2ACZOWWWP1JJIQO8AHUM" hidden="1">#REF!</definedName>
    <definedName name="BExQ9TBCP5IJKSQLYEBE6FQLF16I" localSheetId="5" hidden="1">#REF!</definedName>
    <definedName name="BExQ9TBCP5IJKSQLYEBE6FQLF16I" hidden="1">#REF!</definedName>
    <definedName name="BExQ9UTANMJCK7LJ4OQMD6F2Q01L" localSheetId="5" hidden="1">#REF!</definedName>
    <definedName name="BExQ9UTANMJCK7LJ4OQMD6F2Q01L" hidden="1">#REF!</definedName>
    <definedName name="BExQ9ZLYHWABXAA9NJDW8ZS0UQ9P" localSheetId="5" hidden="1">#REF!</definedName>
    <definedName name="BExQ9ZLYHWABXAA9NJDW8ZS0UQ9P" hidden="1">[30]ZZCOOM_M03_Q004!#REF!</definedName>
    <definedName name="BExQ9ZWQ19KSRZNZNPY6ZNWEST1J" localSheetId="5" hidden="1">#REF!</definedName>
    <definedName name="BExQ9ZWQ19KSRZNZNPY6ZNWEST1J" hidden="1">#REF!</definedName>
    <definedName name="BExQA324HSCK40ENJUT9CS9EC71B" localSheetId="5" hidden="1">#REF!</definedName>
    <definedName name="BExQA324HSCK40ENJUT9CS9EC71B" hidden="1">#REF!</definedName>
    <definedName name="BExQA55GY0STSNBWQCWN8E31ZXCS" localSheetId="5" hidden="1">#REF!</definedName>
    <definedName name="BExQA55GY0STSNBWQCWN8E31ZXCS" hidden="1">#REF!</definedName>
    <definedName name="BExQA7URC7M82I0T9RUF90GCS15S" localSheetId="5" hidden="1">#REF!</definedName>
    <definedName name="BExQA7URC7M82I0T9RUF90GCS15S" hidden="1">#REF!</definedName>
    <definedName name="BExQA9HZIN9XEMHEEVHT99UU9Z82" localSheetId="5" hidden="1">#REF!</definedName>
    <definedName name="BExQA9HZIN9XEMHEEVHT99UU9Z82" hidden="1">#REF!</definedName>
    <definedName name="BExQAELFYH92K8CJL155181UDORO" localSheetId="5" hidden="1">#REF!</definedName>
    <definedName name="BExQAELFYH92K8CJL155181UDORO" hidden="1">#REF!</definedName>
    <definedName name="BExQAG8PP8R5NJKNQD1U4QOSD6X5" localSheetId="5" hidden="1">#REF!</definedName>
    <definedName name="BExQAG8PP8R5NJKNQD1U4QOSD6X5" hidden="1">#REF!</definedName>
    <definedName name="BExQAVTR32SDHZQ69KNYF6UXXKS2" localSheetId="5" hidden="1">#REF!</definedName>
    <definedName name="BExQAVTR32SDHZQ69KNYF6UXXKS2" hidden="1">#REF!</definedName>
    <definedName name="BExQBBETZJ7LHJ9CLAL3GEKQFEGR" localSheetId="5" hidden="1">#REF!</definedName>
    <definedName name="BExQBBETZJ7LHJ9CLAL3GEKQFEGR" hidden="1">#REF!</definedName>
    <definedName name="BExQBDICMZTSA1X73TMHNO4JSFLN" localSheetId="5" hidden="1">#REF!</definedName>
    <definedName name="BExQBDICMZTSA1X73TMHNO4JSFLN" hidden="1">#REF!</definedName>
    <definedName name="BExQBEER6CRCRPSSL61S0OMH57ZA" localSheetId="5" hidden="1">#REF!</definedName>
    <definedName name="BExQBEER6CRCRPSSL61S0OMH57ZA" hidden="1">#REF!</definedName>
    <definedName name="BExQBFR753FNBMC27WEQJT8UKANJ" localSheetId="5" hidden="1">#REF!</definedName>
    <definedName name="BExQBFR753FNBMC27WEQJT8UKANJ" hidden="1">#REF!</definedName>
    <definedName name="BExQBIGGY5TXI2FJVVZSLZ0LTZYH" localSheetId="5" hidden="1">#REF!</definedName>
    <definedName name="BExQBIGGY5TXI2FJVVZSLZ0LTZYH" hidden="1">#REF!</definedName>
    <definedName name="BExQBM1RUSIQ85LLMM2159BYDPIP" localSheetId="5" hidden="1">#REF!</definedName>
    <definedName name="BExQBM1RUSIQ85LLMM2159BYDPIP" hidden="1">#REF!</definedName>
    <definedName name="BExQBOWE543K7PGA5S7SVU2QKPM3" localSheetId="5" hidden="1">#REF!</definedName>
    <definedName name="BExQBOWE543K7PGA5S7SVU2QKPM3" hidden="1">#REF!</definedName>
    <definedName name="BExQBPSOZ47V81YAEURP0NQJNTJH" localSheetId="5" hidden="1">#REF!</definedName>
    <definedName name="BExQBPSOZ47V81YAEURP0NQJNTJH" hidden="1">#REF!</definedName>
    <definedName name="BExQC5TWT21CGBKD0IHAXTIN2QB8" localSheetId="5" hidden="1">#REF!</definedName>
    <definedName name="BExQC5TWT21CGBKD0IHAXTIN2QB8" hidden="1">#REF!</definedName>
    <definedName name="BExQC94JL9F5GW4S8DQCAF4WB2DA" localSheetId="5" hidden="1">#REF!</definedName>
    <definedName name="BExQC94JL9F5GW4S8DQCAF4WB2DA" hidden="1">#REF!</definedName>
    <definedName name="BExQCKTD8AT0824LGWREXM1B5D1X" localSheetId="5" hidden="1">#REF!</definedName>
    <definedName name="BExQCKTD8AT0824LGWREXM1B5D1X" hidden="1">#REF!</definedName>
    <definedName name="BExQCQ7KF4HVXSD72FF3DJGNNO3M" localSheetId="5" hidden="1">#REF!</definedName>
    <definedName name="BExQCQ7KF4HVXSD72FF3DJGNNO3M" hidden="1">#REF!</definedName>
    <definedName name="BExQCRPJXI0WNJUFFAC39C0PFUFK" localSheetId="5" hidden="1">#REF!</definedName>
    <definedName name="BExQCRPJXI0WNJUFFAC39C0PFUFK" hidden="1">#REF!</definedName>
    <definedName name="BExQD571YWOXKR2SX85K5MKQ0AO2" localSheetId="5" hidden="1">#REF!</definedName>
    <definedName name="BExQD571YWOXKR2SX85K5MKQ0AO2" hidden="1">#REF!</definedName>
    <definedName name="BExQDB6VCHN8PNX8EA6JNIEQ2JC2" localSheetId="5" hidden="1">#REF!</definedName>
    <definedName name="BExQDB6VCHN8PNX8EA6JNIEQ2JC2" hidden="1">#REF!</definedName>
    <definedName name="BExQDE1B6U2Q9B73KBENABP71YM1" localSheetId="5" hidden="1">#REF!</definedName>
    <definedName name="BExQDE1B6U2Q9B73KBENABP71YM1" hidden="1">#REF!</definedName>
    <definedName name="BExQDGQCN7ZW41QDUHOBJUGQAX40" localSheetId="5" hidden="1">#REF!</definedName>
    <definedName name="BExQDGQCN7ZW41QDUHOBJUGQAX40" hidden="1">#REF!</definedName>
    <definedName name="BExQED8ZZUEH0WRNOHXI7V9TVC8K" localSheetId="5" hidden="1">#REF!</definedName>
    <definedName name="BExQED8ZZUEH0WRNOHXI7V9TVC8K" hidden="1">#REF!</definedName>
    <definedName name="BExQEF1PIJIB9J24OB0M4X1WLBB0" localSheetId="5" hidden="1">#REF!</definedName>
    <definedName name="BExQEF1PIJIB9J24OB0M4X1WLBB0" hidden="1">#REF!</definedName>
    <definedName name="BExQEMUA4HEFM4OVO8M8MA8PIAW1" localSheetId="5" hidden="1">#REF!</definedName>
    <definedName name="BExQEMUA4HEFM4OVO8M8MA8PIAW1" hidden="1">#REF!</definedName>
    <definedName name="BExQEP38QPDKB85WG2WOL17IMB5S" localSheetId="5" hidden="1">#REF!</definedName>
    <definedName name="BExQEP38QPDKB85WG2WOL17IMB5S" hidden="1">#REF!</definedName>
    <definedName name="BExQEQ4XZQFIKUXNU9H7WE7AMZ1U" localSheetId="5" hidden="1">#REF!</definedName>
    <definedName name="BExQEQ4XZQFIKUXNU9H7WE7AMZ1U" hidden="1">#REF!</definedName>
    <definedName name="BExQF1OEB07CRAP6ALNNMJNJ3P2D" localSheetId="5" hidden="1">#REF!</definedName>
    <definedName name="BExQF1OEB07CRAP6ALNNMJNJ3P2D" hidden="1">#REF!</definedName>
    <definedName name="BExQF8KKL224NYD20XYLLM2RE7EW" localSheetId="5" hidden="1">#REF!</definedName>
    <definedName name="BExQF8KKL224NYD20XYLLM2RE7EW" hidden="1">#REF!</definedName>
    <definedName name="BExQF9X2AQPFJZTCHTU5PTTR0JAH" localSheetId="5" hidden="1">#REF!</definedName>
    <definedName name="BExQF9X2AQPFJZTCHTU5PTTR0JAH" hidden="1">#REF!</definedName>
    <definedName name="BExQFAINO9ODQZX6NSM8EBTRD04E" localSheetId="5" hidden="1">#REF!</definedName>
    <definedName name="BExQFAINO9ODQZX6NSM8EBTRD04E" hidden="1">#REF!</definedName>
    <definedName name="BExQFC0M9KKFMQKPLPEO2RQDB7MM" localSheetId="5" hidden="1">#REF!</definedName>
    <definedName name="BExQFC0M9KKFMQKPLPEO2RQDB7MM" hidden="1">#REF!</definedName>
    <definedName name="BExQFEEV7627R8TYZCM28C6V6WHE" localSheetId="5" hidden="1">#REF!</definedName>
    <definedName name="BExQFEEV7627R8TYZCM28C6V6WHE" hidden="1">#REF!</definedName>
    <definedName name="BExQFEK8NUD04X2OBRA275ADPSDL" localSheetId="5" hidden="1">#REF!</definedName>
    <definedName name="BExQFEK8NUD04X2OBRA275ADPSDL" hidden="1">#REF!</definedName>
    <definedName name="BExQFGYIWDR4W0YF7XR6E4EWWJ02" localSheetId="5" hidden="1">#REF!</definedName>
    <definedName name="BExQFGYIWDR4W0YF7XR6E4EWWJ02" hidden="1">#REF!</definedName>
    <definedName name="BExQFPNFKA36IAPS22LAUMBDI4KE" localSheetId="5" hidden="1">#REF!</definedName>
    <definedName name="BExQFPNFKA36IAPS22LAUMBDI4KE" hidden="1">#REF!</definedName>
    <definedName name="BExQFPSWEMA8WBUZ4WK20LR13VSU" localSheetId="5" hidden="1">#REF!</definedName>
    <definedName name="BExQFPSWEMA8WBUZ4WK20LR13VSU" hidden="1">#REF!</definedName>
    <definedName name="BExQFVSPOSCCPF1TLJPIWYWYB8A9" localSheetId="5" hidden="1">#REF!</definedName>
    <definedName name="BExQFVSPOSCCPF1TLJPIWYWYB8A9" hidden="1">#REF!</definedName>
    <definedName name="BExQFWJQXNQAW6LUMOEDS6KMJMYL" localSheetId="5" hidden="1">#REF!</definedName>
    <definedName name="BExQFWJQXNQAW6LUMOEDS6KMJMYL" hidden="1">#REF!</definedName>
    <definedName name="BExQG8TYRD2G42UA5ZPCRLNKUDMX" localSheetId="5" hidden="1">#REF!</definedName>
    <definedName name="BExQG8TYRD2G42UA5ZPCRLNKUDMX" hidden="1">#REF!</definedName>
    <definedName name="BExQG9A8OZ31BDN5QEGQGWG59A43" hidden="1">#REF!</definedName>
    <definedName name="BExQGGBQ2CMSPV4NV4RA7NMBQER6" localSheetId="5" hidden="1">#REF!</definedName>
    <definedName name="BExQGGBQ2CMSPV4NV4RA7NMBQER6" hidden="1">#REF!</definedName>
    <definedName name="BExQGO48J9MPCDQ96RBB9UN9AIGT" localSheetId="5" hidden="1">#REF!</definedName>
    <definedName name="BExQGO48J9MPCDQ96RBB9UN9AIGT" hidden="1">#REF!</definedName>
    <definedName name="BExQGSBB6MJWDW7AYWA0MSFTXKRR" localSheetId="5" hidden="1">#REF!</definedName>
    <definedName name="BExQGSBB6MJWDW7AYWA0MSFTXKRR" hidden="1">#REF!</definedName>
    <definedName name="BExQH0UURAJ13AVO5UI04HSRGVYW" localSheetId="5" hidden="1">#REF!</definedName>
    <definedName name="BExQH0UURAJ13AVO5UI04HSRGVYW" hidden="1">#REF!</definedName>
    <definedName name="BExQH5I0FUT0822E2ITR6M5724UF" localSheetId="5" hidden="1">#REF!</definedName>
    <definedName name="BExQH5I0FUT0822E2ITR6M5724UF" hidden="1">#REF!</definedName>
    <definedName name="BExQH6ZZY0NR8SE48PSI9D0CU1TC" localSheetId="5" hidden="1">#REF!</definedName>
    <definedName name="BExQH6ZZY0NR8SE48PSI9D0CU1TC" hidden="1">#REF!</definedName>
    <definedName name="BExQH9P2MCXAJOVEO4GFQT6MNW22" localSheetId="5" hidden="1">#REF!</definedName>
    <definedName name="BExQH9P2MCXAJOVEO4GFQT6MNW22" hidden="1">#REF!</definedName>
    <definedName name="BExQHCZSBYUY8OKKJXFYWKBBM6AH" localSheetId="5" hidden="1">#REF!</definedName>
    <definedName name="BExQHCZSBYUY8OKKJXFYWKBBM6AH" hidden="1">#REF!</definedName>
    <definedName name="BExQHML1J3V7M9VZ3S2S198637RP" localSheetId="5" hidden="1">#REF!</definedName>
    <definedName name="BExQHML1J3V7M9VZ3S2S198637RP" hidden="1">#REF!</definedName>
    <definedName name="BExQHPKXZ1K33V2F90NZIQRZYIAW" localSheetId="5" hidden="1">#REF!</definedName>
    <definedName name="BExQHPKXZ1K33V2F90NZIQRZYIAW" hidden="1">#REF!</definedName>
    <definedName name="BExQHRDNW8YFGT2B35K9CYSS1VAI" localSheetId="5" hidden="1">#REF!</definedName>
    <definedName name="BExQHRDNW8YFGT2B35K9CYSS1VAI" hidden="1">#REF!</definedName>
    <definedName name="BExQHRZ9FBLUG6G6CC88UZA6V39L" localSheetId="5" hidden="1">#REF!</definedName>
    <definedName name="BExQHRZ9FBLUG6G6CC88UZA6V39L" hidden="1">#REF!</definedName>
    <definedName name="BExQHVF9KD06AG2RXUQJ9X4PVGX4" localSheetId="5" hidden="1">#REF!</definedName>
    <definedName name="BExQHVF9KD06AG2RXUQJ9X4PVGX4" hidden="1">#REF!</definedName>
    <definedName name="BExQHZBHVN2L4HC7ACTR73T5OCV0" localSheetId="5" hidden="1">#REF!</definedName>
    <definedName name="BExQHZBHVN2L4HC7ACTR73T5OCV0" hidden="1">#REF!</definedName>
    <definedName name="BExQI3O3BBL6MXZNJD1S3UD8WBUU" localSheetId="5" hidden="1">#REF!</definedName>
    <definedName name="BExQI3O3BBL6MXZNJD1S3UD8WBUU" hidden="1">#REF!</definedName>
    <definedName name="BExQI7431UOEBYKYPVVMNXBZ2ZP2" localSheetId="5" hidden="1">#REF!</definedName>
    <definedName name="BExQI7431UOEBYKYPVVMNXBZ2ZP2" hidden="1">#REF!</definedName>
    <definedName name="BExQI85V9TNLDJT5LTRZS10Y26SG" localSheetId="5" hidden="1">#REF!</definedName>
    <definedName name="BExQI85V9TNLDJT5LTRZS10Y26SG" hidden="1">#REF!</definedName>
    <definedName name="BExQI9ICYVAAXE7L1BQSE1VWSQA9" localSheetId="5" hidden="1">#REF!</definedName>
    <definedName name="BExQI9ICYVAAXE7L1BQSE1VWSQA9" hidden="1">#REF!</definedName>
    <definedName name="BExQIAPKHVEV8CU1L3TTHJW67FJ5" localSheetId="5" hidden="1">#REF!</definedName>
    <definedName name="BExQIAPKHVEV8CU1L3TTHJW67FJ5" hidden="1">#REF!</definedName>
    <definedName name="BExQIAV02RGEQG6AF0CWXU3MS9BZ" localSheetId="5" hidden="1">#REF!</definedName>
    <definedName name="BExQIAV02RGEQG6AF0CWXU3MS9BZ" hidden="1">#REF!</definedName>
    <definedName name="BExQIBB4I3Z6AUU0HYV1DHRS13M4" localSheetId="5" hidden="1">#REF!</definedName>
    <definedName name="BExQIBB4I3Z6AUU0HYV1DHRS13M4" hidden="1">#REF!</definedName>
    <definedName name="BExQIBWPAXU7HJZLKGJZY3EB7MIS" localSheetId="5" hidden="1">#REF!</definedName>
    <definedName name="BExQIBWPAXU7HJZLKGJZY3EB7MIS" hidden="1">#REF!</definedName>
    <definedName name="BExQIHLP9AT969BKBF22IGW76GLI" localSheetId="5" hidden="1">#REF!</definedName>
    <definedName name="BExQIHLP9AT969BKBF22IGW76GLI" hidden="1">#REF!</definedName>
    <definedName name="BExQIS8O6R36CI01XRY9ISM99TW9" localSheetId="5" hidden="1">#REF!</definedName>
    <definedName name="BExQIS8O6R36CI01XRY9ISM99TW9" hidden="1">#REF!</definedName>
    <definedName name="BExQIVJB9MJ25NDUHTCVMSODJY2C" localSheetId="5" hidden="1">#REF!</definedName>
    <definedName name="BExQIVJB9MJ25NDUHTCVMSODJY2C" hidden="1">#REF!</definedName>
    <definedName name="BExQIWAEMVTWAU39DWIXT17K2A9Z" localSheetId="5" hidden="1">#REF!</definedName>
    <definedName name="BExQIWAEMVTWAU39DWIXT17K2A9Z" hidden="1">#REF!</definedName>
    <definedName name="BExQJ72T8UR0U461ZLEGOOEPCDIG" localSheetId="5" hidden="1">#REF!</definedName>
    <definedName name="BExQJ72T8UR0U461ZLEGOOEPCDIG" hidden="1">#REF!</definedName>
    <definedName name="BExQJAZ2QDORCR0K8PR9VHQZ4Y3P" localSheetId="5" hidden="1">#REF!</definedName>
    <definedName name="BExQJAZ2QDORCR0K8PR9VHQZ4Y3P" hidden="1">#REF!</definedName>
    <definedName name="BExQJBF7LAX128WR7VTMJC88ZLPG" localSheetId="5" hidden="1">#REF!</definedName>
    <definedName name="BExQJBF7LAX128WR7VTMJC88ZLPG" hidden="1">#REF!</definedName>
    <definedName name="BExQJEVCKX6KZHNCLYXY7D0MX5KN" localSheetId="5" hidden="1">#REF!</definedName>
    <definedName name="BExQJEVCKX6KZHNCLYXY7D0MX5KN" hidden="1">#REF!</definedName>
    <definedName name="BExQJJYSDX8B0J1QGF2HL071KKA3" localSheetId="5" hidden="1">#REF!</definedName>
    <definedName name="BExQJJYSDX8B0J1QGF2HL071KKA3" hidden="1">#REF!</definedName>
    <definedName name="BExQK1HV6SQQ7CP8H8IUKI9TYXTD" localSheetId="5" hidden="1">#REF!</definedName>
    <definedName name="BExQK1HV6SQQ7CP8H8IUKI9TYXTD" hidden="1">#REF!</definedName>
    <definedName name="BExQK3LE5CSBW1E4H4KHW548FL2R" localSheetId="5" hidden="1">#REF!</definedName>
    <definedName name="BExQK3LE5CSBW1E4H4KHW548FL2R" hidden="1">#REF!</definedName>
    <definedName name="BExQKG6LD6PLNDGNGO9DJXY865BR" localSheetId="5" hidden="1">#REF!</definedName>
    <definedName name="BExQKG6LD6PLNDGNGO9DJXY865BR" hidden="1">#REF!</definedName>
    <definedName name="BExQKUKG8I4CGS9QYSD0H7NHP4JN" localSheetId="5" hidden="1">#REF!</definedName>
    <definedName name="BExQKUKG8I4CGS9QYSD0H7NHP4JN" hidden="1">#REF!</definedName>
    <definedName name="BExQL2NSE8OYZFXQH8A23RMVMFW7" localSheetId="5" hidden="1">#REF!</definedName>
    <definedName name="BExQL2NSE8OYZFXQH8A23RMVMFW7" hidden="1">#REF!</definedName>
    <definedName name="BExQL4GJ3LZJL6JDEHT7UDXW90TV" hidden="1">#REF!</definedName>
    <definedName name="BExQLE1TOW3A287TQB0AVWENT8O1" localSheetId="5" hidden="1">#REF!</definedName>
    <definedName name="BExQLE1TOW3A287TQB0AVWENT8O1" hidden="1">#REF!</definedName>
    <definedName name="BExRYOYB4A3E5F6MTROY69LR0PMG" localSheetId="5" hidden="1">#REF!</definedName>
    <definedName name="BExRYOYB4A3E5F6MTROY69LR0PMG" hidden="1">#REF!</definedName>
    <definedName name="BExRYZLA9EW71H4SXQR525S72LLP" localSheetId="5" hidden="1">#REF!</definedName>
    <definedName name="BExRYZLA9EW71H4SXQR525S72LLP" hidden="1">#REF!</definedName>
    <definedName name="BExRZ66M8G9FQ0VFP077QSZBSOA5" localSheetId="5" hidden="1">#REF!</definedName>
    <definedName name="BExRZ66M8G9FQ0VFP077QSZBSOA5" hidden="1">#REF!</definedName>
    <definedName name="BExRZ8FMQQL46I8AQWU17LRNZD5T" localSheetId="5" hidden="1">#REF!</definedName>
    <definedName name="BExRZ8FMQQL46I8AQWU17LRNZD5T" hidden="1">#REF!</definedName>
    <definedName name="BExRZIRRIXRUMZ5GOO95S7460BMP" localSheetId="5" hidden="1">#REF!</definedName>
    <definedName name="BExRZIRRIXRUMZ5GOO95S7460BMP" hidden="1">#REF!</definedName>
    <definedName name="BExRZJTNBKKPK7SB4LA31O3OH6PO" localSheetId="5" hidden="1">#REF!</definedName>
    <definedName name="BExRZJTNBKKPK7SB4LA31O3OH6PO" hidden="1">#REF!</definedName>
    <definedName name="BExRZK9RAHMM0ZLTNSK7A4LDC42D" localSheetId="5" hidden="1">#REF!</definedName>
    <definedName name="BExRZK9RAHMM0ZLTNSK7A4LDC42D" hidden="1">#REF!</definedName>
    <definedName name="BExRZNF461H0WDF36L3U0UQSJGZB" localSheetId="5" hidden="1">#REF!</definedName>
    <definedName name="BExRZNF461H0WDF36L3U0UQSJGZB" hidden="1">#REF!</definedName>
    <definedName name="BExRZOGSR69INI6GAEPHDWSNK5Q4" localSheetId="5" hidden="1">#REF!</definedName>
    <definedName name="BExRZOGSR69INI6GAEPHDWSNK5Q4" hidden="1">#REF!</definedName>
    <definedName name="BExS0ASQBKRTPDWFK0KUDFOS9LE5" localSheetId="5" hidden="1">#REF!</definedName>
    <definedName name="BExS0ASQBKRTPDWFK0KUDFOS9LE5" hidden="1">#REF!</definedName>
    <definedName name="BExS0GHQUF6YT0RU3TKDEO8CSJYB" localSheetId="5" hidden="1">#REF!</definedName>
    <definedName name="BExS0GHQUF6YT0RU3TKDEO8CSJYB" hidden="1">#REF!</definedName>
    <definedName name="BExS0K8IHC45I78DMZBOJ1P13KQA" localSheetId="5" hidden="1">#REF!</definedName>
    <definedName name="BExS0K8IHC45I78DMZBOJ1P13KQA" hidden="1">#REF!</definedName>
    <definedName name="BExS0L4WP69XXUFHED98XIEPB593" localSheetId="5" hidden="1">#REF!</definedName>
    <definedName name="BExS0L4WP69XXUFHED98XIEPB593" hidden="1">#REF!</definedName>
    <definedName name="BExS0Z2O2N4AJXFEPN87NU9ZGAHG" localSheetId="5" hidden="1">#REF!</definedName>
    <definedName name="BExS0Z2O2N4AJXFEPN87NU9ZGAHG" hidden="1">#REF!</definedName>
    <definedName name="BExS15IJV0WW662NXQUVT3FGP4ST" localSheetId="5" hidden="1">#REF!</definedName>
    <definedName name="BExS15IJV0WW662NXQUVT3FGP4ST" hidden="1">#REF!</definedName>
    <definedName name="BExS18T8TBNEPF4AU1VJ268XLF3L" localSheetId="5" hidden="1">#REF!</definedName>
    <definedName name="BExS18T8TBNEPF4AU1VJ268XLF3L" hidden="1">#REF!</definedName>
    <definedName name="BExS194110MR25BYJI3CJ2EGZ8XT" localSheetId="5" hidden="1">#REF!</definedName>
    <definedName name="BExS194110MR25BYJI3CJ2EGZ8XT" hidden="1">#REF!</definedName>
    <definedName name="BExS1BNVGNSGD4EP90QL8WXYWZ66" localSheetId="5" hidden="1">#REF!</definedName>
    <definedName name="BExS1BNVGNSGD4EP90QL8WXYWZ66" hidden="1">#REF!</definedName>
    <definedName name="BExS1UE39N6NCND7MAARSBWXS6HU" localSheetId="5" hidden="1">#REF!</definedName>
    <definedName name="BExS1UE39N6NCND7MAARSBWXS6HU" hidden="1">#REF!</definedName>
    <definedName name="BExS226HTWL5WVC76MP5A1IBI8WD" localSheetId="5" hidden="1">#REF!</definedName>
    <definedName name="BExS226HTWL5WVC76MP5A1IBI8WD" hidden="1">#REF!</definedName>
    <definedName name="BExS26OI2QNNAH2WMDD95Z400048" localSheetId="5" hidden="1">#REF!</definedName>
    <definedName name="BExS26OI2QNNAH2WMDD95Z400048" hidden="1">#REF!</definedName>
    <definedName name="BExS2D4EI622QRKZKVDPRE66M4XA" localSheetId="5" hidden="1">#REF!</definedName>
    <definedName name="BExS2D4EI622QRKZKVDPRE66M4XA" hidden="1">#REF!</definedName>
    <definedName name="BExS2DF6B4ZUF3VZLI4G6LJ3BF38" localSheetId="5" hidden="1">#REF!</definedName>
    <definedName name="BExS2DF6B4ZUF3VZLI4G6LJ3BF38" hidden="1">#REF!</definedName>
    <definedName name="BExS2GKEA6VM3PDWKD7XI0KRUHTW" localSheetId="5" hidden="1">#REF!</definedName>
    <definedName name="BExS2GKEA6VM3PDWKD7XI0KRUHTW" hidden="1">#REF!</definedName>
    <definedName name="BExS2I2HVU314TXI2DYFRY8XV913" localSheetId="5" hidden="1">#REF!</definedName>
    <definedName name="BExS2I2HVU314TXI2DYFRY8XV913" hidden="1">#REF!</definedName>
    <definedName name="BExS2QB5FS5LYTFYO4BROTWG3OV5" localSheetId="5" hidden="1">#REF!</definedName>
    <definedName name="BExS2QB5FS5LYTFYO4BROTWG3OV5" hidden="1">#REF!</definedName>
    <definedName name="BExS2TLU1HONYV6S3ZD9T12D7CIG" localSheetId="5" hidden="1">#REF!</definedName>
    <definedName name="BExS2TLU1HONYV6S3ZD9T12D7CIG" hidden="1">#REF!</definedName>
    <definedName name="BExS2WLQUVBRZJWQTWUU4CYDY4IN" localSheetId="5" hidden="1">#REF!</definedName>
    <definedName name="BExS2WLQUVBRZJWQTWUU4CYDY4IN" hidden="1">#REF!</definedName>
    <definedName name="BExS2YJQV4NUX6135T90Z1Y5R26Q" localSheetId="5" hidden="1">#REF!</definedName>
    <definedName name="BExS2YJQV4NUX6135T90Z1Y5R26Q" hidden="1">#REF!</definedName>
    <definedName name="BExS318UV9I2FXPQQWUKKX00QLPJ" localSheetId="5" hidden="1">#REF!</definedName>
    <definedName name="BExS318UV9I2FXPQQWUKKX00QLPJ" hidden="1">#REF!</definedName>
    <definedName name="BExS3LBS0SMTHALVM4NRI1BAV1NP" localSheetId="5" hidden="1">#REF!</definedName>
    <definedName name="BExS3LBS0SMTHALVM4NRI1BAV1NP" hidden="1">#REF!</definedName>
    <definedName name="BExS3MTQ75VBXDGEBURP6YT8RROE" localSheetId="5" hidden="1">#REF!</definedName>
    <definedName name="BExS3MTQ75VBXDGEBURP6YT8RROE" hidden="1">#REF!</definedName>
    <definedName name="BExS3OMGYO0DFN5186UFKEXZ2RX3" localSheetId="5" hidden="1">#REF!</definedName>
    <definedName name="BExS3OMGYO0DFN5186UFKEXZ2RX3" hidden="1">#REF!</definedName>
    <definedName name="BExS3SDERJ27OER67TIGOVZU13A2" localSheetId="5" hidden="1">#REF!</definedName>
    <definedName name="BExS3SDERJ27OER67TIGOVZU13A2" hidden="1">#REF!</definedName>
    <definedName name="BExS3STIH9SFG0R6H30P191QZE98" localSheetId="5" hidden="1">#REF!</definedName>
    <definedName name="BExS3STIH9SFG0R6H30P191QZE98" hidden="1">#REF!</definedName>
    <definedName name="BExS46R5WDNU5KL04FKY5LHJUCB8" localSheetId="5" hidden="1">#REF!</definedName>
    <definedName name="BExS46R5WDNU5KL04FKY5LHJUCB8" hidden="1">#REF!</definedName>
    <definedName name="BExS4ASWKM93XA275AXHYP8AG6SU" localSheetId="5" hidden="1">#REF!</definedName>
    <definedName name="BExS4ASWKM93XA275AXHYP8AG6SU" hidden="1">#REF!</definedName>
    <definedName name="BExS4IANBC4RO7HIK0MZZ2RPQU78" localSheetId="5" hidden="1">#REF!</definedName>
    <definedName name="BExS4IANBC4RO7HIK0MZZ2RPQU78" hidden="1">#REF!</definedName>
    <definedName name="BExS4JN3Y6SVBKILQK0R9HS45Y52" localSheetId="5" hidden="1">#REF!</definedName>
    <definedName name="BExS4JN3Y6SVBKILQK0R9HS45Y52" hidden="1">#REF!</definedName>
    <definedName name="BExS4P6S41O6Z6BED77U3GD9PNH1" localSheetId="5" hidden="1">#REF!</definedName>
    <definedName name="BExS4P6S41O6Z6BED77U3GD9PNH1" hidden="1">#REF!</definedName>
    <definedName name="BExS4PXPURUHFBOKYFJD5J1J2RXC" localSheetId="5" hidden="1">#REF!</definedName>
    <definedName name="BExS4PXPURUHFBOKYFJD5J1J2RXC" hidden="1">#REF!</definedName>
    <definedName name="BExS4T32HD3YGJ91HTJ2IGVX6V4O" localSheetId="5" hidden="1">#REF!</definedName>
    <definedName name="BExS4T32HD3YGJ91HTJ2IGVX6V4O" hidden="1">#REF!</definedName>
    <definedName name="BExS51H0N51UT0FZOPZRCF1GU063" localSheetId="5" hidden="1">#REF!</definedName>
    <definedName name="BExS51H0N51UT0FZOPZRCF1GU063" hidden="1">#REF!</definedName>
    <definedName name="BExS54X72TJFC41FJK72MLRR2OO7" localSheetId="5" hidden="1">#REF!</definedName>
    <definedName name="BExS54X72TJFC41FJK72MLRR2OO7" hidden="1">#REF!</definedName>
    <definedName name="BExS59F0PA1V2ZC7S5TN6IT41SXP" localSheetId="5" hidden="1">#REF!</definedName>
    <definedName name="BExS59F0PA1V2ZC7S5TN6IT41SXP" hidden="1">#REF!</definedName>
    <definedName name="BExS5L3TGB8JVW9ROYWTKYTUPW27" localSheetId="5" hidden="1">#REF!</definedName>
    <definedName name="BExS5L3TGB8JVW9ROYWTKYTUPW27" hidden="1">#REF!</definedName>
    <definedName name="BExS6GKQ96EHVLYWNJDWXZXUZW90" localSheetId="5" hidden="1">#REF!</definedName>
    <definedName name="BExS6GKQ96EHVLYWNJDWXZXUZW90" hidden="1">#REF!</definedName>
    <definedName name="BExS6ITKSZFRR01YD5B0F676SYN7" localSheetId="5" hidden="1">#REF!</definedName>
    <definedName name="BExS6ITKSZFRR01YD5B0F676SYN7" hidden="1">#REF!</definedName>
    <definedName name="BExS6N0LI574IAC89EFW6CLTCQ33" localSheetId="5" hidden="1">#REF!</definedName>
    <definedName name="BExS6N0LI574IAC89EFW6CLTCQ33" hidden="1">#REF!</definedName>
    <definedName name="BExS6N0NEF7XCTT5R600QZ71A44O" localSheetId="5" hidden="1">#REF!</definedName>
    <definedName name="BExS6N0NEF7XCTT5R600QZ71A44O" hidden="1">#REF!</definedName>
    <definedName name="BExS6WRDBF3ST86ZOBBUL3GTCR11" localSheetId="5" hidden="1">#REF!</definedName>
    <definedName name="BExS6WRDBF3ST86ZOBBUL3GTCR11" hidden="1">#REF!</definedName>
    <definedName name="BExS6XNRKR0C3MTA0LV5B60UB908" localSheetId="5" hidden="1">#REF!</definedName>
    <definedName name="BExS6XNRKR0C3MTA0LV5B60UB908" hidden="1">#REF!</definedName>
    <definedName name="BExS73NELZEK2MDOLXO2Q7H3EG71" localSheetId="5" hidden="1">#REF!</definedName>
    <definedName name="BExS73NELZEK2MDOLXO2Q7H3EG71" hidden="1">#REF!</definedName>
    <definedName name="BExS7DJF6AXTWAJD7K4ZCD7L6BHV" localSheetId="5" hidden="1">#REF!</definedName>
    <definedName name="BExS7DJF6AXTWAJD7K4ZCD7L6BHV" hidden="1">#REF!</definedName>
    <definedName name="BExS7GOTHHOK287MX2RC853NWQAL" localSheetId="5" hidden="1">#REF!</definedName>
    <definedName name="BExS7GOTHHOK287MX2RC853NWQAL" hidden="1">#REF!</definedName>
    <definedName name="BExS7TKQYLRZGM93UY3ZJZJBQNFJ" localSheetId="5" hidden="1">#REF!</definedName>
    <definedName name="BExS7TKQYLRZGM93UY3ZJZJBQNFJ" hidden="1">#REF!</definedName>
    <definedName name="BExS7Y2LNGVHSIBKC7C3R6X4LDR6" localSheetId="5" hidden="1">#REF!</definedName>
    <definedName name="BExS7Y2LNGVHSIBKC7C3R6X4LDR6" hidden="1">#REF!</definedName>
    <definedName name="BExS81TE0EY44Y3W2M4Z4MGNP5OM" localSheetId="5" hidden="1">#REF!</definedName>
    <definedName name="BExS81TE0EY44Y3W2M4Z4MGNP5OM" hidden="1">#REF!</definedName>
    <definedName name="BExS81YPDZDVJJVS15HV2HDXAC3Y" localSheetId="5" hidden="1">#REF!</definedName>
    <definedName name="BExS81YPDZDVJJVS15HV2HDXAC3Y" hidden="1">#REF!</definedName>
    <definedName name="BExS82PRVNUTEKQZS56YT2DVF6C2" localSheetId="5" hidden="1">#REF!</definedName>
    <definedName name="BExS82PRVNUTEKQZS56YT2DVF6C2" hidden="1">#REF!</definedName>
    <definedName name="BExS83BCNFAV6DRCB1VTUF96491J" localSheetId="5" hidden="1">#REF!</definedName>
    <definedName name="BExS83BCNFAV6DRCB1VTUF96491J" hidden="1">#REF!</definedName>
    <definedName name="BExS86GKM9ISCSNZD15BQ5E5L6A5" localSheetId="5" hidden="1">#REF!</definedName>
    <definedName name="BExS86GKM9ISCSNZD15BQ5E5L6A5" hidden="1">#REF!</definedName>
    <definedName name="BExS89GGRJ55EK546SM31UGE2K8T" localSheetId="5" hidden="1">#REF!</definedName>
    <definedName name="BExS89GGRJ55EK546SM31UGE2K8T" hidden="1">#REF!</definedName>
    <definedName name="BExS8BPG5A0GR5AO1U951NDGGR0L" localSheetId="5" hidden="1">#REF!</definedName>
    <definedName name="BExS8BPG5A0GR5AO1U951NDGGR0L" hidden="1">#REF!</definedName>
    <definedName name="BExS8CGI0JXFUBD41VFLI0SZSV8F" localSheetId="5" hidden="1">#REF!</definedName>
    <definedName name="BExS8CGI0JXFUBD41VFLI0SZSV8F" hidden="1">#REF!</definedName>
    <definedName name="BExS8D22FXVQKOEJP01LT0CDI3PS" localSheetId="5" hidden="1">#REF!</definedName>
    <definedName name="BExS8D22FXVQKOEJP01LT0CDI3PS" hidden="1">#REF!</definedName>
    <definedName name="BExS8EEJOZFBUWZDOM3O25AJRUVU" localSheetId="5" hidden="1">#REF!</definedName>
    <definedName name="BExS8EEJOZFBUWZDOM3O25AJRUVU" hidden="1">#REF!</definedName>
    <definedName name="BExS8GSUS17UY50TEM2AWF36BR9Z" localSheetId="5" hidden="1">#REF!</definedName>
    <definedName name="BExS8GSUS17UY50TEM2AWF36BR9Z" hidden="1">#REF!</definedName>
    <definedName name="BExS8HJRBVG0XI6PWA9KTMJZMQXK" localSheetId="5" hidden="1">#REF!</definedName>
    <definedName name="BExS8HJRBVG0XI6PWA9KTMJZMQXK" hidden="1">#REF!</definedName>
    <definedName name="BExS8NE9HUZJH13OXLREOV1BX0OZ" localSheetId="5" hidden="1">#REF!</definedName>
    <definedName name="BExS8NE9HUZJH13OXLREOV1BX0OZ" hidden="1">#REF!</definedName>
    <definedName name="BExS8R51C8RM2FS6V6IRTYO9GA4A" localSheetId="5" hidden="1">#REF!</definedName>
    <definedName name="BExS8R51C8RM2FS6V6IRTYO9GA4A" hidden="1">#REF!</definedName>
    <definedName name="BExS8WDX408F60MH1X9B9UZ2H4R7" localSheetId="5" hidden="1">#REF!</definedName>
    <definedName name="BExS8WDX408F60MH1X9B9UZ2H4R7" hidden="1">#REF!</definedName>
    <definedName name="BExS8X4UTVOFE2YEVLO8LTKMSI3A" localSheetId="5" hidden="1">#REF!</definedName>
    <definedName name="BExS8X4UTVOFE2YEVLO8LTKMSI3A" hidden="1">#REF!</definedName>
    <definedName name="BExS8Z2W2QEC3MH0BZIYLDFQNUIP" localSheetId="5" hidden="1">#REF!</definedName>
    <definedName name="BExS8Z2W2QEC3MH0BZIYLDFQNUIP" hidden="1">#REF!</definedName>
    <definedName name="BExS92DKGRFFCIA9C0IXDOLO57EP" localSheetId="5" hidden="1">#REF!</definedName>
    <definedName name="BExS92DKGRFFCIA9C0IXDOLO57EP" hidden="1">#REF!</definedName>
    <definedName name="BExS98OB4321YCHLCQ022PXKTT2W" localSheetId="5" hidden="1">#REF!</definedName>
    <definedName name="BExS98OB4321YCHLCQ022PXKTT2W" hidden="1">#REF!</definedName>
    <definedName name="BExS9C9N8GFISC6HUERJ0EI06GB2" localSheetId="5" hidden="1">#REF!</definedName>
    <definedName name="BExS9C9N8GFISC6HUERJ0EI06GB2" hidden="1">#REF!</definedName>
    <definedName name="BExS9D6619QNINF06KHZHYUAH0S9" localSheetId="5" hidden="1">#REF!</definedName>
    <definedName name="BExS9D6619QNINF06KHZHYUAH0S9" hidden="1">#REF!</definedName>
    <definedName name="BExS9DX13CACP3J8JDREK30JB1SQ" localSheetId="5" hidden="1">#REF!</definedName>
    <definedName name="BExS9DX13CACP3J8JDREK30JB1SQ" hidden="1">#REF!</definedName>
    <definedName name="BExS9FPRS2KRRCS33SE6WFNF5GYL" localSheetId="5" hidden="1">#REF!</definedName>
    <definedName name="BExS9FPRS2KRRCS33SE6WFNF5GYL" hidden="1">#REF!</definedName>
    <definedName name="BExS9M5VN3VE822UH6TLACVY24CJ" localSheetId="5" hidden="1">#REF!</definedName>
    <definedName name="BExS9M5VN3VE822UH6TLACVY24CJ" hidden="1">#REF!</definedName>
    <definedName name="BExS9WI0A6PSEB8N9GPXF2Z7MWHM" localSheetId="5" hidden="1">#REF!</definedName>
    <definedName name="BExS9WI0A6PSEB8N9GPXF2Z7MWHM" hidden="1">#REF!</definedName>
    <definedName name="BExS9XJPZ07ND34OHX60QD382FV6" localSheetId="5" hidden="1">#REF!</definedName>
    <definedName name="BExS9XJPZ07ND34OHX60QD382FV6" hidden="1">#REF!</definedName>
    <definedName name="BExSA4AJLEEN4R7HU4FRSMYR17TR" localSheetId="5" hidden="1">#REF!</definedName>
    <definedName name="BExSA4AJLEEN4R7HU4FRSMYR17TR" hidden="1">#REF!</definedName>
    <definedName name="BExSA5HP306TN9XJS0TU619DLRR7" localSheetId="5" hidden="1">#REF!</definedName>
    <definedName name="BExSA5HP306TN9XJS0TU619DLRR7" hidden="1">#REF!</definedName>
    <definedName name="BExSAAVWQOOIA6B3JHQVGP08HFEM" localSheetId="5" hidden="1">#REF!</definedName>
    <definedName name="BExSAAVWQOOIA6B3JHQVGP08HFEM" hidden="1">#REF!</definedName>
    <definedName name="BExSAFJ3IICU2M7QPVE4ARYMXZKX" localSheetId="5" hidden="1">#REF!</definedName>
    <definedName name="BExSAFJ3IICU2M7QPVE4ARYMXZKX" hidden="1">#REF!</definedName>
    <definedName name="BExSAH6ID8OHX379UXVNGFO8J6KQ" localSheetId="5" hidden="1">#REF!</definedName>
    <definedName name="BExSAH6ID8OHX379UXVNGFO8J6KQ" hidden="1">#REF!</definedName>
    <definedName name="BExSAQBHIXGQRNIRGCJMBXUPCZQA" localSheetId="5" hidden="1">#REF!</definedName>
    <definedName name="BExSAQBHIXGQRNIRGCJMBXUPCZQA" hidden="1">#REF!</definedName>
    <definedName name="BExSAUTCT4P7JP57NOR9MTX33QJZ" localSheetId="5" hidden="1">#REF!</definedName>
    <definedName name="BExSAUTCT4P7JP57NOR9MTX33QJZ" hidden="1">#REF!</definedName>
    <definedName name="BExSAY9CA9TFXQ9M9FBJRGJO9T9E" localSheetId="5" hidden="1">#REF!</definedName>
    <definedName name="BExSAY9CA9TFXQ9M9FBJRGJO9T9E" hidden="1">#REF!</definedName>
    <definedName name="BExSB4JYKQ3MINI7RAYK5M8BLJDC" localSheetId="5" hidden="1">#REF!</definedName>
    <definedName name="BExSB4JYKQ3MINI7RAYK5M8BLJDC" hidden="1">#REF!</definedName>
    <definedName name="BExSBCY73CG3Q15P5BDLDT994XRL" localSheetId="5" hidden="1">#REF!</definedName>
    <definedName name="BExSBCY73CG3Q15P5BDLDT994XRL" hidden="1">#REF!</definedName>
    <definedName name="BExSBMOS41ZRLWYLOU29V6Y7YORR" localSheetId="5" hidden="1">#REF!</definedName>
    <definedName name="BExSBMOS41ZRLWYLOU29V6Y7YORR" hidden="1">#REF!</definedName>
    <definedName name="BExSBPZG22WAMZYIF7CZ686E8X80" localSheetId="5" hidden="1">#REF!</definedName>
    <definedName name="BExSBPZG22WAMZYIF7CZ686E8X80" hidden="1">#REF!</definedName>
    <definedName name="BExSBRBXXQMBU1TYDW1BXTEVEPRU" localSheetId="5" hidden="1">#REF!</definedName>
    <definedName name="BExSBRBXXQMBU1TYDW1BXTEVEPRU" hidden="1">#REF!</definedName>
    <definedName name="BExSC54998WTZ21DSL0R8UN0Y9JH" localSheetId="5" hidden="1">#REF!</definedName>
    <definedName name="BExSC54998WTZ21DSL0R8UN0Y9JH" hidden="1">#REF!</definedName>
    <definedName name="BExSC60N7WR9PJSNC9B7ORCX9NGY" localSheetId="5" hidden="1">#REF!</definedName>
    <definedName name="BExSC60N7WR9PJSNC9B7ORCX9NGY" hidden="1">#REF!</definedName>
    <definedName name="BExSCE99EZTILTTCE4NJJF96OYYM" localSheetId="5" hidden="1">#REF!</definedName>
    <definedName name="BExSCE99EZTILTTCE4NJJF96OYYM" hidden="1">#REF!</definedName>
    <definedName name="BExSCFWOMYELUEPWVJIRGIQZH5BV" localSheetId="5" hidden="1">#REF!</definedName>
    <definedName name="BExSCFWOMYELUEPWVJIRGIQZH5BV" hidden="1">#REF!</definedName>
    <definedName name="BExSCHUQZ2HFEWS54X67DIS8OSXZ" localSheetId="5" hidden="1">#REF!</definedName>
    <definedName name="BExSCHUQZ2HFEWS54X67DIS8OSXZ" hidden="1">#REF!</definedName>
    <definedName name="BExSCOG41SKKG4GYU76WRWW1CTE6" localSheetId="5" hidden="1">#REF!</definedName>
    <definedName name="BExSCOG41SKKG4GYU76WRWW1CTE6" hidden="1">#REF!</definedName>
    <definedName name="BExSCVC9P86YVFMRKKUVRV29MZXZ" localSheetId="5" hidden="1">#REF!</definedName>
    <definedName name="BExSCVC9P86YVFMRKKUVRV29MZXZ" hidden="1">#REF!</definedName>
    <definedName name="BExSD233CH4MU9ZMGNRF97ZV7KWU" localSheetId="5" hidden="1">#REF!</definedName>
    <definedName name="BExSD233CH4MU9ZMGNRF97ZV7KWU" hidden="1">#REF!</definedName>
    <definedName name="BExSD2U0F3BN6IN9N4R2DTTJG15H" localSheetId="5" hidden="1">#REF!</definedName>
    <definedName name="BExSD2U0F3BN6IN9N4R2DTTJG15H" hidden="1">#REF!</definedName>
    <definedName name="BExSD6A6NY15YSMFH51ST6XJY429" localSheetId="5" hidden="1">#REF!</definedName>
    <definedName name="BExSD6A6NY15YSMFH51ST6XJY429" hidden="1">#REF!</definedName>
    <definedName name="BExSD9VH6PF6RQ135VOEE08YXPAW" localSheetId="5" hidden="1">#REF!</definedName>
    <definedName name="BExSD9VH6PF6RQ135VOEE08YXPAW" hidden="1">#REF!</definedName>
    <definedName name="BExSDI9QWFD49GEZWZ3KOGM27XRB" localSheetId="5" hidden="1">#REF!</definedName>
    <definedName name="BExSDI9QWFD49GEZWZ3KOGM27XRB" hidden="1">#REF!</definedName>
    <definedName name="BExSDP5Y04WWMX2WWRITWOX8R5I9" localSheetId="5" hidden="1">#REF!</definedName>
    <definedName name="BExSDP5Y04WWMX2WWRITWOX8R5I9" hidden="1">#REF!</definedName>
    <definedName name="BExSDSGM203BJTNS9MKCBX453HMD" localSheetId="5" hidden="1">#REF!</definedName>
    <definedName name="BExSDSGM203BJTNS9MKCBX453HMD" hidden="1">#REF!</definedName>
    <definedName name="BExSDT20XUFXTDM37M148AXAP7HN" localSheetId="5" hidden="1">#REF!</definedName>
    <definedName name="BExSDT20XUFXTDM37M148AXAP7HN" hidden="1">#REF!</definedName>
    <definedName name="BExSDYLOWNTKCY92LFEDAV8LO7D3" localSheetId="5" hidden="1">#REF!</definedName>
    <definedName name="BExSDYLOWNTKCY92LFEDAV8LO7D3" hidden="1">#REF!</definedName>
    <definedName name="BExSE277VXZ807WBUB6A1UGQ1SF9" localSheetId="5" hidden="1">#REF!</definedName>
    <definedName name="BExSE277VXZ807WBUB6A1UGQ1SF9" hidden="1">#REF!</definedName>
    <definedName name="BExSE3EDSP4UL6G0I3DZ5SBHMUBU" localSheetId="5" hidden="1">#REF!</definedName>
    <definedName name="BExSE3EDSP4UL6G0I3DZ5SBHMUBU" hidden="1">#REF!</definedName>
    <definedName name="BExSEEHK1VLWD7JBV9SVVVIKQZ3I" localSheetId="5" hidden="1">#REF!</definedName>
    <definedName name="BExSEEHK1VLWD7JBV9SVVVIKQZ3I" hidden="1">#REF!</definedName>
    <definedName name="BExSEITYG8XAMWJ1C8VKU1MB4TEO" localSheetId="5" hidden="1">#REF!</definedName>
    <definedName name="BExSEITYG8XAMWJ1C8VKU1MB4TEO" hidden="1">#REF!</definedName>
    <definedName name="BExSEJKZLX37P3V33TRTFJ30BFRK" localSheetId="5" hidden="1">#REF!</definedName>
    <definedName name="BExSEJKZLX37P3V33TRTFJ30BFRK" hidden="1">#REF!</definedName>
    <definedName name="BExSEKXG1AW54E28IG5EODEM0JJV" localSheetId="5" hidden="1">#REF!</definedName>
    <definedName name="BExSEKXG1AW54E28IG5EODEM0JJV" hidden="1">#REF!</definedName>
    <definedName name="BExSEO84KVM8R2IV5MFH0XI3IZSN" localSheetId="5" hidden="1">#REF!</definedName>
    <definedName name="BExSEO84KVM8R2IV5MFH0XI3IZSN" hidden="1">#REF!</definedName>
    <definedName name="BExSEP9UVOAI6TMXKNK587PQ3328" localSheetId="5" hidden="1">#REF!</definedName>
    <definedName name="BExSEP9UVOAI6TMXKNK587PQ3328" hidden="1">#REF!</definedName>
    <definedName name="BExSERIU9MUGR4NPZAUJCVXUZ74I" localSheetId="5" hidden="1">#REF!</definedName>
    <definedName name="BExSERIU9MUGR4NPZAUJCVXUZ74I" hidden="1">#REF!</definedName>
    <definedName name="BExSF07QFLZCO4P6K6QF05XG7PH1" localSheetId="5" hidden="1">#REF!</definedName>
    <definedName name="BExSF07QFLZCO4P6K6QF05XG7PH1" hidden="1">#REF!</definedName>
    <definedName name="BExSFJ8ZAGQ63A4MVMZRQWLVRGQ5" localSheetId="5" hidden="1">#REF!</definedName>
    <definedName name="BExSFJ8ZAGQ63A4MVMZRQWLVRGQ5" hidden="1">#REF!</definedName>
    <definedName name="BExSFKQRST2S9KXWWLCXYLKSF4G1" localSheetId="5" hidden="1">#REF!</definedName>
    <definedName name="BExSFKQRST2S9KXWWLCXYLKSF4G1" hidden="1">#REF!</definedName>
    <definedName name="BExSFOHO6VZ5Y463KL3XYTZBVE3P" localSheetId="5" hidden="1">#REF!</definedName>
    <definedName name="BExSFOHO6VZ5Y463KL3XYTZBVE3P" hidden="1">#REF!</definedName>
    <definedName name="BExSFY2ZJOYUEYBX21QZ7AMN2WK1" localSheetId="5" hidden="1">#REF!</definedName>
    <definedName name="BExSFY2ZJOYUEYBX21QZ7AMN2WK1" hidden="1">#REF!</definedName>
    <definedName name="BExSFYDRRTAZVPXRWUF5PDQ97WFF" localSheetId="5" hidden="1">#REF!</definedName>
    <definedName name="BExSFYDRRTAZVPXRWUF5PDQ97WFF" hidden="1">#REF!</definedName>
    <definedName name="BExSFZVPFTXA3F0IJ2NGH1GXX9R7" localSheetId="5" hidden="1">#REF!</definedName>
    <definedName name="BExSFZVPFTXA3F0IJ2NGH1GXX9R7" hidden="1">#REF!</definedName>
    <definedName name="BExSG2Q34XRC1K28H4XG6PQM3FTW" localSheetId="5" hidden="1">#REF!</definedName>
    <definedName name="BExSG2Q34XRC1K28H4XG6PQM3FTW" hidden="1">#REF!</definedName>
    <definedName name="BExSG90Q4ZUU2IPGDYOM169NJV9S" localSheetId="5" hidden="1">#REF!</definedName>
    <definedName name="BExSG90Q4ZUU2IPGDYOM169NJV9S" hidden="1">#REF!</definedName>
    <definedName name="BExSG9X3DU845PNXYJGGLBQY2UHG" localSheetId="5" hidden="1">#REF!</definedName>
    <definedName name="BExSG9X3DU845PNXYJGGLBQY2UHG" hidden="1">#REF!</definedName>
    <definedName name="BExSGE45J27MDUUNXW7Z8Q33UAON" localSheetId="5" hidden="1">#REF!</definedName>
    <definedName name="BExSGE45J27MDUUNXW7Z8Q33UAON" hidden="1">#REF!</definedName>
    <definedName name="BExSGE9LY91Q0URHB4YAMX0UAMYI" localSheetId="5" hidden="1">#REF!</definedName>
    <definedName name="BExSGE9LY91Q0URHB4YAMX0UAMYI" hidden="1">#REF!</definedName>
    <definedName name="BExSGLB2URTLBCKBB4Y885W925F2" localSheetId="5" hidden="1">#REF!</definedName>
    <definedName name="BExSGLB2URTLBCKBB4Y885W925F2" hidden="1">#REF!</definedName>
    <definedName name="BExSGNEL2G0PC04ATVS20W5179EK" localSheetId="5" hidden="1">#REF!</definedName>
    <definedName name="BExSGNEL2G0PC04ATVS20W5179EK" hidden="1">#REF!</definedName>
    <definedName name="BExSGOAYG73SFWOPAQV80P710GID" localSheetId="5" hidden="1">#REF!</definedName>
    <definedName name="BExSGOAYG73SFWOPAQV80P710GID" hidden="1">#REF!</definedName>
    <definedName name="BExSGOWJHRW7FWKLO2EHUOOGHNAF" localSheetId="5" hidden="1">#REF!</definedName>
    <definedName name="BExSGOWJHRW7FWKLO2EHUOOGHNAF" hidden="1">#REF!</definedName>
    <definedName name="BExSGOWJTAP41ZV5Q23H7MI9C76W" localSheetId="5" hidden="1">#REF!</definedName>
    <definedName name="BExSGOWJTAP41ZV5Q23H7MI9C76W" hidden="1">#REF!</definedName>
    <definedName name="BExSGR5JQVX2HQ0PKCGZNSSUM1RV" localSheetId="5" hidden="1">#REF!</definedName>
    <definedName name="BExSGR5JQVX2HQ0PKCGZNSSUM1RV" hidden="1">#REF!</definedName>
    <definedName name="BExSGT3MKX7YVLVP6YLL6KVO8UGV" localSheetId="5" hidden="1">#REF!</definedName>
    <definedName name="BExSGT3MKX7YVLVP6YLL6KVO8UGV" hidden="1">#REF!</definedName>
    <definedName name="BExSGVHX69GJZHD99DKE4RZ042B1" localSheetId="5" hidden="1">#REF!</definedName>
    <definedName name="BExSGVHX69GJZHD99DKE4RZ042B1" hidden="1">#REF!</definedName>
    <definedName name="BExSGZJO4J4ZO04E2N2ECVYS9DEZ" localSheetId="5" hidden="1">#REF!</definedName>
    <definedName name="BExSGZJO4J4ZO04E2N2ECVYS9DEZ" hidden="1">#REF!</definedName>
    <definedName name="BExSHAHFHS7MMNJR8JPVABRGBVIT" localSheetId="5" hidden="1">#REF!</definedName>
    <definedName name="BExSHAHFHS7MMNJR8JPVABRGBVIT" hidden="1">#REF!</definedName>
    <definedName name="BExSHGH88QZWW4RNAX4YKAZ5JEBL" localSheetId="5" hidden="1">#REF!</definedName>
    <definedName name="BExSHGH88QZWW4RNAX4YKAZ5JEBL" hidden="1">#REF!</definedName>
    <definedName name="BExSHOKK1OO3CX9Z28C58E5J1D9W" localSheetId="5" hidden="1">#REF!</definedName>
    <definedName name="BExSHOKK1OO3CX9Z28C58E5J1D9W" hidden="1">#REF!</definedName>
    <definedName name="BExSHQD8KYLTQGDXIRKCHQQ7MKIH" localSheetId="5" hidden="1">#REF!</definedName>
    <definedName name="BExSHQD8KYLTQGDXIRKCHQQ7MKIH" hidden="1">#REF!</definedName>
    <definedName name="BExSHVGPIAHXI97UBLI9G4I4M29F" localSheetId="5" hidden="1">#REF!</definedName>
    <definedName name="BExSHVGPIAHXI97UBLI9G4I4M29F" hidden="1">#REF!</definedName>
    <definedName name="BExSI0K2YL3HTCQAD8A7TR4QCUR6" localSheetId="5" hidden="1">#REF!</definedName>
    <definedName name="BExSI0K2YL3HTCQAD8A7TR4QCUR6" hidden="1">#REF!</definedName>
    <definedName name="BExSIFUDNRWXWIWNGCCFOOD8WIAZ" localSheetId="5" hidden="1">#REF!</definedName>
    <definedName name="BExSIFUDNRWXWIWNGCCFOOD8WIAZ" hidden="1">#REF!</definedName>
    <definedName name="BExTTZNS2PBCR93C9IUW49UZ4I6T" localSheetId="5" hidden="1">#REF!</definedName>
    <definedName name="BExTTZNS2PBCR93C9IUW49UZ4I6T" hidden="1">#REF!</definedName>
    <definedName name="BExTU2YFQ25JQ6MEMRHHN66VLTPJ" localSheetId="5" hidden="1">#REF!</definedName>
    <definedName name="BExTU2YFQ25JQ6MEMRHHN66VLTPJ" hidden="1">#REF!</definedName>
    <definedName name="BExTU75IOII1V5O0C9X2VAYYVJUG" localSheetId="5" hidden="1">#REF!</definedName>
    <definedName name="BExTU75IOII1V5O0C9X2VAYYVJUG" hidden="1">#REF!</definedName>
    <definedName name="BExTUA5F7V4LUIIAM17J3A8XF3JE" localSheetId="5" hidden="1">#REF!</definedName>
    <definedName name="BExTUA5F7V4LUIIAM17J3A8XF3JE" hidden="1">#REF!</definedName>
    <definedName name="BExTUBY3AA9B91YRRWFOT21LUL8Q" localSheetId="5" hidden="1">#REF!</definedName>
    <definedName name="BExTUBY3AA9B91YRRWFOT21LUL8Q" hidden="1">#REF!</definedName>
    <definedName name="BExTUJ53ANGZ3H1KDK4CR4Q0OD6P" localSheetId="5" hidden="1">#REF!</definedName>
    <definedName name="BExTUJ53ANGZ3H1KDK4CR4Q0OD6P" hidden="1">#REF!</definedName>
    <definedName name="BExTUKXSZBM7C57G6NGLWGU4WOHY" localSheetId="5" hidden="1">#REF!</definedName>
    <definedName name="BExTUKXSZBM7C57G6NGLWGU4WOHY" hidden="1">#REF!</definedName>
    <definedName name="BExTUNC5INBE8Y5OA5GQUTXX6QJW" localSheetId="5" hidden="1">#REF!</definedName>
    <definedName name="BExTUNC5INBE8Y5OA5GQUTXX6QJW" hidden="1">#REF!</definedName>
    <definedName name="BExTUSQCFFYZCDNHWHADBC2E1ZP1" localSheetId="5" hidden="1">#REF!</definedName>
    <definedName name="BExTUSQCFFYZCDNHWHADBC2E1ZP1" hidden="1">#REF!</definedName>
    <definedName name="BExTUV4NQDZVAENZPSZGF7A3DDFN" localSheetId="5" hidden="1">#REF!</definedName>
    <definedName name="BExTUV4NQDZVAENZPSZGF7A3DDFN" hidden="1">#REF!</definedName>
    <definedName name="BExTUVFGOJEYS28JURA5KHQFDU5J" localSheetId="5" hidden="1">#REF!</definedName>
    <definedName name="BExTUVFGOJEYS28JURA5KHQFDU5J" hidden="1">#REF!</definedName>
    <definedName name="BExTUW10U40QCYGHM5NJ3YR1O5SP" localSheetId="5" hidden="1">#REF!</definedName>
    <definedName name="BExTUW10U40QCYGHM5NJ3YR1O5SP" hidden="1">#REF!</definedName>
    <definedName name="BExTUWXFQHINU66YG82BI20ATMB5" localSheetId="5" hidden="1">#REF!</definedName>
    <definedName name="BExTUWXFQHINU66YG82BI20ATMB5" hidden="1">#REF!</definedName>
    <definedName name="BExTUY9WNSJ91GV8CP0SKJTEIV82" localSheetId="5" hidden="1">#REF!</definedName>
    <definedName name="BExTUY9WNSJ91GV8CP0SKJTEIV82" hidden="1">[30]ZZCOOM_M03_Q004!#REF!</definedName>
    <definedName name="BExTV67VIM8PV6KO253M4DUBJQLC" localSheetId="5" hidden="1">#REF!</definedName>
    <definedName name="BExTV67VIM8PV6KO253M4DUBJQLC" hidden="1">#REF!</definedName>
    <definedName name="BExTVELZCF2YA5L6F23BYZZR6WHF" localSheetId="5" hidden="1">#REF!</definedName>
    <definedName name="BExTVELZCF2YA5L6F23BYZZR6WHF" hidden="1">#REF!</definedName>
    <definedName name="BExTVGPIQZ99YFXUC8OONUX5BD42" localSheetId="5" hidden="1">#REF!</definedName>
    <definedName name="BExTVGPIQZ99YFXUC8OONUX5BD42" hidden="1">#REF!</definedName>
    <definedName name="BExTVQG4F5RF0LZXG06AZ6EU1GQ3" localSheetId="5" hidden="1">#REF!</definedName>
    <definedName name="BExTVQG4F5RF0LZXG06AZ6EU1GQ3" hidden="1">#REF!</definedName>
    <definedName name="BExTVZQLP9VFLEYQ9280W13X7E8K" localSheetId="5" hidden="1">#REF!</definedName>
    <definedName name="BExTVZQLP9VFLEYQ9280W13X7E8K" hidden="1">#REF!</definedName>
    <definedName name="BExTWB4LA1PODQOH4LDTHQKBN16K" localSheetId="5" hidden="1">#REF!</definedName>
    <definedName name="BExTWB4LA1PODQOH4LDTHQKBN16K" hidden="1">#REF!</definedName>
    <definedName name="BExTWI0Q8AWXUA3ZN7I5V3QK2KM1" localSheetId="5" hidden="1">#REF!</definedName>
    <definedName name="BExTWI0Q8AWXUA3ZN7I5V3QK2KM1" hidden="1">#REF!</definedName>
    <definedName name="BExTWJTIA3WUW1PUWXAOP9O8NKLZ" localSheetId="5" hidden="1">#REF!</definedName>
    <definedName name="BExTWJTIA3WUW1PUWXAOP9O8NKLZ" hidden="1">#REF!</definedName>
    <definedName name="BExTWW95OX07FNA01WF5MSSSFQLX" localSheetId="5" hidden="1">#REF!</definedName>
    <definedName name="BExTWW95OX07FNA01WF5MSSSFQLX" hidden="1">#REF!</definedName>
    <definedName name="BExTX005F4GLW03J0PLPRPMI1SEG" localSheetId="5" hidden="1">#REF!</definedName>
    <definedName name="BExTX005F4GLW03J0PLPRPMI1SEG" hidden="1">#REF!</definedName>
    <definedName name="BExTX476KI0RNB71XI5TYMANSGBG" localSheetId="5" hidden="1">#REF!</definedName>
    <definedName name="BExTX476KI0RNB71XI5TYMANSGBG" hidden="1">#REF!</definedName>
    <definedName name="BExTXBJFKNSCUO7IOL6CSKERP06D" localSheetId="5" hidden="1">#REF!</definedName>
    <definedName name="BExTXBJFKNSCUO7IOL6CSKERP06D" hidden="1">#REF!</definedName>
    <definedName name="BExTXDMZDQ9U1FD9T7F79J29SYYN" localSheetId="5" hidden="1">#REF!</definedName>
    <definedName name="BExTXDMZDQ9U1FD9T7F79J29SYYN" hidden="1">#REF!</definedName>
    <definedName name="BExTXJ6HBAIXMMWKZTJNFDYVZCAY" localSheetId="5" hidden="1">#REF!</definedName>
    <definedName name="BExTXJ6HBAIXMMWKZTJNFDYVZCAY" hidden="1">#REF!</definedName>
    <definedName name="BExTXT812NQT8GAEGH738U29BI0D" localSheetId="5" hidden="1">#REF!</definedName>
    <definedName name="BExTXT812NQT8GAEGH738U29BI0D" hidden="1">#REF!</definedName>
    <definedName name="BExTXWIP2TFPTQ76NHFOB72NICRZ" localSheetId="5" hidden="1">#REF!</definedName>
    <definedName name="BExTXWIP2TFPTQ76NHFOB72NICRZ" hidden="1">#REF!</definedName>
    <definedName name="BExTY5T62H651VC86QM4X7E28JVA" localSheetId="5" hidden="1">#REF!</definedName>
    <definedName name="BExTY5T62H651VC86QM4X7E28JVA" hidden="1">#REF!</definedName>
    <definedName name="BExTYB7EHGVTJ4RSYOXWSG87U5WI" localSheetId="5" hidden="1">#REF!</definedName>
    <definedName name="BExTYB7EHGVTJ4RSYOXWSG87U5WI" hidden="1">#REF!</definedName>
    <definedName name="BExTYC93RS0KNKFOD35WG37LS9LY" localSheetId="5" hidden="1">#REF!</definedName>
    <definedName name="BExTYC93RS0KNKFOD35WG37LS9LY" hidden="1">#REF!</definedName>
    <definedName name="BExTYKCEFJ83LZM95M1V7CSFQVEA" localSheetId="5" hidden="1">#REF!</definedName>
    <definedName name="BExTYKCEFJ83LZM95M1V7CSFQVEA" hidden="1">#REF!</definedName>
    <definedName name="BExTYPLA9N640MFRJJQPKXT7P88M" localSheetId="5" hidden="1">#REF!</definedName>
    <definedName name="BExTYPLA9N640MFRJJQPKXT7P88M" hidden="1">#REF!</definedName>
    <definedName name="BExTYW1794M1TLJ2QQQCEEUZN18F" localSheetId="5" hidden="1">#REF!</definedName>
    <definedName name="BExTYW1794M1TLJ2QQQCEEUZN18F" hidden="1">#REF!</definedName>
    <definedName name="BExTZ7F71SNTOX4LLZCK5R9VUMIJ" localSheetId="5" hidden="1">#REF!</definedName>
    <definedName name="BExTZ7F71SNTOX4LLZCK5R9VUMIJ" hidden="1">#REF!</definedName>
    <definedName name="BExTZ80SWE36T1QSIIPJU7NJ65JL" localSheetId="5" hidden="1">#REF!</definedName>
    <definedName name="BExTZ80SWE36T1QSIIPJU7NJ65JL" hidden="1">#REF!</definedName>
    <definedName name="BExTZ869RSO739T4Q78JLOVO7G0C" localSheetId="5" hidden="1">#REF!</definedName>
    <definedName name="BExTZ869RSO739T4Q78JLOVO7G0C" hidden="1">#REF!</definedName>
    <definedName name="BExTZ8X5G9S3PA4FPSNK7T69W7QT" localSheetId="5" hidden="1">#REF!</definedName>
    <definedName name="BExTZ8X5G9S3PA4FPSNK7T69W7QT" hidden="1">#REF!</definedName>
    <definedName name="BExTZ97Y0RMR8V5BI9F2H4MFB77O" localSheetId="5" hidden="1">#REF!</definedName>
    <definedName name="BExTZ97Y0RMR8V5BI9F2H4MFB77O" hidden="1">#REF!</definedName>
    <definedName name="BExTZK5PMCAXJL4DUIGL6H9Y8U4C" localSheetId="5" hidden="1">#REF!</definedName>
    <definedName name="BExTZK5PMCAXJL4DUIGL6H9Y8U4C" hidden="1">#REF!</definedName>
    <definedName name="BExTZKB6L5SXV5UN71YVTCBEIGWY" localSheetId="5" hidden="1">#REF!</definedName>
    <definedName name="BExTZKB6L5SXV5UN71YVTCBEIGWY" hidden="1">#REF!</definedName>
    <definedName name="BExTZLICVKK4NBJFEGL270GJ2VQO" localSheetId="5" hidden="1">#REF!</definedName>
    <definedName name="BExTZLICVKK4NBJFEGL270GJ2VQO" hidden="1">#REF!</definedName>
    <definedName name="BExTZO2596CBZKPI7YNA1QQNPAIJ" localSheetId="5" hidden="1">#REF!</definedName>
    <definedName name="BExTZO2596CBZKPI7YNA1QQNPAIJ" hidden="1">#REF!</definedName>
    <definedName name="BExTZY8TDV4U7FQL7O10G6VKWKPJ" localSheetId="5" hidden="1">#REF!</definedName>
    <definedName name="BExTZY8TDV4U7FQL7O10G6VKWKPJ" hidden="1">#REF!</definedName>
    <definedName name="BExU02QNT4LT7H9JPUC4FXTLVGZT" localSheetId="5" hidden="1">#REF!</definedName>
    <definedName name="BExU02QNT4LT7H9JPUC4FXTLVGZT" hidden="1">#REF!</definedName>
    <definedName name="BExU0BFJJQO1HJZKI14QGOQ6JROO" localSheetId="5" hidden="1">#REF!</definedName>
    <definedName name="BExU0BFJJQO1HJZKI14QGOQ6JROO" hidden="1">#REF!</definedName>
    <definedName name="BExU0FH5WTGW8MRFUFMDDSMJ6YQ5" localSheetId="5" hidden="1">#REF!</definedName>
    <definedName name="BExU0FH5WTGW8MRFUFMDDSMJ6YQ5" hidden="1">#REF!</definedName>
    <definedName name="BExU0GDOIL9U33QGU9ZU3YX3V1I4" localSheetId="5" hidden="1">#REF!</definedName>
    <definedName name="BExU0GDOIL9U33QGU9ZU3YX3V1I4" hidden="1">#REF!</definedName>
    <definedName name="BExU0HKTO8WJDQDWRTUK5TETM3HS" localSheetId="5" hidden="1">#REF!</definedName>
    <definedName name="BExU0HKTO8WJDQDWRTUK5TETM3HS" hidden="1">#REF!</definedName>
    <definedName name="BExU0MTJQPE041ZN7H8UKGV6MZT7" localSheetId="5" hidden="1">#REF!</definedName>
    <definedName name="BExU0MTJQPE041ZN7H8UKGV6MZT7" hidden="1">#REF!</definedName>
    <definedName name="BExU0ZUUFYHLUK4M4E8GLGIBBNT0" localSheetId="5" hidden="1">#REF!</definedName>
    <definedName name="BExU0ZUUFYHLUK4M4E8GLGIBBNT0" hidden="1">#REF!</definedName>
    <definedName name="BExU147D6RPG6ZVTSXRKFSVRHSBG" localSheetId="5" hidden="1">#REF!</definedName>
    <definedName name="BExU147D6RPG6ZVTSXRKFSVRHSBG" hidden="1">#REF!</definedName>
    <definedName name="BExU16R10W1SOAPNG4CDJ01T7JRE" localSheetId="5" hidden="1">#REF!</definedName>
    <definedName name="BExU16R10W1SOAPNG4CDJ01T7JRE" hidden="1">#REF!</definedName>
    <definedName name="BExU17CKOR3GNIHDNVLH9L1IOJS9" localSheetId="5" hidden="1">#REF!</definedName>
    <definedName name="BExU17CKOR3GNIHDNVLH9L1IOJS9" hidden="1">#REF!</definedName>
    <definedName name="BExU1DXYI5DAD9DSFIEAUOB5XFZ9" localSheetId="5" hidden="1">#REF!</definedName>
    <definedName name="BExU1DXYI5DAD9DSFIEAUOB5XFZ9" hidden="1">#REF!</definedName>
    <definedName name="BExU1GXUTLRPJN4MRINLAPHSZQFG" localSheetId="5" hidden="1">#REF!</definedName>
    <definedName name="BExU1GXUTLRPJN4MRINLAPHSZQFG" hidden="1">#REF!</definedName>
    <definedName name="BExU1IL9AOHFO85BZB6S60DK3N8H" localSheetId="5" hidden="1">#REF!</definedName>
    <definedName name="BExU1IL9AOHFO85BZB6S60DK3N8H" hidden="1">#REF!</definedName>
    <definedName name="BExU1LAEKWJ0U6NP9G2AC9CTBYH6" localSheetId="5" hidden="1">#REF!</definedName>
    <definedName name="BExU1LAEKWJ0U6NP9G2AC9CTBYH6" hidden="1">#REF!</definedName>
    <definedName name="BExU1NOPS09CLFZL1O31RAF9BQNQ" localSheetId="5" hidden="1">#REF!</definedName>
    <definedName name="BExU1NOPS09CLFZL1O31RAF9BQNQ" hidden="1">#REF!</definedName>
    <definedName name="BExU1PH9MOEX1JZVZ3D5M9DXB191" localSheetId="5" hidden="1">#REF!</definedName>
    <definedName name="BExU1PH9MOEX1JZVZ3D5M9DXB191" hidden="1">#REF!</definedName>
    <definedName name="BExU1QZEEKJA35IMEOLOJ3ODX0ZA" localSheetId="5" hidden="1">#REF!</definedName>
    <definedName name="BExU1QZEEKJA35IMEOLOJ3ODX0ZA" hidden="1">#REF!</definedName>
    <definedName name="BExU1VRURIWWVJ95O40WA23LMTJD" localSheetId="5" hidden="1">#REF!</definedName>
    <definedName name="BExU1VRURIWWVJ95O40WA23LMTJD" hidden="1">#REF!</definedName>
    <definedName name="BExU2A0FXVBDX9LO3VWEXB4TLFT0" localSheetId="5" hidden="1">#REF!</definedName>
    <definedName name="BExU2A0FXVBDX9LO3VWEXB4TLFT0" hidden="1">#REF!</definedName>
    <definedName name="BExU2LEH667H33V81XVEZUP2O0UQ" localSheetId="5" hidden="1">#REF!</definedName>
    <definedName name="BExU2LEH667H33V81XVEZUP2O0UQ" hidden="1">#REF!</definedName>
    <definedName name="BExU2M5CK6XK55UIHDVYRXJJJRI4" localSheetId="5" hidden="1">#REF!</definedName>
    <definedName name="BExU2M5CK6XK55UIHDVYRXJJJRI4" hidden="1">#REF!</definedName>
    <definedName name="BExU2TXVT25ZTOFQAF6CM53Z1RLF" localSheetId="5" hidden="1">#REF!</definedName>
    <definedName name="BExU2TXVT25ZTOFQAF6CM53Z1RLF" hidden="1">#REF!</definedName>
    <definedName name="BExU2XZLYIU19G7358W5T9E87AFR" localSheetId="5" hidden="1">#REF!</definedName>
    <definedName name="BExU2XZLYIU19G7358W5T9E87AFR" hidden="1">#REF!</definedName>
    <definedName name="BExU2ZXMKRBQEX0CT3ZPZ3UFZP1G" localSheetId="5" hidden="1">#REF!</definedName>
    <definedName name="BExU2ZXMKRBQEX0CT3ZPZ3UFZP1G" hidden="1">#REF!</definedName>
    <definedName name="BExU35XHF1K1XEQUSZ292S5T61YA" localSheetId="5" hidden="1">#REF!</definedName>
    <definedName name="BExU35XHF1K1XEQUSZ292S5T61YA" hidden="1">#REF!</definedName>
    <definedName name="BExU38S1U5IC1T5A3P2TZU5OV0LN" localSheetId="5" hidden="1">#REF!</definedName>
    <definedName name="BExU38S1U5IC1T5A3P2TZU5OV0LN" hidden="1">#REF!</definedName>
    <definedName name="BExU3B66MCKJFSKT3HL8B5EJGVX0" localSheetId="5" hidden="1">#REF!</definedName>
    <definedName name="BExU3B66MCKJFSKT3HL8B5EJGVX0" hidden="1">#REF!</definedName>
    <definedName name="BExU3FDFDB2NVPYUR5V7OA3HF474" localSheetId="5" hidden="1">#REF!</definedName>
    <definedName name="BExU3FDFDB2NVPYUR5V7OA3HF474" hidden="1">#REF!</definedName>
    <definedName name="BExU3R7J076KUCCEUGKAYMANTUT5" localSheetId="5" hidden="1">#REF!</definedName>
    <definedName name="BExU3R7J076KUCCEUGKAYMANTUT5" hidden="1">#REF!</definedName>
    <definedName name="BExU3UNI9NR1RNZR07NSLSZMDOQQ" localSheetId="5" hidden="1">#REF!</definedName>
    <definedName name="BExU3UNI9NR1RNZR07NSLSZMDOQQ" hidden="1">#REF!</definedName>
    <definedName name="BExU401R18N6XKZKL7CNFOZQCM14" localSheetId="5" hidden="1">#REF!</definedName>
    <definedName name="BExU401R18N6XKZKL7CNFOZQCM14" hidden="1">#REF!</definedName>
    <definedName name="BExU42QVGY7TK39W1BIN6CDRG2OE" localSheetId="5" hidden="1">#REF!</definedName>
    <definedName name="BExU42QVGY7TK39W1BIN6CDRG2OE" hidden="1">#REF!</definedName>
    <definedName name="BExU431LXP7LIUNGJB9OSXEANFGX" localSheetId="5" hidden="1">#REF!</definedName>
    <definedName name="BExU431LXP7LIUNGJB9OSXEANFGX" hidden="1">#REF!</definedName>
    <definedName name="BExU47OZMS6TCWMEHHF0UCSFLLPI" localSheetId="5" hidden="1">#REF!</definedName>
    <definedName name="BExU47OZMS6TCWMEHHF0UCSFLLPI" hidden="1">#REF!</definedName>
    <definedName name="BExU4D36E8TXN0M8KSNGEAFYP4DQ" localSheetId="5" hidden="1">#REF!</definedName>
    <definedName name="BExU4D36E8TXN0M8KSNGEAFYP4DQ" hidden="1">#REF!</definedName>
    <definedName name="BExU4G31RRVLJ3AC6E1FNEFMXM3O" localSheetId="5" hidden="1">#REF!</definedName>
    <definedName name="BExU4G31RRVLJ3AC6E1FNEFMXM3O" hidden="1">#REF!</definedName>
    <definedName name="BExU4GDVLPUEWBA4MRYRTQAUNO7B" localSheetId="5" hidden="1">#REF!</definedName>
    <definedName name="BExU4GDVLPUEWBA4MRYRTQAUNO7B" hidden="1">#REF!</definedName>
    <definedName name="BExU4H4RAMAX0XVAWT5WFYQNPAL3" localSheetId="5" hidden="1">#REF!</definedName>
    <definedName name="BExU4H4RAMAX0XVAWT5WFYQNPAL3" hidden="1">#REF!</definedName>
    <definedName name="BExU4I148DA7PRCCISLWQ6ABXFK6" localSheetId="5" hidden="1">#REF!</definedName>
    <definedName name="BExU4I148DA7PRCCISLWQ6ABXFK6" hidden="1">#REF!</definedName>
    <definedName name="BExU4L101H2KQHVKCKQ4PBAWZV6K" localSheetId="5" hidden="1">#REF!</definedName>
    <definedName name="BExU4L101H2KQHVKCKQ4PBAWZV6K" hidden="1">#REF!</definedName>
    <definedName name="BExU4LML14Q7KDTYIKJWXF68W7X1" localSheetId="5" hidden="1">#REF!</definedName>
    <definedName name="BExU4LML14Q7KDTYIKJWXF68W7X1" hidden="1">#REF!</definedName>
    <definedName name="BExU4NA00RRRBGRT6TOB0MXZRCRZ" localSheetId="5" hidden="1">#REF!</definedName>
    <definedName name="BExU4NA00RRRBGRT6TOB0MXZRCRZ" hidden="1">#REF!</definedName>
    <definedName name="BExU529I6YHVOG83TJHWSILIQU1S" localSheetId="5" hidden="1">#REF!</definedName>
    <definedName name="BExU529I6YHVOG83TJHWSILIQU1S" hidden="1">#REF!</definedName>
    <definedName name="BExU57YCIKPRD8QWL6EU0YR3NG3J" localSheetId="5" hidden="1">#REF!</definedName>
    <definedName name="BExU57YCIKPRD8QWL6EU0YR3NG3J" hidden="1">#REF!</definedName>
    <definedName name="BExU5DSTBWXLN6E59B757KRWRI6E" localSheetId="5" hidden="1">#REF!</definedName>
    <definedName name="BExU5DSTBWXLN6E59B757KRWRI6E" hidden="1">#REF!</definedName>
    <definedName name="BExU5JSMO03X9M4WIRPP8JPSMQKJ" localSheetId="5" hidden="1">#REF!</definedName>
    <definedName name="BExU5JSMO03X9M4WIRPP8JPSMQKJ" hidden="1">#REF!</definedName>
    <definedName name="BExU5TDWM8NNDHYPQ7OQODTQ368A" localSheetId="5" hidden="1">#REF!</definedName>
    <definedName name="BExU5TDWM8NNDHYPQ7OQODTQ368A" hidden="1">#REF!</definedName>
    <definedName name="BExU5X4OX1V1XHS6WSSORVQPP6Z3" localSheetId="5" hidden="1">#REF!</definedName>
    <definedName name="BExU5X4OX1V1XHS6WSSORVQPP6Z3" hidden="1">#REF!</definedName>
    <definedName name="BExU5XVPARTFMRYHNUTBKDIL4UJN" localSheetId="5" hidden="1">#REF!</definedName>
    <definedName name="BExU5XVPARTFMRYHNUTBKDIL4UJN" hidden="1">#REF!</definedName>
    <definedName name="BExU66KMFBAP8JCVG9VM1RD1TNFF" localSheetId="5" hidden="1">#REF!</definedName>
    <definedName name="BExU66KMFBAP8JCVG9VM1RD1TNFF" hidden="1">#REF!</definedName>
    <definedName name="BExU68IOM3CB3TACNAE9565TW7SH" localSheetId="5" hidden="1">#REF!</definedName>
    <definedName name="BExU68IOM3CB3TACNAE9565TW7SH" hidden="1">#REF!</definedName>
    <definedName name="BExU6AM82KN21E82HMWVP3LWP9IL" localSheetId="5" hidden="1">#REF!</definedName>
    <definedName name="BExU6AM82KN21E82HMWVP3LWP9IL" hidden="1">#REF!</definedName>
    <definedName name="BExU6FEU1MRHU98R9YOJC5OKUJ6L" localSheetId="5" hidden="1">#REF!</definedName>
    <definedName name="BExU6FEU1MRHU98R9YOJC5OKUJ6L" hidden="1">#REF!</definedName>
    <definedName name="BExU6KIAJ663Y8W8QMU4HCF183DF" localSheetId="5" hidden="1">#REF!</definedName>
    <definedName name="BExU6KIAJ663Y8W8QMU4HCF183DF" hidden="1">#REF!</definedName>
    <definedName name="BExU6KT19B4PG6SHXFBGBPLM66KT" localSheetId="5" hidden="1">#REF!</definedName>
    <definedName name="BExU6KT19B4PG6SHXFBGBPLM66KT" hidden="1">#REF!</definedName>
    <definedName name="BExU6PAVKIOAIMQ9XQIHHF1SUAGO" localSheetId="5" hidden="1">#REF!</definedName>
    <definedName name="BExU6PAVKIOAIMQ9XQIHHF1SUAGO" hidden="1">#REF!</definedName>
    <definedName name="BExU6SLKTWV0YINVLTI6BCG9ANZM" localSheetId="5" hidden="1">#REF!</definedName>
    <definedName name="BExU6SLKTWV0YINVLTI6BCG9ANZM" hidden="1">#REF!</definedName>
    <definedName name="BExU6WXXC7SSQDMHSLUN5C2V4IYX" localSheetId="5" hidden="1">#REF!</definedName>
    <definedName name="BExU6WXXC7SSQDMHSLUN5C2V4IYX" hidden="1">#REF!</definedName>
    <definedName name="BExU73387E74XE8A9UKZLZNJYY65" localSheetId="5" hidden="1">#REF!</definedName>
    <definedName name="BExU73387E74XE8A9UKZLZNJYY65" hidden="1">#REF!</definedName>
    <definedName name="BExU76ZHCJM8I7VSICCMSTC33O6U" localSheetId="5" hidden="1">#REF!</definedName>
    <definedName name="BExU76ZHCJM8I7VSICCMSTC33O6U" hidden="1">#REF!</definedName>
    <definedName name="BExU7BBTUF8BQ42DSGM94X5TG5GF" localSheetId="5" hidden="1">#REF!</definedName>
    <definedName name="BExU7BBTUF8BQ42DSGM94X5TG5GF" hidden="1">#REF!</definedName>
    <definedName name="BExU7HH4EAHFQHT4AXKGWAWZP3I0" localSheetId="5" hidden="1">#REF!</definedName>
    <definedName name="BExU7HH4EAHFQHT4AXKGWAWZP3I0" hidden="1">#REF!</definedName>
    <definedName name="BExU7L7WPQSA0ELXZ0I86V33QCCJ" localSheetId="5" hidden="1">#REF!</definedName>
    <definedName name="BExU7L7WPQSA0ELXZ0I86V33QCCJ" hidden="1">#REF!</definedName>
    <definedName name="BExU7MF1ZVPDHOSMCAXOSYICHZ4I" localSheetId="5" hidden="1">#REF!</definedName>
    <definedName name="BExU7MF1ZVPDHOSMCAXOSYICHZ4I" hidden="1">#REF!</definedName>
    <definedName name="BExU7O2BJ6D5YCKEL6FD2EFCWYRX" localSheetId="5" hidden="1">#REF!</definedName>
    <definedName name="BExU7O2BJ6D5YCKEL6FD2EFCWYRX" hidden="1">#REF!</definedName>
    <definedName name="BExU7Q0JS9YIUKUPNSSAIDK2KJAV" localSheetId="5" hidden="1">#REF!</definedName>
    <definedName name="BExU7Q0JS9YIUKUPNSSAIDK2KJAV" hidden="1">#REF!</definedName>
    <definedName name="BExU80I6AE5OU7P7F5V7HWIZBJ4P" localSheetId="5" hidden="1">#REF!</definedName>
    <definedName name="BExU80I6AE5OU7P7F5V7HWIZBJ4P" hidden="1">#REF!</definedName>
    <definedName name="BExU86NB26MCPYIISZ36HADONGT2" localSheetId="5" hidden="1">#REF!</definedName>
    <definedName name="BExU86NB26MCPYIISZ36HADONGT2" hidden="1">#REF!</definedName>
    <definedName name="BExU885EZZNSZV3GP298UJ8LB7OL" localSheetId="5" hidden="1">#REF!</definedName>
    <definedName name="BExU885EZZNSZV3GP298UJ8LB7OL" hidden="1">#REF!</definedName>
    <definedName name="BExU8FSAUP9TUZ1NO9WXK80QPHWV" localSheetId="5" hidden="1">#REF!</definedName>
    <definedName name="BExU8FSAUP9TUZ1NO9WXK80QPHWV" hidden="1">#REF!</definedName>
    <definedName name="BExU8KFLAN778MBN93NYZB0FV30G" localSheetId="5" hidden="1">#REF!</definedName>
    <definedName name="BExU8KFLAN778MBN93NYZB0FV30G" hidden="1">#REF!</definedName>
    <definedName name="BExU8PZC6845UUDFG9M8FTC3P3DK" localSheetId="5" hidden="1">#REF!</definedName>
    <definedName name="BExU8PZC6845UUDFG9M8FTC3P3DK" hidden="1">#REF!</definedName>
    <definedName name="BExU8UX9JX3XLB47YZ8GFXE0V7R2" localSheetId="5" hidden="1">#REF!</definedName>
    <definedName name="BExU8UX9JX3XLB47YZ8GFXE0V7R2" hidden="1">#REF!</definedName>
    <definedName name="BExU8WVGMRSFNWCNHODQ9JQCMZB0" localSheetId="5" hidden="1">#REF!</definedName>
    <definedName name="BExU8WVGMRSFNWCNHODQ9JQCMZB0" hidden="1">#REF!</definedName>
    <definedName name="BExU96M1J7P9DZQ3S9H0C12KGYTW" localSheetId="5" hidden="1">#REF!</definedName>
    <definedName name="BExU96M1J7P9DZQ3S9H0C12KGYTW" hidden="1">#REF!</definedName>
    <definedName name="BExU9F05OR1GZ3057R6UL3WPEIYI" localSheetId="5" hidden="1">#REF!</definedName>
    <definedName name="BExU9F05OR1GZ3057R6UL3WPEIYI" hidden="1">#REF!</definedName>
    <definedName name="BExU9GCSO5YILIKG6VAHN13DL75K" localSheetId="5" hidden="1">#REF!</definedName>
    <definedName name="BExU9GCSO5YILIKG6VAHN13DL75K" hidden="1">#REF!</definedName>
    <definedName name="BExU9KJOZLO15N11MJVN782NFGJ0" localSheetId="5" hidden="1">#REF!</definedName>
    <definedName name="BExU9KJOZLO15N11MJVN782NFGJ0" hidden="1">#REF!</definedName>
    <definedName name="BExU9LG29XU2K1GNKRO4438JYQZE" localSheetId="5" hidden="1">#REF!</definedName>
    <definedName name="BExU9LG29XU2K1GNKRO4438JYQZE" hidden="1">#REF!</definedName>
    <definedName name="BExU9RW36I5Z6JIXUIUB3PJH86LT" localSheetId="5" hidden="1">#REF!</definedName>
    <definedName name="BExU9RW36I5Z6JIXUIUB3PJH86LT" hidden="1">#REF!</definedName>
    <definedName name="BExU9WU19DJ2VAGISPFEGDWWOO4V" localSheetId="5" hidden="1">#REF!</definedName>
    <definedName name="BExU9WU19DJ2VAGISPFEGDWWOO4V" hidden="1">#REF!</definedName>
    <definedName name="BExUA28AO7OWDG3H23Q0CL4B7BHW" localSheetId="5" hidden="1">#REF!</definedName>
    <definedName name="BExUA28AO7OWDG3H23Q0CL4B7BHW" hidden="1">#REF!</definedName>
    <definedName name="BExUA34N2C083NSTAHQGZZ3BCYGK" localSheetId="5" hidden="1">#REF!</definedName>
    <definedName name="BExUA34N2C083NSTAHQGZZ3BCYGK" hidden="1">#REF!</definedName>
    <definedName name="BExUA5O923FFNEBY8BPO1TU3QGBM" localSheetId="5" hidden="1">#REF!</definedName>
    <definedName name="BExUA5O923FFNEBY8BPO1TU3QGBM" hidden="1">#REF!</definedName>
    <definedName name="BExUA6Q4K25VH452AQ3ZIRBCMS61" localSheetId="5" hidden="1">#REF!</definedName>
    <definedName name="BExUA6Q4K25VH452AQ3ZIRBCMS61" hidden="1">#REF!</definedName>
    <definedName name="BExUAFV4JMBSM2SKBQL9NHL0NIBS" localSheetId="5" hidden="1">#REF!</definedName>
    <definedName name="BExUAFV4JMBSM2SKBQL9NHL0NIBS" hidden="1">#REF!</definedName>
    <definedName name="BExUAMWQODKBXMRH1QCMJLJBF8M7" localSheetId="5" hidden="1">#REF!</definedName>
    <definedName name="BExUAMWQODKBXMRH1QCMJLJBF8M7" hidden="1">#REF!</definedName>
    <definedName name="BExUAPR6Y32097JKJCTGC4C6EGE9" hidden="1">#REF!</definedName>
    <definedName name="BExUARUP0MX710TNZSAA01HUEAVC" localSheetId="5" hidden="1">#REF!</definedName>
    <definedName name="BExUARUP0MX710TNZSAA01HUEAVC" hidden="1">#REF!</definedName>
    <definedName name="BExUAX8WS5OPVLCDXRGKTU2QMTFO" localSheetId="5" hidden="1">#REF!</definedName>
    <definedName name="BExUAX8WS5OPVLCDXRGKTU2QMTFO" hidden="1">#REF!</definedName>
    <definedName name="BExUB1FYAZ433NX9GD7WGACX5IZD" localSheetId="5" hidden="1">#REF!</definedName>
    <definedName name="BExUB1FYAZ433NX9GD7WGACX5IZD" hidden="1">#REF!</definedName>
    <definedName name="BExUB8HLEXSBVPZ5AXNQEK96F1N4" localSheetId="5" hidden="1">#REF!</definedName>
    <definedName name="BExUB8HLEXSBVPZ5AXNQEK96F1N4" hidden="1">#REF!</definedName>
    <definedName name="BExUBCDVZIEA7YT0LPSMHL5ZSERQ" localSheetId="5" hidden="1">#REF!</definedName>
    <definedName name="BExUBCDVZIEA7YT0LPSMHL5ZSERQ" hidden="1">#REF!</definedName>
    <definedName name="BExUBDA8WU087BUIMXC1U1CKA2RA" localSheetId="5" hidden="1">#REF!</definedName>
    <definedName name="BExUBDA8WU087BUIMXC1U1CKA2RA" hidden="1">#REF!</definedName>
    <definedName name="BExUBKXBUCN760QYU7Q8GESBWOQH" localSheetId="5" hidden="1">#REF!</definedName>
    <definedName name="BExUBKXBUCN760QYU7Q8GESBWOQH" hidden="1">#REF!</definedName>
    <definedName name="BExUBL83ED0P076RN9RJ8P1MZ299" localSheetId="5" hidden="1">#REF!</definedName>
    <definedName name="BExUBL83ED0P076RN9RJ8P1MZ299" hidden="1">#REF!</definedName>
    <definedName name="BExUC1EPS2CZ5CKFA0AQRIVRSHS8" localSheetId="5" hidden="1">#REF!</definedName>
    <definedName name="BExUC1EPS2CZ5CKFA0AQRIVRSHS8" hidden="1">#REF!</definedName>
    <definedName name="BExUC623BDYEODBN0N4DO6PJQ7NU" localSheetId="5" hidden="1">#REF!</definedName>
    <definedName name="BExUC623BDYEODBN0N4DO6PJQ7NU" hidden="1">#REF!</definedName>
    <definedName name="BExUC8WH8TCKBB5313JGYYQ1WFLT" localSheetId="5" hidden="1">#REF!</definedName>
    <definedName name="BExUC8WH8TCKBB5313JGYYQ1WFLT" hidden="1">#REF!</definedName>
    <definedName name="BExUCAP7GOSYPHMQKK6719YLSDIQ" localSheetId="5" hidden="1">#REF!</definedName>
    <definedName name="BExUCAP7GOSYPHMQKK6719YLSDIQ" hidden="1">#REF!</definedName>
    <definedName name="BExUCFCDK6SPH86I6STXX8X3WMC4" localSheetId="5" hidden="1">#REF!</definedName>
    <definedName name="BExUCFCDK6SPH86I6STXX8X3WMC4" hidden="1">#REF!</definedName>
    <definedName name="BExUCKL98JB87L3I6T6IFSWJNYAB" localSheetId="5" hidden="1">#REF!</definedName>
    <definedName name="BExUCKL98JB87L3I6T6IFSWJNYAB" hidden="1">#REF!</definedName>
    <definedName name="BExUCLC6AQ5KR6LXSAXV4QQ8ASVG" localSheetId="5" hidden="1">#REF!</definedName>
    <definedName name="BExUCLC6AQ5KR6LXSAXV4QQ8ASVG" hidden="1">#REF!</definedName>
    <definedName name="BExUD4IOJ12X3PJG5WXNNGDRCKAP" localSheetId="5" hidden="1">#REF!</definedName>
    <definedName name="BExUD4IOJ12X3PJG5WXNNGDRCKAP" hidden="1">#REF!</definedName>
    <definedName name="BExUD9WX9BWK72UWVSLYZJLAY5VY" localSheetId="5" hidden="1">#REF!</definedName>
    <definedName name="BExUD9WX9BWK72UWVSLYZJLAY5VY" hidden="1">#REF!</definedName>
    <definedName name="BExUDEV0CYVO7Y5IQQBEJ6FUY9S6" localSheetId="5" hidden="1">#REF!</definedName>
    <definedName name="BExUDEV0CYVO7Y5IQQBEJ6FUY9S6" hidden="1">#REF!</definedName>
    <definedName name="BExUDWOXQGIZW0EAIIYLQUPXF8YV" localSheetId="5" hidden="1">#REF!</definedName>
    <definedName name="BExUDWOXQGIZW0EAIIYLQUPXF8YV" hidden="1">#REF!</definedName>
    <definedName name="BExUDXAIC17W1FUU8Z10XUAVB7CS" localSheetId="5" hidden="1">#REF!</definedName>
    <definedName name="BExUDXAIC17W1FUU8Z10XUAVB7CS" hidden="1">#REF!</definedName>
    <definedName name="BExUE5OMY7OAJQ9WR8C8HG311ORP" localSheetId="5" hidden="1">#REF!</definedName>
    <definedName name="BExUE5OMY7OAJQ9WR8C8HG311ORP" hidden="1">#REF!</definedName>
    <definedName name="BExUEFKOQWXXGRNLAOJV2BJ66UB8" localSheetId="5" hidden="1">#REF!</definedName>
    <definedName name="BExUEFKOQWXXGRNLAOJV2BJ66UB8" hidden="1">#REF!</definedName>
    <definedName name="BExUEJGX3OQQP5KFRJSRCZ70EI9V" localSheetId="5" hidden="1">#REF!</definedName>
    <definedName name="BExUEJGX3OQQP5KFRJSRCZ70EI9V" hidden="1">#REF!</definedName>
    <definedName name="BExUEKDB2RWXF3WMTZ6JSBCHNSDT" localSheetId="5" hidden="1">#REF!</definedName>
    <definedName name="BExUEKDB2RWXF3WMTZ6JSBCHNSDT" hidden="1">#REF!</definedName>
    <definedName name="BExUEYR71COFS2X8PDNU21IPMQEU" localSheetId="5" hidden="1">#REF!</definedName>
    <definedName name="BExUEYR71COFS2X8PDNU21IPMQEU" hidden="1">#REF!</definedName>
    <definedName name="BExVPRLJ9I6RX45EDVFSQGCPJSOK" localSheetId="5" hidden="1">#REF!</definedName>
    <definedName name="BExVPRLJ9I6RX45EDVFSQGCPJSOK" hidden="1">#REF!</definedName>
    <definedName name="BExVRFU8RWFT8A80ZVAW185SG2G6" localSheetId="5" hidden="1">#REF!</definedName>
    <definedName name="BExVRFU8RWFT8A80ZVAW185SG2G6" hidden="1">#REF!</definedName>
    <definedName name="BExVSJ3NHETBAIZTZQSM8LAVT76V" localSheetId="5" hidden="1">#REF!</definedName>
    <definedName name="BExVSJ3NHETBAIZTZQSM8LAVT76V" hidden="1">#REF!</definedName>
    <definedName name="BExVSL787C8E4HFQZ2NVLT35I2XV" localSheetId="5" hidden="1">#REF!</definedName>
    <definedName name="BExVSL787C8E4HFQZ2NVLT35I2XV" hidden="1">#REF!</definedName>
    <definedName name="BExVSTFTVV14SFGHQUOJL5SQ5TX9" localSheetId="5" hidden="1">#REF!</definedName>
    <definedName name="BExVSTFTVV14SFGHQUOJL5SQ5TX9" hidden="1">#REF!</definedName>
    <definedName name="BExVT017S14M5X928ARKQ2GNUFE0" localSheetId="5" hidden="1">#REF!</definedName>
    <definedName name="BExVT017S14M5X928ARKQ2GNUFE0" hidden="1">#REF!</definedName>
    <definedName name="BExVT3MPE8LQ5JFN3HQIFKSQ80U4" localSheetId="5" hidden="1">#REF!</definedName>
    <definedName name="BExVT3MPE8LQ5JFN3HQIFKSQ80U4" hidden="1">#REF!</definedName>
    <definedName name="BExVT7TRK3NZHPME2TFBXOF1WBR9" localSheetId="5" hidden="1">#REF!</definedName>
    <definedName name="BExVT7TRK3NZHPME2TFBXOF1WBR9" hidden="1">#REF!</definedName>
    <definedName name="BExVT9H0R0T7WGQAAC0HABMG54YM" localSheetId="5" hidden="1">#REF!</definedName>
    <definedName name="BExVT9H0R0T7WGQAAC0HABMG54YM" hidden="1">#REF!</definedName>
    <definedName name="BExVTAO57POUXSZQJQ6MABMZQA13" localSheetId="5" hidden="1">#REF!</definedName>
    <definedName name="BExVTAO57POUXSZQJQ6MABMZQA13" hidden="1">#REF!</definedName>
    <definedName name="BExVTCMDDEDGLUIMUU6BSFHEWTOP" localSheetId="5" hidden="1">#REF!</definedName>
    <definedName name="BExVTCMDDEDGLUIMUU6BSFHEWTOP" hidden="1">#REF!</definedName>
    <definedName name="BExVTCMDQMLKRA2NQR72XU6Y54IK" localSheetId="5" hidden="1">#REF!</definedName>
    <definedName name="BExVTCMDQMLKRA2NQR72XU6Y54IK" hidden="1">#REF!</definedName>
    <definedName name="BExVTCRV8FQ5U9OYWWL44N6KFNHU" localSheetId="5" hidden="1">#REF!</definedName>
    <definedName name="BExVTCRV8FQ5U9OYWWL44N6KFNHU" hidden="1">#REF!</definedName>
    <definedName name="BExVTNESHPVG0A0KZ7BRX26MS0PF" localSheetId="5" hidden="1">#REF!</definedName>
    <definedName name="BExVTNESHPVG0A0KZ7BRX26MS0PF" hidden="1">#REF!</definedName>
    <definedName name="BExVTTJVTNRSBHBTUZ78WG2JM5MK" localSheetId="5" hidden="1">#REF!</definedName>
    <definedName name="BExVTTJVTNRSBHBTUZ78WG2JM5MK" hidden="1">#REF!</definedName>
    <definedName name="BExVTXLMYR87BC04D1ERALPUFVPG" localSheetId="5" hidden="1">#REF!</definedName>
    <definedName name="BExVTXLMYR87BC04D1ERALPUFVPG" hidden="1">#REF!</definedName>
    <definedName name="BExVUL9V3H8ZF6Y72LQBBN639YAA" localSheetId="5" hidden="1">#REF!</definedName>
    <definedName name="BExVUL9V3H8ZF6Y72LQBBN639YAA" hidden="1">#REF!</definedName>
    <definedName name="BExVUZT95UAU8XG5X9XSE25CHQGA" localSheetId="5" hidden="1">#REF!</definedName>
    <definedName name="BExVUZT95UAU8XG5X9XSE25CHQGA" hidden="1">#REF!</definedName>
    <definedName name="BExVV5T14N2HZIK7HQ4P2KG09U0J" localSheetId="5" hidden="1">#REF!</definedName>
    <definedName name="BExVV5T14N2HZIK7HQ4P2KG09U0J" hidden="1">#REF!</definedName>
    <definedName name="BExVV7R410VYLADLX9LNG63ID6H1" localSheetId="5" hidden="1">#REF!</definedName>
    <definedName name="BExVV7R410VYLADLX9LNG63ID6H1" hidden="1">#REF!</definedName>
    <definedName name="BExVVAAVDXGWAVI6J2W0BCU58MBM" localSheetId="5" hidden="1">#REF!</definedName>
    <definedName name="BExVVAAVDXGWAVI6J2W0BCU58MBM" hidden="1">#REF!</definedName>
    <definedName name="BExVVCEED4JEKF59OV0G3T4XFMFO" localSheetId="5" hidden="1">#REF!</definedName>
    <definedName name="BExVVCEED4JEKF59OV0G3T4XFMFO" hidden="1">#REF!</definedName>
    <definedName name="BExVVPFO2J7FMSRPD36909HN4BZJ" localSheetId="5" hidden="1">#REF!</definedName>
    <definedName name="BExVVPFO2J7FMSRPD36909HN4BZJ" hidden="1">#REF!</definedName>
    <definedName name="BExVVQ19AQ3VCARJOC38SF7OYE9Y" localSheetId="5" hidden="1">#REF!</definedName>
    <definedName name="BExVVQ19AQ3VCARJOC38SF7OYE9Y" hidden="1">#REF!</definedName>
    <definedName name="BExVVQ19TAECID45CS4HXT1RD3AQ" localSheetId="5" hidden="1">#REF!</definedName>
    <definedName name="BExVVQ19TAECID45CS4HXT1RD3AQ" hidden="1">#REF!</definedName>
    <definedName name="BExVVYKOYB7OX8Y0B4UIUF79PVDO" localSheetId="5" hidden="1">#REF!</definedName>
    <definedName name="BExVVYKOYB7OX8Y0B4UIUF79PVDO" hidden="1">#REF!</definedName>
    <definedName name="BExVW3YV5XGIVJ97UUPDJGJ2P15B" localSheetId="5" hidden="1">#REF!</definedName>
    <definedName name="BExVW3YV5XGIVJ97UUPDJGJ2P15B" hidden="1">#REF!</definedName>
    <definedName name="BExVW5X571GEYR5SCU1Z2DHKWM79" localSheetId="5" hidden="1">#REF!</definedName>
    <definedName name="BExVW5X571GEYR5SCU1Z2DHKWM79" hidden="1">#REF!</definedName>
    <definedName name="BExVW6YTKA098AF57M4PHNQ54XMH" localSheetId="5" hidden="1">#REF!</definedName>
    <definedName name="BExVW6YTKA098AF57M4PHNQ54XMH" hidden="1">#REF!</definedName>
    <definedName name="BExVWHRDIJBRFANMKJFY05BHP7RS" localSheetId="5" hidden="1">#REF!</definedName>
    <definedName name="BExVWHRDIJBRFANMKJFY05BHP7RS" hidden="1">#REF!</definedName>
    <definedName name="BExVWINKCH0V0NUWH363SMXAZE62" localSheetId="5" hidden="1">#REF!</definedName>
    <definedName name="BExVWINKCH0V0NUWH363SMXAZE62" hidden="1">#REF!</definedName>
    <definedName name="BExVWYU8EK669NP172GEIGCTVPPA" localSheetId="5" hidden="1">#REF!</definedName>
    <definedName name="BExVWYU8EK669NP172GEIGCTVPPA" hidden="1">#REF!</definedName>
    <definedName name="BExVX3XN2DRJKL8EDBIG58RYQ36R" localSheetId="5" hidden="1">#REF!</definedName>
    <definedName name="BExVX3XN2DRJKL8EDBIG58RYQ36R" hidden="1">#REF!</definedName>
    <definedName name="BExVXBA38Z5WNQUH39HHZ2SAMC1T" localSheetId="5" hidden="1">#REF!</definedName>
    <definedName name="BExVXBA38Z5WNQUH39HHZ2SAMC1T" hidden="1">#REF!</definedName>
    <definedName name="BExVXDZ63PUART77BBR5SI63TPC6" localSheetId="5" hidden="1">#REF!</definedName>
    <definedName name="BExVXDZ63PUART77BBR5SI63TPC6" hidden="1">#REF!</definedName>
    <definedName name="BExVXHKI6LFYMGWISMPACMO247HL" localSheetId="5" hidden="1">#REF!</definedName>
    <definedName name="BExVXHKI6LFYMGWISMPACMO247HL" hidden="1">#REF!</definedName>
    <definedName name="BExVXK9SK580O7MYHVNJ3V911ALP" localSheetId="5" hidden="1">#REF!</definedName>
    <definedName name="BExVXK9SK580O7MYHVNJ3V911ALP" hidden="1">#REF!</definedName>
    <definedName name="BExVXLX2BZ5EF2X6R41BTKRJR1NM" localSheetId="5" hidden="1">#REF!</definedName>
    <definedName name="BExVXLX2BZ5EF2X6R41BTKRJR1NM" hidden="1">#REF!</definedName>
    <definedName name="BExVXYT01U5IPYA7E44FWS6KCEFC" localSheetId="5" hidden="1">#REF!</definedName>
    <definedName name="BExVXYT01U5IPYA7E44FWS6KCEFC" hidden="1">#REF!</definedName>
    <definedName name="BExVY11V7U1SAY4QKYE0PBSPD7LW" localSheetId="5" hidden="1">#REF!</definedName>
    <definedName name="BExVY11V7U1SAY4QKYE0PBSPD7LW" hidden="1">#REF!</definedName>
    <definedName name="BExVY1SV37DL5YU59HS4IG3VBCP4" localSheetId="5" hidden="1">#REF!</definedName>
    <definedName name="BExVY1SV37DL5YU59HS4IG3VBCP4" hidden="1">#REF!</definedName>
    <definedName name="BExVY3WFGJKSQA08UF9NCMST928Y" localSheetId="5" hidden="1">#REF!</definedName>
    <definedName name="BExVY3WFGJKSQA08UF9NCMST928Y" hidden="1">#REF!</definedName>
    <definedName name="BExVY954UOEVQEIC5OFO4NEWVKAQ" localSheetId="5" hidden="1">#REF!</definedName>
    <definedName name="BExVY954UOEVQEIC5OFO4NEWVKAQ" hidden="1">#REF!</definedName>
    <definedName name="BExVYHDYIV5397LC02V4FEP8VD6W" localSheetId="5" hidden="1">#REF!</definedName>
    <definedName name="BExVYHDYIV5397LC02V4FEP8VD6W" hidden="1">#REF!</definedName>
    <definedName name="BExVYO4NFDGC4ZOGHANQWX5CH4BT" localSheetId="5" hidden="1">#REF!</definedName>
    <definedName name="BExVYO4NFDGC4ZOGHANQWX5CH4BT" hidden="1">#REF!</definedName>
    <definedName name="BExVYOVIZDA18YIQ0A30Q052PCAK" localSheetId="5" hidden="1">#REF!</definedName>
    <definedName name="BExVYOVIZDA18YIQ0A30Q052PCAK" hidden="1">#REF!</definedName>
    <definedName name="BExVYPS2R6B75R1EFIUJ6G5TE4Q4" localSheetId="5" hidden="1">#REF!</definedName>
    <definedName name="BExVYPS2R6B75R1EFIUJ6G5TE4Q4" hidden="1">#REF!</definedName>
    <definedName name="BExVYQIXPEM6J4JVP78BRHIC05PV" localSheetId="5" hidden="1">#REF!</definedName>
    <definedName name="BExVYQIXPEM6J4JVP78BRHIC05PV" hidden="1">#REF!</definedName>
    <definedName name="BExVYVGWN7SONLVDH9WJ2F1JS264" localSheetId="5" hidden="1">#REF!</definedName>
    <definedName name="BExVYVGWN7SONLVDH9WJ2F1JS264" hidden="1">#REF!</definedName>
    <definedName name="BExVZ40HNAZRM8JHYYNQ7F6A4GU0" localSheetId="5" hidden="1">#REF!</definedName>
    <definedName name="BExVZ40HNAZRM8JHYYNQ7F6A4GU0" hidden="1">#REF!</definedName>
    <definedName name="BExVZ7WRO17PYILJEJGPQCO5IL66" localSheetId="5" hidden="1">#REF!</definedName>
    <definedName name="BExVZ7WRO17PYILJEJGPQCO5IL66" hidden="1">#REF!</definedName>
    <definedName name="BExVZ9EO732IK6MNMG17Y1EFTJQC" localSheetId="5" hidden="1">#REF!</definedName>
    <definedName name="BExVZ9EO732IK6MNMG17Y1EFTJQC" hidden="1">#REF!</definedName>
    <definedName name="BExVZB1Y5J4UL2LKK0363EU7GIJ1" localSheetId="5" hidden="1">#REF!</definedName>
    <definedName name="BExVZB1Y5J4UL2LKK0363EU7GIJ1" hidden="1">#REF!</definedName>
    <definedName name="BExVZGQXYK2ICC9JSNFPRHBD5KNU" localSheetId="5" hidden="1">#REF!</definedName>
    <definedName name="BExVZGQXYK2ICC9JSNFPRHBD5KNU" hidden="1">#REF!</definedName>
    <definedName name="BExVZJQVO5LQ0BJH5JEN5NOBIAF6" localSheetId="5" hidden="1">#REF!</definedName>
    <definedName name="BExVZJQVO5LQ0BJH5JEN5NOBIAF6" hidden="1">#REF!</definedName>
    <definedName name="BExVZNXWS91RD7NXV5NE2R3C8WW7" localSheetId="5" hidden="1">#REF!</definedName>
    <definedName name="BExVZNXWS91RD7NXV5NE2R3C8WW7" hidden="1">#REF!</definedName>
    <definedName name="BExW008AGT1ZRN5DFG4YOH5F7G47" localSheetId="5" hidden="1">#REF!</definedName>
    <definedName name="BExW008AGT1ZRN5DFG4YOH5F7G47" hidden="1">#REF!</definedName>
    <definedName name="BExW0386REQRCQCVT9BCX80UPTRY" localSheetId="5" hidden="1">#REF!</definedName>
    <definedName name="BExW0386REQRCQCVT9BCX80UPTRY" hidden="1">#REF!</definedName>
    <definedName name="BExW0FYP4WXY71CYUG40SUBG9UWU" localSheetId="5" hidden="1">#REF!</definedName>
    <definedName name="BExW0FYP4WXY71CYUG40SUBG9UWU" hidden="1">#REF!</definedName>
    <definedName name="BExW0MPJNQOJ7D6U780WU5XBL97X" localSheetId="5" hidden="1">#REF!</definedName>
    <definedName name="BExW0MPJNQOJ7D6U780WU5XBL97X" hidden="1">#REF!</definedName>
    <definedName name="BExW0RI61B4VV0ARXTFVBAWRA1C5" localSheetId="5" hidden="1">#REF!</definedName>
    <definedName name="BExW0RI61B4VV0ARXTFVBAWRA1C5" hidden="1">#REF!</definedName>
    <definedName name="BExW0Y8T85LBE0WS6FPX6ILTX9ON" localSheetId="5" hidden="1">#REF!</definedName>
    <definedName name="BExW0Y8T85LBE0WS6FPX6ILTX9ON" hidden="1">#REF!</definedName>
    <definedName name="BExW1BVUYQTKMOR56MW7RVRX4L1L" localSheetId="5" hidden="1">#REF!</definedName>
    <definedName name="BExW1BVUYQTKMOR56MW7RVRX4L1L" hidden="1">#REF!</definedName>
    <definedName name="BExW1F1220628FOMTW5UAATHRJHK" localSheetId="5" hidden="1">#REF!</definedName>
    <definedName name="BExW1F1220628FOMTW5UAATHRJHK" hidden="1">#REF!</definedName>
    <definedName name="BExW1PTHB0NZUF0GTD2J1UUL693E" localSheetId="5" hidden="1">#REF!</definedName>
    <definedName name="BExW1PTHB0NZUF0GTD2J1UUL693E" hidden="1">#REF!</definedName>
    <definedName name="BExW1TKA0Z9OP2DTG50GZR5EG8C7" localSheetId="5" hidden="1">#REF!</definedName>
    <definedName name="BExW1TKA0Z9OP2DTG50GZR5EG8C7" hidden="1">#REF!</definedName>
    <definedName name="BExW1U0JLKQ094DW5MMOI8UHO09V" localSheetId="5" hidden="1">#REF!</definedName>
    <definedName name="BExW1U0JLKQ094DW5MMOI8UHO09V" hidden="1">#REF!</definedName>
    <definedName name="BExW1VNZHNB5P9V6232N0DQCE0WE" hidden="1">#REF!</definedName>
    <definedName name="BExW1WK6J1TDP29S3QDPTYZJBLIW" localSheetId="5" hidden="1">#REF!</definedName>
    <definedName name="BExW1WK6J1TDP29S3QDPTYZJBLIW" hidden="1">#REF!</definedName>
    <definedName name="BExW283NP9D366XFPXLGSCI5UB0L" localSheetId="5" hidden="1">#REF!</definedName>
    <definedName name="BExW283NP9D366XFPXLGSCI5UB0L" hidden="1">#REF!</definedName>
    <definedName name="BExW2H3C8WJSBW5FGTFKVDVJC4CL" localSheetId="5" hidden="1">#REF!</definedName>
    <definedName name="BExW2H3C8WJSBW5FGTFKVDVJC4CL" hidden="1">#REF!</definedName>
    <definedName name="BExW2MSCKPGF5K3I7TL4KF5ISUOL" localSheetId="5" hidden="1">#REF!</definedName>
    <definedName name="BExW2MSCKPGF5K3I7TL4KF5ISUOL" hidden="1">#REF!</definedName>
    <definedName name="BExW2SMO90FU9W8DVVES6Q4E6BZR" localSheetId="5" hidden="1">#REF!</definedName>
    <definedName name="BExW2SMO90FU9W8DVVES6Q4E6BZR" hidden="1">#REF!</definedName>
    <definedName name="BExW36V9N91OHCUMGWJQL3I5P4JK" localSheetId="5" hidden="1">#REF!</definedName>
    <definedName name="BExW36V9N91OHCUMGWJQL3I5P4JK" hidden="1">#REF!</definedName>
    <definedName name="BExW39V04HTFFQE7DAW9MAJT0NNF" localSheetId="5" hidden="1">#REF!</definedName>
    <definedName name="BExW39V04HTFFQE7DAW9MAJT0NNF" hidden="1">#REF!</definedName>
    <definedName name="BExW3ECU6QPMV99AITCPHAG0CGYK" localSheetId="5" hidden="1">#REF!</definedName>
    <definedName name="BExW3ECU6QPMV99AITCPHAG0CGYK" hidden="1">#REF!</definedName>
    <definedName name="BExW3EIBA1J9Q9NA9VCGZGRS8WV7" localSheetId="5" hidden="1">#REF!</definedName>
    <definedName name="BExW3EIBA1J9Q9NA9VCGZGRS8WV7" hidden="1">#REF!</definedName>
    <definedName name="BExW3FEO8FI8N6AGQKYEG4SQVJWB" localSheetId="5" hidden="1">#REF!</definedName>
    <definedName name="BExW3FEO8FI8N6AGQKYEG4SQVJWB" hidden="1">#REF!</definedName>
    <definedName name="BExW3GB28STOMJUSZEIA7YKYNS4Y" localSheetId="5" hidden="1">#REF!</definedName>
    <definedName name="BExW3GB28STOMJUSZEIA7YKYNS4Y" hidden="1">#REF!</definedName>
    <definedName name="BExW3T1K638HT5E0Y8MMK108P5JT" localSheetId="5" hidden="1">#REF!</definedName>
    <definedName name="BExW3T1K638HT5E0Y8MMK108P5JT" hidden="1">#REF!</definedName>
    <definedName name="BExW3U3D6FTAFTK3Q7DSA9FY454Q" localSheetId="5" hidden="1">#REF!</definedName>
    <definedName name="BExW3U3D6FTAFTK3Q7DSA9FY454Q" hidden="1">#REF!</definedName>
    <definedName name="BExW4217ZHL9VO39POSTJOD090WU" localSheetId="5" hidden="1">#REF!</definedName>
    <definedName name="BExW4217ZHL9VO39POSTJOD090WU" hidden="1">#REF!</definedName>
    <definedName name="BExW4GPW71EBF8XPS2QGVQHBCDX3" localSheetId="5" hidden="1">#REF!</definedName>
    <definedName name="BExW4GPW71EBF8XPS2QGVQHBCDX3" hidden="1">#REF!</definedName>
    <definedName name="BExW4JKC5837JBPCOJV337ZVYYY3" localSheetId="5" hidden="1">#REF!</definedName>
    <definedName name="BExW4JKC5837JBPCOJV337ZVYYY3" hidden="1">#REF!</definedName>
    <definedName name="BExW4O2DBZGV8KGBO9EB4BAXIH4Y" localSheetId="5" hidden="1">#REF!</definedName>
    <definedName name="BExW4O2DBZGV8KGBO9EB4BAXIH4Y" hidden="1">#REF!</definedName>
    <definedName name="BExW4QR9FV9MP5K610THBSM51RYO" localSheetId="5" hidden="1">#REF!</definedName>
    <definedName name="BExW4QR9FV9MP5K610THBSM51RYO" hidden="1">#REF!</definedName>
    <definedName name="BExW4Z029R9E19ZENN3WEA3VDAD1" localSheetId="5" hidden="1">#REF!</definedName>
    <definedName name="BExW4Z029R9E19ZENN3WEA3VDAD1" hidden="1">#REF!</definedName>
    <definedName name="BExW53SPLW3K0Y0ZVTM4NYF1B2YH" localSheetId="5" hidden="1">#REF!</definedName>
    <definedName name="BExW53SPLW3K0Y0ZVTM4NYF1B2YH" hidden="1">#REF!</definedName>
    <definedName name="BExW591F7X34FVKJ2OUT09PFUW1B" localSheetId="5" hidden="1">#REF!</definedName>
    <definedName name="BExW591F7X34FVKJ2OUT09PFUW1B" hidden="1">#REF!</definedName>
    <definedName name="BExW5AZNT6IAZGNF2C879ODHY1B8" localSheetId="5" hidden="1">#REF!</definedName>
    <definedName name="BExW5AZNT6IAZGNF2C879ODHY1B8" hidden="1">#REF!</definedName>
    <definedName name="BExW5F6OUXHEWQU5VYE7W7P8DD78" localSheetId="5" hidden="1">#REF!</definedName>
    <definedName name="BExW5F6OUXHEWQU5VYE7W7P8DD78" hidden="1">#REF!</definedName>
    <definedName name="BExW5WPU27WD4NWZOT0ZEJIDLX5J" localSheetId="5" hidden="1">#REF!</definedName>
    <definedName name="BExW5WPU27WD4NWZOT0ZEJIDLX5J" hidden="1">#REF!</definedName>
    <definedName name="BExW5YD97EMSUYC4KDEFH1FB4FY3" localSheetId="5" hidden="1">#REF!</definedName>
    <definedName name="BExW5YD97EMSUYC4KDEFH1FB4FY3" hidden="1">#REF!</definedName>
    <definedName name="BExW5Z469DSRWTA6T0KVLA7SMIPL" localSheetId="5" hidden="1">#REF!</definedName>
    <definedName name="BExW5Z469DSRWTA6T0KVLA7SMIPL" hidden="1">#REF!</definedName>
    <definedName name="BExW62ETJAPBX5X53FTGUCHZXI2K" localSheetId="5" hidden="1">#REF!</definedName>
    <definedName name="BExW62ETJAPBX5X53FTGUCHZXI2K" hidden="1">#REF!</definedName>
    <definedName name="BExW660AV1TUV2XNUPD65RZR3QOO" localSheetId="5" hidden="1">#REF!</definedName>
    <definedName name="BExW660AV1TUV2XNUPD65RZR3QOO" hidden="1">#REF!</definedName>
    <definedName name="BExW66LVVZK656PQY1257QMHP2AY" localSheetId="5" hidden="1">#REF!</definedName>
    <definedName name="BExW66LVVZK656PQY1257QMHP2AY" hidden="1">#REF!</definedName>
    <definedName name="BExW6EJPHAP1TWT380AZLXNHR22P" localSheetId="5" hidden="1">#REF!</definedName>
    <definedName name="BExW6EJPHAP1TWT380AZLXNHR22P" hidden="1">#REF!</definedName>
    <definedName name="BExW6G1PJ38H10DVLL8WPQ736OEB" localSheetId="5" hidden="1">#REF!</definedName>
    <definedName name="BExW6G1PJ38H10DVLL8WPQ736OEB" hidden="1">#REF!</definedName>
    <definedName name="BExW794A74Z5F2K8LVQLD6VSKXUE" localSheetId="5" hidden="1">#REF!</definedName>
    <definedName name="BExW794A74Z5F2K8LVQLD6VSKXUE" hidden="1">#REF!</definedName>
    <definedName name="BExW7Q1TQ8E6G4WYYNSOMV43S95R" localSheetId="5" hidden="1">#REF!</definedName>
    <definedName name="BExW7Q1TQ8E6G4WYYNSOMV43S95R" hidden="1">#REF!</definedName>
    <definedName name="BExW7XZTFZV0N9YM9S4PM74A5X2O" localSheetId="5" hidden="1">#REF!</definedName>
    <definedName name="BExW7XZTFZV0N9YM9S4PM74A5X2O" hidden="1">#REF!</definedName>
    <definedName name="BExW8K0SSIPSKBVP06IJ71600HJZ" localSheetId="5" hidden="1">#REF!</definedName>
    <definedName name="BExW8K0SSIPSKBVP06IJ71600HJZ" hidden="1">#REF!</definedName>
    <definedName name="BExW8T0GVY3ZYO4ACSBLHS8SH895" localSheetId="5" hidden="1">#REF!</definedName>
    <definedName name="BExW8T0GVY3ZYO4ACSBLHS8SH895" hidden="1">#REF!</definedName>
    <definedName name="BExW8YEP73JMMU9HZ08PM4WHJQZ4" localSheetId="5" hidden="1">#REF!</definedName>
    <definedName name="BExW8YEP73JMMU9HZ08PM4WHJQZ4" hidden="1">#REF!</definedName>
    <definedName name="BExW937AT53OZQRHNWQZ5BVH24IE" localSheetId="5" hidden="1">#REF!</definedName>
    <definedName name="BExW937AT53OZQRHNWQZ5BVH24IE" hidden="1">#REF!</definedName>
    <definedName name="BExW95LN5N0LYFFVP7GJEGDVDLF0" localSheetId="5" hidden="1">#REF!</definedName>
    <definedName name="BExW95LN5N0LYFFVP7GJEGDVDLF0" hidden="1">#REF!</definedName>
    <definedName name="BExW967733Q8RAJOHR2GJ3HO8JIW" localSheetId="5" hidden="1">#REF!</definedName>
    <definedName name="BExW967733Q8RAJOHR2GJ3HO8JIW" hidden="1">#REF!</definedName>
    <definedName name="BExW9POK1KIOI0ALS5MZIKTDIYMA" localSheetId="5" hidden="1">#REF!</definedName>
    <definedName name="BExW9POK1KIOI0ALS5MZIKTDIYMA" hidden="1">#REF!</definedName>
    <definedName name="BExXLDE6PN4ESWT3LXJNQCY94NE4" localSheetId="5" hidden="1">#REF!</definedName>
    <definedName name="BExXLDE6PN4ESWT3LXJNQCY94NE4" hidden="1">#REF!</definedName>
    <definedName name="BExXLQVPK2H3IF0NDDA5CT612EUK" localSheetId="5" hidden="1">#REF!</definedName>
    <definedName name="BExXLQVPK2H3IF0NDDA5CT612EUK" hidden="1">#REF!</definedName>
    <definedName name="BExXLR6IO70TYTACKQH9M5PGV24J" localSheetId="5" hidden="1">#REF!</definedName>
    <definedName name="BExXLR6IO70TYTACKQH9M5PGV24J" hidden="1">#REF!</definedName>
    <definedName name="BExXM065WOLYRYHGHOJE0OOFXA4M" localSheetId="5" hidden="1">#REF!</definedName>
    <definedName name="BExXM065WOLYRYHGHOJE0OOFXA4M" hidden="1">#REF!</definedName>
    <definedName name="BExXM3GUNXVDM82KUR17NNUMQCNI" localSheetId="5" hidden="1">#REF!</definedName>
    <definedName name="BExXM3GUNXVDM82KUR17NNUMQCNI" hidden="1">#REF!</definedName>
    <definedName name="BExXMA28M8SH7MKIGETSDA72WUIZ" localSheetId="5" hidden="1">#REF!</definedName>
    <definedName name="BExXMA28M8SH7MKIGETSDA72WUIZ" hidden="1">#REF!</definedName>
    <definedName name="BExXMOLHIAHDLFSA31PUB36SC3I9" localSheetId="5" hidden="1">#REF!</definedName>
    <definedName name="BExXMOLHIAHDLFSA31PUB36SC3I9" hidden="1">#REF!</definedName>
    <definedName name="BExXMT8T5Z3M2JBQN65X2LKH0YQI" localSheetId="5" hidden="1">#REF!</definedName>
    <definedName name="BExXMT8T5Z3M2JBQN65X2LKH0YQI" hidden="1">#REF!</definedName>
    <definedName name="BExXN1XNO7H60M9X1E7EVWFJDM5N" localSheetId="5" hidden="1">#REF!</definedName>
    <definedName name="BExXN1XNO7H60M9X1E7EVWFJDM5N" hidden="1">#REF!</definedName>
    <definedName name="BExXN1XOOOY51EZQ6II0LWEU2OYT" localSheetId="5" hidden="1">#REF!</definedName>
    <definedName name="BExXN1XOOOY51EZQ6II0LWEU2OYT" hidden="1">#REF!</definedName>
    <definedName name="BExXN22ZOTIW49GPLWFYKVM90FNZ" localSheetId="5" hidden="1">#REF!</definedName>
    <definedName name="BExXN22ZOTIW49GPLWFYKVM90FNZ" hidden="1">#REF!</definedName>
    <definedName name="BExXN6QAP8UJQVN4R4BQKPP4QK35" localSheetId="5" hidden="1">#REF!</definedName>
    <definedName name="BExXN6QAP8UJQVN4R4BQKPP4QK35" hidden="1">#REF!</definedName>
    <definedName name="BExXNBOA39T2X6Y5Y5GZ5DDNA1AX" localSheetId="5" hidden="1">#REF!</definedName>
    <definedName name="BExXNBOA39T2X6Y5Y5GZ5DDNA1AX" hidden="1">#REF!</definedName>
    <definedName name="BExXNBZ1BRDK73S9XPRR1645KLVB" localSheetId="5" hidden="1">#REF!</definedName>
    <definedName name="BExXNBZ1BRDK73S9XPRR1645KLVB" hidden="1">#REF!</definedName>
    <definedName name="BExXND6872VJ3M2PGT056WQMWBHD" localSheetId="5" hidden="1">#REF!</definedName>
    <definedName name="BExXND6872VJ3M2PGT056WQMWBHD" hidden="1">#REF!</definedName>
    <definedName name="BExXNPM24UN2PGVL9D1TUBFRIKR4" localSheetId="5" hidden="1">#REF!</definedName>
    <definedName name="BExXNPM24UN2PGVL9D1TUBFRIKR4" hidden="1">#REF!</definedName>
    <definedName name="BExXNWCR6WOY5G3VTC96QCIFQE0E" localSheetId="5" hidden="1">#REF!</definedName>
    <definedName name="BExXNWCR6WOY5G3VTC96QCIFQE0E" hidden="1">#REF!</definedName>
    <definedName name="BExXNWYB165VO9MHARCL5WLCHWS0" localSheetId="5" hidden="1">#REF!</definedName>
    <definedName name="BExXNWYB165VO9MHARCL5WLCHWS0" hidden="1">#REF!</definedName>
    <definedName name="BExXO278QHQN8JDK5425EJ615ECC" localSheetId="5" hidden="1">#REF!</definedName>
    <definedName name="BExXO278QHQN8JDK5425EJ615ECC" hidden="1">#REF!</definedName>
    <definedName name="BExXO4QVV7YZ6L5A7WZEMIA5AZOV" hidden="1">#REF!</definedName>
    <definedName name="BExXOBHOP0WGFHI2Y9AO4L440UVQ" localSheetId="5" hidden="1">#REF!</definedName>
    <definedName name="BExXOBHOP0WGFHI2Y9AO4L440UVQ" hidden="1">#REF!</definedName>
    <definedName name="BExXOHHHX25B8F97636QMXFUDZQK" localSheetId="5" hidden="1">#REF!</definedName>
    <definedName name="BExXOHHHX25B8F97636QMXFUDZQK" hidden="1">#REF!</definedName>
    <definedName name="BExXOHSAD2NSHOLLMZ2JWA4I3I1R" localSheetId="5" hidden="1">#REF!</definedName>
    <definedName name="BExXOHSAD2NSHOLLMZ2JWA4I3I1R" hidden="1">#REF!</definedName>
    <definedName name="BExXOJKWIJ6IFTV1RHIWHR91EZMW" localSheetId="5" hidden="1">#REF!</definedName>
    <definedName name="BExXOJKWIJ6IFTV1RHIWHR91EZMW" hidden="1">#REF!</definedName>
    <definedName name="BExXP80B5FGA00JCM7UXKPI3PB7Y" localSheetId="5" hidden="1">#REF!</definedName>
    <definedName name="BExXP80B5FGA00JCM7UXKPI3PB7Y" hidden="1">#REF!</definedName>
    <definedName name="BExXP85M4WXYVN1UVHUTOEKEG5XS" localSheetId="5" hidden="1">#REF!</definedName>
    <definedName name="BExXP85M4WXYVN1UVHUTOEKEG5XS" hidden="1">#REF!</definedName>
    <definedName name="BExXPELOTHOAG0OWILLAH94OZV5J" localSheetId="5" hidden="1">#REF!</definedName>
    <definedName name="BExXPELOTHOAG0OWILLAH94OZV5J" hidden="1">#REF!</definedName>
    <definedName name="BExXPOSJRLJNYPU01QNNQ5URXP2U" localSheetId="5" hidden="1">#REF!</definedName>
    <definedName name="BExXPOSJRLJNYPU01QNNQ5URXP2U" hidden="1">#REF!</definedName>
    <definedName name="BExXPS31W1VD2NMIE4E37LHVDF0L" localSheetId="5" hidden="1">#REF!</definedName>
    <definedName name="BExXPS31W1VD2NMIE4E37LHVDF0L" hidden="1">#REF!</definedName>
    <definedName name="BExXPZKYEMVF5JOC14HYOOYQK6JK" localSheetId="5" hidden="1">#REF!</definedName>
    <definedName name="BExXPZKYEMVF5JOC14HYOOYQK6JK" hidden="1">#REF!</definedName>
    <definedName name="BExXQ89PA10X79WBWOEP1AJX1OQM" localSheetId="5" hidden="1">#REF!</definedName>
    <definedName name="BExXQ89PA10X79WBWOEP1AJX1OQM" hidden="1">#REF!</definedName>
    <definedName name="BExXQCGQGGYSI0LTRVR73MUO50AW" localSheetId="5" hidden="1">#REF!</definedName>
    <definedName name="BExXQCGQGGYSI0LTRVR73MUO50AW" hidden="1">#REF!</definedName>
    <definedName name="BExXQEEXFHDQ8DSRAJSB5ET6J004" localSheetId="5" hidden="1">#REF!</definedName>
    <definedName name="BExXQEEXFHDQ8DSRAJSB5ET6J004" hidden="1">#REF!</definedName>
    <definedName name="BExXQH41O5HZAH8BO6HCFY8YC3TU" localSheetId="5" hidden="1">#REF!</definedName>
    <definedName name="BExXQH41O5HZAH8BO6HCFY8YC3TU" hidden="1">#REF!</definedName>
    <definedName name="BExXQJIEF5R3QQ6D8HO3NGPU0IQC" localSheetId="5" hidden="1">#REF!</definedName>
    <definedName name="BExXQJIEF5R3QQ6D8HO3NGPU0IQC" hidden="1">#REF!</definedName>
    <definedName name="BExXQRAVW0KPQXIJ59NG6UGTZB59" localSheetId="5" hidden="1">#REF!</definedName>
    <definedName name="BExXQRAVW0KPQXIJ59NG6UGTZB59" hidden="1">#REF!</definedName>
    <definedName name="BExXQU00K9ER4I1WM7T9J0W1E7ZC" localSheetId="5" hidden="1">#REF!</definedName>
    <definedName name="BExXQU00K9ER4I1WM7T9J0W1E7ZC" hidden="1">#REF!</definedName>
    <definedName name="BExXQU00KOR7XLM8B13DGJ1MIQDY" localSheetId="5" hidden="1">#REF!</definedName>
    <definedName name="BExXQU00KOR7XLM8B13DGJ1MIQDY" hidden="1">#REF!</definedName>
    <definedName name="BExXQUG48Q1ISN53FE4MRROM0HSJ" localSheetId="5" hidden="1">#REF!</definedName>
    <definedName name="BExXQUG48Q1ISN53FE4MRROM0HSJ" hidden="1">#REF!</definedName>
    <definedName name="BExXQXG18PS8HGBOS03OSTQ0KEYC" localSheetId="5" hidden="1">#REF!</definedName>
    <definedName name="BExXQXG18PS8HGBOS03OSTQ0KEYC" hidden="1">#REF!</definedName>
    <definedName name="BExXQXQT4OAFQT5B0YB3USDJOJOB" localSheetId="5" hidden="1">#REF!</definedName>
    <definedName name="BExXQXQT4OAFQT5B0YB3USDJOJOB" hidden="1">#REF!</definedName>
    <definedName name="BExXR3FSEXAHSXEQNJORWFCPX86N" localSheetId="5" hidden="1">#REF!</definedName>
    <definedName name="BExXR3FSEXAHSXEQNJORWFCPX86N" hidden="1">#REF!</definedName>
    <definedName name="BExXR3W3FKYQBLR299HO9RZ70C43" localSheetId="5" hidden="1">#REF!</definedName>
    <definedName name="BExXR3W3FKYQBLR299HO9RZ70C43" hidden="1">#REF!</definedName>
    <definedName name="BExXR46U23CRRBV6IZT982MAEQKI" localSheetId="5" hidden="1">#REF!</definedName>
    <definedName name="BExXR46U23CRRBV6IZT982MAEQKI" hidden="1">#REF!</definedName>
    <definedName name="BExXR6A8W3ND3XDZXBMQZ1VCAXHG" localSheetId="5" hidden="1">#REF!</definedName>
    <definedName name="BExXR6A8W3ND3XDZXBMQZ1VCAXHG" hidden="1">#REF!</definedName>
    <definedName name="BExXR7HKNHT37B4OOA9K9191PP22" localSheetId="5" hidden="1">#REF!</definedName>
    <definedName name="BExXR7HKNHT37B4OOA9K9191PP22" hidden="1">#REF!</definedName>
    <definedName name="BExXR8OKAVX7O70V5IYG2PRKXSTI" localSheetId="5" hidden="1">#REF!</definedName>
    <definedName name="BExXR8OKAVX7O70V5IYG2PRKXSTI" hidden="1">#REF!</definedName>
    <definedName name="BExXRA6N6XCLQM6XDV724ZIH6G93" localSheetId="5" hidden="1">#REF!</definedName>
    <definedName name="BExXRA6N6XCLQM6XDV724ZIH6G93" hidden="1">#REF!</definedName>
    <definedName name="BExXRABZ1CNKCG6K1MR6OUFHF7J9" localSheetId="5" hidden="1">#REF!</definedName>
    <definedName name="BExXRABZ1CNKCG6K1MR6OUFHF7J9" hidden="1">#REF!</definedName>
    <definedName name="BExXRBOFETC0OTJ6WY3VPMFH03VB" localSheetId="5" hidden="1">#REF!</definedName>
    <definedName name="BExXRBOFETC0OTJ6WY3VPMFH03VB" hidden="1">#REF!</definedName>
    <definedName name="BExXRD13K1S9Y3JGR7CXSONT7RJZ" localSheetId="5" hidden="1">#REF!</definedName>
    <definedName name="BExXRD13K1S9Y3JGR7CXSONT7RJZ" hidden="1">#REF!</definedName>
    <definedName name="BExXRIFB4QQ87QIGA9AG0NXP577K" localSheetId="5" hidden="1">#REF!</definedName>
    <definedName name="BExXRIFB4QQ87QIGA9AG0NXP577K" hidden="1">#REF!</definedName>
    <definedName name="BExXRIQ2JF2CVTRDQX2D9SPH7FTN" localSheetId="5" hidden="1">#REF!</definedName>
    <definedName name="BExXRIQ2JF2CVTRDQX2D9SPH7FTN" hidden="1">#REF!</definedName>
    <definedName name="BExXRO4A6VUH1F4XV8N1BRJ4896W" localSheetId="5" hidden="1">#REF!</definedName>
    <definedName name="BExXRO4A6VUH1F4XV8N1BRJ4896W" hidden="1">#REF!</definedName>
    <definedName name="BExXRO9N1SNJZGKD90P4K7FU1J0P" localSheetId="5" hidden="1">#REF!</definedName>
    <definedName name="BExXRO9N1SNJZGKD90P4K7FU1J0P" hidden="1">#REF!</definedName>
    <definedName name="BExXROF2MWDZ7IFXX27XOJ79Q86E" localSheetId="5" hidden="1">#REF!</definedName>
    <definedName name="BExXROF2MWDZ7IFXX27XOJ79Q86E" hidden="1">#REF!</definedName>
    <definedName name="BExXRV5QP3Z0KAQ1EQT9JYT2FV0L" localSheetId="5" hidden="1">#REF!</definedName>
    <definedName name="BExXRV5QP3Z0KAQ1EQT9JYT2FV0L" hidden="1">#REF!</definedName>
    <definedName name="BExXRZ20LZZCW8LVGDK0XETOTSAI" localSheetId="5" hidden="1">#REF!</definedName>
    <definedName name="BExXRZ20LZZCW8LVGDK0XETOTSAI" hidden="1">#REF!</definedName>
    <definedName name="BExXS4R1GKUJQX6MHUIUN4S3SCAS" localSheetId="5" hidden="1">#REF!</definedName>
    <definedName name="BExXS4R1GKUJQX6MHUIUN4S3SCAS" hidden="1">#REF!</definedName>
    <definedName name="BExXS63O4OMWMNXXAODZQFSDG33N" localSheetId="5" hidden="1">#REF!</definedName>
    <definedName name="BExXS63O4OMWMNXXAODZQFSDG33N" hidden="1">#REF!</definedName>
    <definedName name="BExXSBSP1TOY051HSPEPM0AEIO2M" localSheetId="5" hidden="1">#REF!</definedName>
    <definedName name="BExXSBSP1TOY051HSPEPM0AEIO2M" hidden="1">#REF!</definedName>
    <definedName name="BExXSC8RFK5D68FJD2HI4K66SA6I" localSheetId="5" hidden="1">#REF!</definedName>
    <definedName name="BExXSC8RFK5D68FJD2HI4K66SA6I" hidden="1">#REF!</definedName>
    <definedName name="BExXSCP0AZ5MYCC2UFG2GLBCV1CC" localSheetId="5" hidden="1">#REF!</definedName>
    <definedName name="BExXSCP0AZ5MYCC2UFG2GLBCV1CC" hidden="1">#REF!</definedName>
    <definedName name="BExXSNHC88W4UMXEOIOOATJAIKZO" localSheetId="5" hidden="1">#REF!</definedName>
    <definedName name="BExXSNHC88W4UMXEOIOOATJAIKZO" hidden="1">#REF!</definedName>
    <definedName name="BExXSTBS08WIA9TLALV3UQ2Z3MRG" localSheetId="5" hidden="1">#REF!</definedName>
    <definedName name="BExXSTBS08WIA9TLALV3UQ2Z3MRG" hidden="1">#REF!</definedName>
    <definedName name="BExXSVQ2WOJJ73YEO8Q2FK60V4G8" localSheetId="5" hidden="1">#REF!</definedName>
    <definedName name="BExXSVQ2WOJJ73YEO8Q2FK60V4G8" hidden="1">#REF!</definedName>
    <definedName name="BExXTER5A2EQ14KN6J0MVATIHVKN" localSheetId="5" hidden="1">#REF!</definedName>
    <definedName name="BExXTER5A2EQ14KN6J0MVATIHVKN" hidden="1">#REF!</definedName>
    <definedName name="BExXTHLRNL82GN7KZY3TOLO508N7" localSheetId="5" hidden="1">#REF!</definedName>
    <definedName name="BExXTHLRNL82GN7KZY3TOLO508N7" hidden="1">#REF!</definedName>
    <definedName name="BExXTL72MKEQSQH9L2OTFLU8DM2B" localSheetId="5" hidden="1">#REF!</definedName>
    <definedName name="BExXTL72MKEQSQH9L2OTFLU8DM2B" hidden="1">#REF!</definedName>
    <definedName name="BExXTM3M4RTCRSX7VGAXGQNPP668" localSheetId="5" hidden="1">#REF!</definedName>
    <definedName name="BExXTM3M4RTCRSX7VGAXGQNPP668" hidden="1">#REF!</definedName>
    <definedName name="BExXTOCF78J7WY6FOVBRY1N2RBBR" localSheetId="5" hidden="1">#REF!</definedName>
    <definedName name="BExXTOCF78J7WY6FOVBRY1N2RBBR" hidden="1">#REF!</definedName>
    <definedName name="BExXTP3GYO6Z9RTKKT10XA0UTV3T" localSheetId="5" hidden="1">#REF!</definedName>
    <definedName name="BExXTP3GYO6Z9RTKKT10XA0UTV3T" hidden="1">#REF!</definedName>
    <definedName name="BExXTRN4AFX9QW6YC4HNGBBD5R08" localSheetId="5" hidden="1">#REF!</definedName>
    <definedName name="BExXTRN4AFX9QW6YC4HNGBBD5R08" hidden="1">#REF!</definedName>
    <definedName name="BExXTV8M7YIG5C64O046DN613ZRO" localSheetId="5" hidden="1">#REF!</definedName>
    <definedName name="BExXTV8M7YIG5C64O046DN613ZRO" hidden="1">#REF!</definedName>
    <definedName name="BExXTVDXQ7ZX3THNLFJXFAONW0AI" localSheetId="5" hidden="1">#REF!</definedName>
    <definedName name="BExXTVDXQ7ZX3THNLFJXFAONW0AI" hidden="1">#REF!</definedName>
    <definedName name="BExXTZKZ4CG92ZQLIRKEXXH9BFIR" localSheetId="5" hidden="1">#REF!</definedName>
    <definedName name="BExXTZKZ4CG92ZQLIRKEXXH9BFIR" hidden="1">#REF!</definedName>
    <definedName name="BExXU4J2BM2964GD5UZHM752Q4NS" localSheetId="5" hidden="1">#REF!</definedName>
    <definedName name="BExXU4J2BM2964GD5UZHM752Q4NS" hidden="1">#REF!</definedName>
    <definedName name="BExXU6XDTT7RM93KILIDEYPA9XKF" localSheetId="5" hidden="1">#REF!</definedName>
    <definedName name="BExXU6XDTT7RM93KILIDEYPA9XKF" hidden="1">#REF!</definedName>
    <definedName name="BExXU8VLZA7WLPZ3RAQZGNERUD26" localSheetId="5" hidden="1">#REF!</definedName>
    <definedName name="BExXU8VLZA7WLPZ3RAQZGNERUD26" hidden="1">#REF!</definedName>
    <definedName name="BExXUB9RSLSCNN5ETLXY72DAPZZM" localSheetId="5" hidden="1">#REF!</definedName>
    <definedName name="BExXUB9RSLSCNN5ETLXY72DAPZZM" hidden="1">#REF!</definedName>
    <definedName name="BExXUFRM82XQIN2T8KGLDQL1IBQW" localSheetId="5" hidden="1">#REF!</definedName>
    <definedName name="BExXUFRM82XQIN2T8KGLDQL1IBQW" hidden="1">#REF!</definedName>
    <definedName name="BExXUQEQBF6FI240ZGIF9YXZSRAU" localSheetId="5" hidden="1">#REF!</definedName>
    <definedName name="BExXUQEQBF6FI240ZGIF9YXZSRAU" hidden="1">#REF!</definedName>
    <definedName name="BExXUX02UQ8LJPBZ4YBORILFR0W0" localSheetId="5" hidden="1">#REF!</definedName>
    <definedName name="BExXUX02UQ8LJPBZ4YBORILFR0W0" hidden="1">#REF!</definedName>
    <definedName name="BExXUYND6EJO7CJ5KRICV4O1JNWK" localSheetId="5" hidden="1">#REF!</definedName>
    <definedName name="BExXUYND6EJO7CJ5KRICV4O1JNWK" hidden="1">#REF!</definedName>
    <definedName name="BExXV6FWG4H3S2QEUJZYIXILNGJ7" localSheetId="5" hidden="1">#REF!</definedName>
    <definedName name="BExXV6FWG4H3S2QEUJZYIXILNGJ7" hidden="1">#REF!</definedName>
    <definedName name="BExXVK87BMMO6LHKV0CFDNIQVIBS" localSheetId="5" hidden="1">#REF!</definedName>
    <definedName name="BExXVK87BMMO6LHKV0CFDNIQVIBS" hidden="1">#REF!</definedName>
    <definedName name="BExXVKZ9WXPGL6IVY6T61IDD771I" localSheetId="5" hidden="1">#REF!</definedName>
    <definedName name="BExXVKZ9WXPGL6IVY6T61IDD771I" hidden="1">#REF!</definedName>
    <definedName name="BExXVLA319WCSEOVHB05KDUSU054" localSheetId="5" hidden="1">#REF!</definedName>
    <definedName name="BExXVLA319WCSEOVHB05KDUSU054" hidden="1">#REF!</definedName>
    <definedName name="BExXVTTG5YRCSTI0UL141BKR36SU" localSheetId="5" hidden="1">#REF!</definedName>
    <definedName name="BExXVTTG5YRCSTI0UL141BKR36SU" hidden="1">#REF!</definedName>
    <definedName name="BExXVYWX74VKI8BDDSX9U85460MB" localSheetId="5" hidden="1">#REF!</definedName>
    <definedName name="BExXVYWX74VKI8BDDSX9U85460MB" hidden="1">#REF!</definedName>
    <definedName name="BExXW27MMXHXUXX78SDTBE1JYTHT" localSheetId="5" hidden="1">#REF!</definedName>
    <definedName name="BExXW27MMXHXUXX78SDTBE1JYTHT" hidden="1">#REF!</definedName>
    <definedName name="BExXW2YIM2MYBSHRIX0RP9D4PRMN" localSheetId="5" hidden="1">#REF!</definedName>
    <definedName name="BExXW2YIM2MYBSHRIX0RP9D4PRMN" hidden="1">#REF!</definedName>
    <definedName name="BExXWBNE4KTFSXKVSRF6WX039WPB" localSheetId="5" hidden="1">#REF!</definedName>
    <definedName name="BExXWBNE4KTFSXKVSRF6WX039WPB" hidden="1">#REF!</definedName>
    <definedName name="BExXWFP5AYE7EHYTJWBZSQ8PQ0YX" localSheetId="5" hidden="1">#REF!</definedName>
    <definedName name="BExXWFP5AYE7EHYTJWBZSQ8PQ0YX" hidden="1">#REF!</definedName>
    <definedName name="BExXWIUCR0LXM58OVKZT2APLVTIA" localSheetId="5" hidden="1">#REF!</definedName>
    <definedName name="BExXWIUCR0LXM58OVKZT2APLVTIA" hidden="1">#REF!</definedName>
    <definedName name="BExXWTXJEA32DLC6QKN10QB955JT" localSheetId="5" hidden="1">#REF!</definedName>
    <definedName name="BExXWTXJEA32DLC6QKN10QB955JT" hidden="1">#REF!</definedName>
    <definedName name="BExXWVFIBQT8OY1O41FRFPFGXQHK" localSheetId="5" hidden="1">#REF!</definedName>
    <definedName name="BExXWVFIBQT8OY1O41FRFPFGXQHK" hidden="1">#REF!</definedName>
    <definedName name="BExXWWXHBZHA9J3N8K47F84X0M0L" localSheetId="5" hidden="1">#REF!</definedName>
    <definedName name="BExXWWXHBZHA9J3N8K47F84X0M0L" hidden="1">#REF!</definedName>
    <definedName name="BExXXBM521DL8R4ZX7NZ3DBCUOR5" localSheetId="5" hidden="1">#REF!</definedName>
    <definedName name="BExXXBM521DL8R4ZX7NZ3DBCUOR5" hidden="1">#REF!</definedName>
    <definedName name="BExXXC7OZI33XZ03NRMEP7VRLQK4" localSheetId="5" hidden="1">#REF!</definedName>
    <definedName name="BExXXC7OZI33XZ03NRMEP7VRLQK4" hidden="1">#REF!</definedName>
    <definedName name="BExXXH5N3NKBQ7BCJPJTBF8CYM2Q" localSheetId="5" hidden="1">#REF!</definedName>
    <definedName name="BExXXH5N3NKBQ7BCJPJTBF8CYM2Q" hidden="1">#REF!</definedName>
    <definedName name="BExXXI7HHXLBLUEW7EQ73TALJF48" localSheetId="5" hidden="1">#REF!</definedName>
    <definedName name="BExXXI7HHXLBLUEW7EQ73TALJF48" hidden="1">#REF!</definedName>
    <definedName name="BExXXKWLM4D541BH6O8GOJMHFHMW" localSheetId="5" hidden="1">#REF!</definedName>
    <definedName name="BExXXKWLM4D541BH6O8GOJMHFHMW" hidden="1">#REF!</definedName>
    <definedName name="BExXXNR17I6P4FQZPQF2ZXDFYB6C" localSheetId="5" hidden="1">#REF!</definedName>
    <definedName name="BExXXNR17I6P4FQZPQF2ZXDFYB6C" hidden="1">#REF!</definedName>
    <definedName name="BExXXPPA1Q87XPI97X0OXCPBPDON" localSheetId="5" hidden="1">#REF!</definedName>
    <definedName name="BExXXPPA1Q87XPI97X0OXCPBPDON" hidden="1">#REF!</definedName>
    <definedName name="BExXXVUDA98IZTQ6MANKU4MTTDVR" localSheetId="5" hidden="1">#REF!</definedName>
    <definedName name="BExXXVUDA98IZTQ6MANKU4MTTDVR" hidden="1">#REF!</definedName>
    <definedName name="BExXXZQNZY6IZI45DJXJK0MQZWA7" localSheetId="5" hidden="1">#REF!</definedName>
    <definedName name="BExXXZQNZY6IZI45DJXJK0MQZWA7" hidden="1">#REF!</definedName>
    <definedName name="BExXY5QFG6QP94SFT3935OBM8Y4K" localSheetId="5" hidden="1">#REF!</definedName>
    <definedName name="BExXY5QFG6QP94SFT3935OBM8Y4K" hidden="1">#REF!</definedName>
    <definedName name="BExXY7TYEBFXRYUYIFHTN65RJ8EW" localSheetId="5" hidden="1">#REF!</definedName>
    <definedName name="BExXY7TYEBFXRYUYIFHTN65RJ8EW" hidden="1">#REF!</definedName>
    <definedName name="BExXYLBHANUXC5FCTDDTGOVD3GQS" localSheetId="5" hidden="1">#REF!</definedName>
    <definedName name="BExXYLBHANUXC5FCTDDTGOVD3GQS" hidden="1">#REF!</definedName>
    <definedName name="BExXYMNYAYH3WA2ZCFAYKZID9ZCI" localSheetId="5" hidden="1">#REF!</definedName>
    <definedName name="BExXYMNYAYH3WA2ZCFAYKZID9ZCI" hidden="1">#REF!</definedName>
    <definedName name="BExXYYT12SVN2VDMLVNV4P3ISD8T" localSheetId="5" hidden="1">#REF!</definedName>
    <definedName name="BExXYYT12SVN2VDMLVNV4P3ISD8T" hidden="1">#REF!</definedName>
    <definedName name="BExXYZ3SPSRCWM4YHTPZDCOLZPHR" localSheetId="5" hidden="1">#REF!</definedName>
    <definedName name="BExXYZ3SPSRCWM4YHTPZDCOLZPHR" hidden="1">#REF!</definedName>
    <definedName name="BExXZFVV4YB42AZ3H1I40YG3JAPU" localSheetId="5" hidden="1">#REF!</definedName>
    <definedName name="BExXZFVV4YB42AZ3H1I40YG3JAPU" hidden="1">#REF!</definedName>
    <definedName name="BExXZG1CQE1M9TDJ99253H6JVGIH" localSheetId="5" hidden="1">#REF!</definedName>
    <definedName name="BExXZG1CQE1M9TDJ99253H6JVGIH" hidden="1">#REF!</definedName>
    <definedName name="BExXZHJ9T2JELF12CHHGD54J1B0C" localSheetId="5" hidden="1">#REF!</definedName>
    <definedName name="BExXZHJ9T2JELF12CHHGD54J1B0C" hidden="1">#REF!</definedName>
    <definedName name="BExXZNJ2X1TK2LRK5ZY3MX49H5T7" localSheetId="5" hidden="1">#REF!</definedName>
    <definedName name="BExXZNJ2X1TK2LRK5ZY3MX49H5T7" hidden="1">#REF!</definedName>
    <definedName name="BExXZOVPCEP495TQSON6PSRQ8XCY" localSheetId="5" hidden="1">#REF!</definedName>
    <definedName name="BExXZOVPCEP495TQSON6PSRQ8XCY" hidden="1">#REF!</definedName>
    <definedName name="BExXZXKH7NBARQQAZM69Z57IH1MM" localSheetId="5" hidden="1">#REF!</definedName>
    <definedName name="BExXZXKH7NBARQQAZM69Z57IH1MM" hidden="1">#REF!</definedName>
    <definedName name="BExY07WSDH5QEVM7BJXJK2ZRAI1O" localSheetId="5" hidden="1">#REF!</definedName>
    <definedName name="BExY07WSDH5QEVM7BJXJK2ZRAI1O" hidden="1">#REF!</definedName>
    <definedName name="BExY09PJJWYWGWWLX3YT8EVK0YV4" localSheetId="5" hidden="1">#REF!</definedName>
    <definedName name="BExY09PJJWYWGWWLX3YT8EVK0YV4" hidden="1">#REF!</definedName>
    <definedName name="BExY0C3UBVC4M59JIRXVQ8OWAJC1" localSheetId="5" hidden="1">#REF!</definedName>
    <definedName name="BExY0C3UBVC4M59JIRXVQ8OWAJC1" hidden="1">#REF!</definedName>
    <definedName name="BExY0ENH6ZXHW155XIGS0F46T43M" localSheetId="5" hidden="1">#REF!</definedName>
    <definedName name="BExY0ENH6ZXHW155XIGS0F46T43M" hidden="1">#REF!</definedName>
    <definedName name="BExY0IEEUB9SRGD9I14IDCPO5GV4" localSheetId="5" hidden="1">#REF!</definedName>
    <definedName name="BExY0IEEUB9SRGD9I14IDCPO5GV4" hidden="1">#REF!</definedName>
    <definedName name="BExY0LEAAM7MUGBRLXD6KXBOHZ6S" localSheetId="5" hidden="1">#REF!</definedName>
    <definedName name="BExY0LEAAM7MUGBRLXD6KXBOHZ6S" hidden="1">#REF!</definedName>
    <definedName name="BExY0OE8GFHMLLTEAFIOQTOPEVPB" localSheetId="5" hidden="1">#REF!</definedName>
    <definedName name="BExY0OE8GFHMLLTEAFIOQTOPEVPB" hidden="1">#REF!</definedName>
    <definedName name="BExY0OJHW85S0VKBA8T4HTYPYBOS" localSheetId="5" hidden="1">#REF!</definedName>
    <definedName name="BExY0OJHW85S0VKBA8T4HTYPYBOS" hidden="1">#REF!</definedName>
    <definedName name="BExY0T1E034D7XAXNC6F7540LLIE" localSheetId="5" hidden="1">#REF!</definedName>
    <definedName name="BExY0T1E034D7XAXNC6F7540LLIE" hidden="1">#REF!</definedName>
    <definedName name="BExY0XTZLHN49J2JH94BYTKBJLT3" localSheetId="5" hidden="1">#REF!</definedName>
    <definedName name="BExY0XTZLHN49J2JH94BYTKBJLT3" hidden="1">#REF!</definedName>
    <definedName name="BExY11FH9TXHERUYGG8FE50U7H7J" localSheetId="5" hidden="1">#REF!</definedName>
    <definedName name="BExY11FH9TXHERUYGG8FE50U7H7J" hidden="1">#REF!</definedName>
    <definedName name="BExY180UKNW5NIAWD6ZUYTFEH8QS" localSheetId="5" hidden="1">#REF!</definedName>
    <definedName name="BExY180UKNW5NIAWD6ZUYTFEH8QS" hidden="1">#REF!</definedName>
    <definedName name="BExY1DPTV4LSY9MEOUGXF8X052NA" localSheetId="5" hidden="1">#REF!</definedName>
    <definedName name="BExY1DPTV4LSY9MEOUGXF8X052NA" hidden="1">#REF!</definedName>
    <definedName name="BExY1GK9ELBEKDD7O6HR6DUO8YGO" localSheetId="5" hidden="1">#REF!</definedName>
    <definedName name="BExY1GK9ELBEKDD7O6HR6DUO8YGO" hidden="1">#REF!</definedName>
    <definedName name="BExY1NWOXXFV9GGZ3PX444LZ8TVX" localSheetId="5" hidden="1">#REF!</definedName>
    <definedName name="BExY1NWOXXFV9GGZ3PX444LZ8TVX" hidden="1">#REF!</definedName>
    <definedName name="BExY1UCL0RND63LLSM9X5SFRG117" localSheetId="5" hidden="1">#REF!</definedName>
    <definedName name="BExY1UCL0RND63LLSM9X5SFRG117" hidden="1">#REF!</definedName>
    <definedName name="BExY1WAT3937L08HLHIRQHMP2A3H" localSheetId="5" hidden="1">#REF!</definedName>
    <definedName name="BExY1WAT3937L08HLHIRQHMP2A3H" hidden="1">#REF!</definedName>
    <definedName name="BExY1YEBOSLMID7LURP8QB46AI91" localSheetId="5" hidden="1">#REF!</definedName>
    <definedName name="BExY1YEBOSLMID7LURP8QB46AI91" hidden="1">#REF!</definedName>
    <definedName name="BExY236UB98PA9PNCHMCSZYCHJBD" localSheetId="5" hidden="1">#REF!</definedName>
    <definedName name="BExY236UB98PA9PNCHMCSZYCHJBD" hidden="1">#REF!</definedName>
    <definedName name="BExY2FS4LFX9OHOTQT7SJ2PXAC25" localSheetId="5" hidden="1">#REF!</definedName>
    <definedName name="BExY2FS4LFX9OHOTQT7SJ2PXAC25" hidden="1">#REF!</definedName>
    <definedName name="BExY2GDPCZPVU0IQ6IJIB1YQQRQ6" localSheetId="5" hidden="1">#REF!</definedName>
    <definedName name="BExY2GDPCZPVU0IQ6IJIB1YQQRQ6" hidden="1">#REF!</definedName>
    <definedName name="BExY2GTSZ3VA9TXLY7KW1LIAKJ61" localSheetId="5" hidden="1">#REF!</definedName>
    <definedName name="BExY2GTSZ3VA9TXLY7KW1LIAKJ61" hidden="1">#REF!</definedName>
    <definedName name="BExY2IXBR1SGYZH08T7QHKEFS8HA" localSheetId="5" hidden="1">#REF!</definedName>
    <definedName name="BExY2IXBR1SGYZH08T7QHKEFS8HA" hidden="1">#REF!</definedName>
    <definedName name="BExY2Q4B5FUDA5VU4VRUHX327QN0" localSheetId="5" hidden="1">#REF!</definedName>
    <definedName name="BExY2Q4B5FUDA5VU4VRUHX327QN0" hidden="1">#REF!</definedName>
    <definedName name="BExY2S7TM2NG7A1NFYPWIFAIKUCO" localSheetId="5" hidden="1">#REF!</definedName>
    <definedName name="BExY2S7TM2NG7A1NFYPWIFAIKUCO" hidden="1">#REF!</definedName>
    <definedName name="BExY2Z3ZGRGD12RWANJZ8DFQO776" localSheetId="5" hidden="1">#REF!</definedName>
    <definedName name="BExY2Z3ZGRGD12RWANJZ8DFQO776" hidden="1">#REF!</definedName>
    <definedName name="BExY30WPXLJ01P42XKBSUF8KNOOK" localSheetId="5" hidden="1">#REF!</definedName>
    <definedName name="BExY30WPXLJ01P42XKBSUF8KNOOK" hidden="1">#REF!</definedName>
    <definedName name="BExY3297KIB0C8Z1G99OS1MCEGTO" localSheetId="5" hidden="1">#REF!</definedName>
    <definedName name="BExY3297KIB0C8Z1G99OS1MCEGTO" hidden="1">#REF!</definedName>
    <definedName name="BExY3HOSK7YI364K15OX70AVR6F1" localSheetId="5" hidden="1">#REF!</definedName>
    <definedName name="BExY3HOSK7YI364K15OX70AVR6F1" hidden="1">#REF!</definedName>
    <definedName name="BExY3I526B4VA8JBTKXWE3FGVT0D" localSheetId="5" hidden="1">#REF!</definedName>
    <definedName name="BExY3I526B4VA8JBTKXWE3FGVT0D" hidden="1">#REF!</definedName>
    <definedName name="BExY3I52TZR3GXQ9HDVDNIYLIGEH" localSheetId="5" hidden="1">#REF!</definedName>
    <definedName name="BExY3I52TZR3GXQ9HDVDNIYLIGEH" hidden="1">#REF!</definedName>
    <definedName name="BExY3T89AUR83SOAZZ3OMDEJDQ39" localSheetId="5" hidden="1">#REF!</definedName>
    <definedName name="BExY3T89AUR83SOAZZ3OMDEJDQ39" hidden="1">#REF!</definedName>
    <definedName name="BExY3WZ7VO2K6TYCHDY754FY24AA" localSheetId="5" hidden="1">#REF!</definedName>
    <definedName name="BExY3WZ7VO2K6TYCHDY754FY24AA" hidden="1">#REF!</definedName>
    <definedName name="BExY4BIG95HDDO6MY6WBUSWJIOLR" localSheetId="5" hidden="1">#REF!</definedName>
    <definedName name="BExY4BIG95HDDO6MY6WBUSWJIOLR" hidden="1">#REF!</definedName>
    <definedName name="BExY4MG771JQ84EMIVB6HQGGHZY7" localSheetId="5" hidden="1">#REF!</definedName>
    <definedName name="BExY4MG771JQ84EMIVB6HQGGHZY7" hidden="1">#REF!</definedName>
    <definedName name="BExY4PWCSFB8P3J3TBQB2MD67263" localSheetId="5" hidden="1">#REF!</definedName>
    <definedName name="BExY4PWCSFB8P3J3TBQB2MD67263" hidden="1">#REF!</definedName>
    <definedName name="BExY4RP3BE6KYZDIKQZO4U4DIT33" localSheetId="5" hidden="1">#REF!</definedName>
    <definedName name="BExY4RP3BE6KYZDIKQZO4U4DIT33" hidden="1">#REF!</definedName>
    <definedName name="BExY4RZW3KK11JLYBA4DWZ92M6LQ" localSheetId="5" hidden="1">#REF!</definedName>
    <definedName name="BExY4RZW3KK11JLYBA4DWZ92M6LQ" hidden="1">#REF!</definedName>
    <definedName name="BExY4XOVTTNVZ577RLIEC7NZQFIX" localSheetId="5" hidden="1">#REF!</definedName>
    <definedName name="BExY4XOVTTNVZ577RLIEC7NZQFIX" hidden="1">#REF!</definedName>
    <definedName name="BExY50JAF5CG01GTHAUS7I4ZLUDC" localSheetId="5" hidden="1">#REF!</definedName>
    <definedName name="BExY50JAF5CG01GTHAUS7I4ZLUDC" hidden="1">#REF!</definedName>
    <definedName name="BExY53J7EXFEOFTRNAHLK7IH3ACB" localSheetId="5" hidden="1">#REF!</definedName>
    <definedName name="BExY53J7EXFEOFTRNAHLK7IH3ACB" hidden="1">#REF!</definedName>
    <definedName name="BExY5515SJTJS3VM80M3YYR0WF37" localSheetId="5" hidden="1">#REF!</definedName>
    <definedName name="BExY5515SJTJS3VM80M3YYR0WF37" hidden="1">#REF!</definedName>
    <definedName name="BExY5515WE39FQ3EG5QHG67V9C0O" localSheetId="5" hidden="1">#REF!</definedName>
    <definedName name="BExY5515WE39FQ3EG5QHG67V9C0O" hidden="1">#REF!</definedName>
    <definedName name="BExY5986WNAD8NFCPXC9TVLBU4FG" localSheetId="5" hidden="1">#REF!</definedName>
    <definedName name="BExY5986WNAD8NFCPXC9TVLBU4FG" hidden="1">#REF!</definedName>
    <definedName name="BExY5DF9MS25IFNWGJ1YAS5MDN8R" localSheetId="5" hidden="1">#REF!</definedName>
    <definedName name="BExY5DF9MS25IFNWGJ1YAS5MDN8R" hidden="1">#REF!</definedName>
    <definedName name="BExY5ERVGL3UM2MGT8LJ0XPKTZEK" localSheetId="5" hidden="1">#REF!</definedName>
    <definedName name="BExY5ERVGL3UM2MGT8LJ0XPKTZEK" hidden="1">#REF!</definedName>
    <definedName name="BExY5EX6NJFK8W754ZVZDN5DS04K" localSheetId="5" hidden="1">#REF!</definedName>
    <definedName name="BExY5EX6NJFK8W754ZVZDN5DS04K" hidden="1">#REF!</definedName>
    <definedName name="BExY5S3XD1NJT109CV54IFOHVLQ6" localSheetId="5" hidden="1">#REF!</definedName>
    <definedName name="BExY5S3XD1NJT109CV54IFOHVLQ6" hidden="1">#REF!</definedName>
    <definedName name="BExY5W088PPAPLSMR2P7FV2CRDCT" localSheetId="5" hidden="1">#REF!</definedName>
    <definedName name="BExY5W088PPAPLSMR2P7FV2CRDCT" hidden="1">#REF!</definedName>
    <definedName name="BExY6KA6BQ6H4SH5EMJBVF8UR4ZY" localSheetId="5" hidden="1">#REF!</definedName>
    <definedName name="BExY6KA6BQ6H4SH5EMJBVF8UR4ZY" hidden="1">#REF!</definedName>
    <definedName name="BExY6KVS1MMZ2R34PGEFR2BMTU9W" localSheetId="5" hidden="1">#REF!</definedName>
    <definedName name="BExY6KVS1MMZ2R34PGEFR2BMTU9W" hidden="1">#REF!</definedName>
    <definedName name="BExY6Q9YY7LW745GP7CYOGGSPHGE" localSheetId="5" hidden="1">#REF!</definedName>
    <definedName name="BExY6Q9YY7LW745GP7CYOGGSPHGE" hidden="1">#REF!</definedName>
    <definedName name="BExY6R6BYIQZ4OR1E7YI0OVOC08W" localSheetId="5" hidden="1">#REF!</definedName>
    <definedName name="BExY6R6BYIQZ4OR1E7YI0OVOC08W" hidden="1">#REF!</definedName>
    <definedName name="BExZIA3C8LKJTEH3MKQ57KJH5TA2" localSheetId="5" hidden="1">#REF!</definedName>
    <definedName name="BExZIA3C8LKJTEH3MKQ57KJH5TA2" hidden="1">#REF!</definedName>
    <definedName name="BExZIGDWFIOPMMVCRWX45OIJ5AP3" localSheetId="5" hidden="1">#REF!</definedName>
    <definedName name="BExZIGDWFIOPMMVCRWX45OIJ5AP3" hidden="1">#REF!</definedName>
    <definedName name="BExZIIHH3QNQE3GFMHEE4UMHY6WQ" localSheetId="5" hidden="1">#REF!</definedName>
    <definedName name="BExZIIHH3QNQE3GFMHEE4UMHY6WQ" hidden="1">#REF!</definedName>
    <definedName name="BExZIYO22G5UXOB42GDLYGVRJ6U7" localSheetId="5" hidden="1">#REF!</definedName>
    <definedName name="BExZIYO22G5UXOB42GDLYGVRJ6U7" hidden="1">#REF!</definedName>
    <definedName name="BExZJ7I9T8XU4MZRKJ1VVU76V2LZ" localSheetId="5" hidden="1">#REF!</definedName>
    <definedName name="BExZJ7I9T8XU4MZRKJ1VVU76V2LZ" hidden="1">#REF!</definedName>
    <definedName name="BExZJMY170JCUU1RWASNZ1HJPRTA" localSheetId="5" hidden="1">#REF!</definedName>
    <definedName name="BExZJMY170JCUU1RWASNZ1HJPRTA" hidden="1">#REF!</definedName>
    <definedName name="BExZJOQR77H0P4SUKVYACDCFBBXO" localSheetId="5" hidden="1">#REF!</definedName>
    <definedName name="BExZJOQR77H0P4SUKVYACDCFBBXO" hidden="1">#REF!</definedName>
    <definedName name="BExZJS6RG34ODDY9HMZ0O34MEMSB" localSheetId="5" hidden="1">#REF!</definedName>
    <definedName name="BExZJS6RG34ODDY9HMZ0O34MEMSB" hidden="1">#REF!</definedName>
    <definedName name="BExZK34NR4BAD7HJAP7SQ926UQP3" localSheetId="5" hidden="1">#REF!</definedName>
    <definedName name="BExZK34NR4BAD7HJAP7SQ926UQP3" hidden="1">#REF!</definedName>
    <definedName name="BExZK3FGPHH5H771U7D5XY7XBS6E" localSheetId="5" hidden="1">#REF!</definedName>
    <definedName name="BExZK3FGPHH5H771U7D5XY7XBS6E" hidden="1">#REF!</definedName>
    <definedName name="BExZK46CVVS9X1BZ6LLL71016ENT" localSheetId="5" hidden="1">#REF!</definedName>
    <definedName name="BExZK46CVVS9X1BZ6LLL71016ENT" hidden="1">#REF!</definedName>
    <definedName name="BExZK52PZLTP1F04T09MP30BVT7H" localSheetId="5" hidden="1">#REF!</definedName>
    <definedName name="BExZK52PZLTP1F04T09MP30BVT7H" hidden="1">#REF!</definedName>
    <definedName name="BExZKHYORG3O8C772XPFHM1N8T80" localSheetId="5" hidden="1">#REF!</definedName>
    <definedName name="BExZKHYORG3O8C772XPFHM1N8T80" hidden="1">#REF!</definedName>
    <definedName name="BExZKJRF2IRR57DG9CLC7MSHWNNN" localSheetId="5" hidden="1">#REF!</definedName>
    <definedName name="BExZKJRF2IRR57DG9CLC7MSHWNNN" hidden="1">#REF!</definedName>
    <definedName name="BExZKV5GYXO0X760SBD9TWTIQHGI" localSheetId="5" hidden="1">#REF!</definedName>
    <definedName name="BExZKV5GYXO0X760SBD9TWTIQHGI" hidden="1">#REF!</definedName>
    <definedName name="BExZKZCGNEA9IPON37A91L4H4H17" localSheetId="5" hidden="1">#REF!</definedName>
    <definedName name="BExZKZCGNEA9IPON37A91L4H4H17" hidden="1">#REF!</definedName>
    <definedName name="BExZL6E4YVXRUN7ZGF2BIGIXFR8K" localSheetId="5" hidden="1">#REF!</definedName>
    <definedName name="BExZL6E4YVXRUN7ZGF2BIGIXFR8K" hidden="1">#REF!</definedName>
    <definedName name="BExZLF2ZTA4EPN0GHO7C5O8DZ1SN" localSheetId="5" hidden="1">#REF!</definedName>
    <definedName name="BExZLF2ZTA4EPN0GHO7C5O8DZ1SN" hidden="1">#REF!</definedName>
    <definedName name="BExZLGVLMKTPFXG42QYT0PO81G7F" localSheetId="5" hidden="1">#REF!</definedName>
    <definedName name="BExZLGVLMKTPFXG42QYT0PO81G7F" hidden="1">#REF!</definedName>
    <definedName name="BExZLHRYQQ7BYD3VQWHVTZGYGRCT" localSheetId="5" hidden="1">#REF!</definedName>
    <definedName name="BExZLHRYQQ7BYD3VQWHVTZGYGRCT" hidden="1">#REF!</definedName>
    <definedName name="BExZLKMK7LRK14S09WLMH7MXSQXM" localSheetId="5" hidden="1">#REF!</definedName>
    <definedName name="BExZLKMK7LRK14S09WLMH7MXSQXM" hidden="1">#REF!</definedName>
    <definedName name="BExZM503X0NZBS0FF22LK2RGG6GP" localSheetId="5" hidden="1">#REF!</definedName>
    <definedName name="BExZM503X0NZBS0FF22LK2RGG6GP" hidden="1">#REF!</definedName>
    <definedName name="BExZM7JVLG0W8EG5RBU915U3SKBY" localSheetId="5" hidden="1">#REF!</definedName>
    <definedName name="BExZM7JVLG0W8EG5RBU915U3SKBY" hidden="1">#REF!</definedName>
    <definedName name="BExZM85FOVUFF110XMQ9O2ODSJUK" localSheetId="5" hidden="1">#REF!</definedName>
    <definedName name="BExZM85FOVUFF110XMQ9O2ODSJUK" hidden="1">#REF!</definedName>
    <definedName name="BExZMF1MMTZ1TA14PZ8ASSU2CBSP" localSheetId="5" hidden="1">#REF!</definedName>
    <definedName name="BExZMF1MMTZ1TA14PZ8ASSU2CBSP" hidden="1">#REF!</definedName>
    <definedName name="BExZMH54ZU6X4KM0375X9K5VJDZN" localSheetId="5" hidden="1">#REF!</definedName>
    <definedName name="BExZMH54ZU6X4KM0375X9K5VJDZN" hidden="1">#REF!</definedName>
    <definedName name="BExZMKL5YQZD7F0FUCSVFGLPFK52" localSheetId="5" hidden="1">#REF!</definedName>
    <definedName name="BExZMKL5YQZD7F0FUCSVFGLPFK52" hidden="1">#REF!</definedName>
    <definedName name="BExZMOC3VNZALJM71X2T6FV91GTB" localSheetId="5" hidden="1">#REF!</definedName>
    <definedName name="BExZMOC3VNZALJM71X2T6FV91GTB" hidden="1">#REF!</definedName>
    <definedName name="BExZMRHA7TTR9QKJOMONHRVY3YOF" localSheetId="5" hidden="1">#REF!</definedName>
    <definedName name="BExZMRHA7TTR9QKJOMONHRVY3YOF" hidden="1">#REF!</definedName>
    <definedName name="BExZMXH39OB0I43XEL3K11U3G9PM" localSheetId="5" hidden="1">#REF!</definedName>
    <definedName name="BExZMXH39OB0I43XEL3K11U3G9PM" hidden="1">#REF!</definedName>
    <definedName name="BExZMZQ3RBKDHT5GLFNLS52OSJA0" localSheetId="5" hidden="1">#REF!</definedName>
    <definedName name="BExZMZQ3RBKDHT5GLFNLS52OSJA0" hidden="1">#REF!</definedName>
    <definedName name="BExZN2F7Y2J2L2LN5WZRG949MS4A" localSheetId="5" hidden="1">#REF!</definedName>
    <definedName name="BExZN2F7Y2J2L2LN5WZRG949MS4A" hidden="1">#REF!</definedName>
    <definedName name="BExZN847WUWKRYTZWG9TCQZJS3OL" localSheetId="5" hidden="1">#REF!</definedName>
    <definedName name="BExZN847WUWKRYTZWG9TCQZJS3OL" hidden="1">#REF!</definedName>
    <definedName name="BExZNA2ALK6RDWFAXZQCL9TWRDCF" localSheetId="5" hidden="1">#REF!</definedName>
    <definedName name="BExZNA2ALK6RDWFAXZQCL9TWRDCF" hidden="1">#REF!</definedName>
    <definedName name="BExZNH3VISFF4NQI11BZDP5IQ7VG" localSheetId="5" hidden="1">#REF!</definedName>
    <definedName name="BExZNH3VISFF4NQI11BZDP5IQ7VG" hidden="1">#REF!</definedName>
    <definedName name="BExZNJYCFYVMAOI62GB2BABK1ELE" localSheetId="5" hidden="1">#REF!</definedName>
    <definedName name="BExZNJYCFYVMAOI62GB2BABK1ELE" hidden="1">#REF!</definedName>
    <definedName name="BExZNLGAA6ATMJW0Y28J4OI5W27I" localSheetId="5" hidden="1">#REF!</definedName>
    <definedName name="BExZNLGAA6ATMJW0Y28J4OI5W27I" hidden="1">#REF!</definedName>
    <definedName name="BExZNP7916CH3QP4VCZEULUIKKS5" localSheetId="5" hidden="1">#REF!</definedName>
    <definedName name="BExZNP7916CH3QP4VCZEULUIKKS5" hidden="1">#REF!</definedName>
    <definedName name="BExZNV707LIU6Z5H6QI6H67LHTI1" localSheetId="5" hidden="1">#REF!</definedName>
    <definedName name="BExZNV707LIU6Z5H6QI6H67LHTI1" hidden="1">#REF!</definedName>
    <definedName name="BExZNVCBKB930QQ9QW7KSGOZ0V1M" localSheetId="5" hidden="1">#REF!</definedName>
    <definedName name="BExZNVCBKB930QQ9QW7KSGOZ0V1M" hidden="1">#REF!</definedName>
    <definedName name="BExZNW8QJ18X0RSGFDWAE9ZSDX39" localSheetId="5" hidden="1">#REF!</definedName>
    <definedName name="BExZNW8QJ18X0RSGFDWAE9ZSDX39" hidden="1">#REF!</definedName>
    <definedName name="BExZNZDWRS6Q40L8OCWFEIVI0A1O" localSheetId="5" hidden="1">#REF!</definedName>
    <definedName name="BExZNZDWRS6Q40L8OCWFEIVI0A1O" hidden="1">#REF!</definedName>
    <definedName name="BExZOBO9NYLGVJQ31LVQ9XS2ZT4N" localSheetId="5" hidden="1">#REF!</definedName>
    <definedName name="BExZOBO9NYLGVJQ31LVQ9XS2ZT4N" hidden="1">#REF!</definedName>
    <definedName name="BExZOETNB1CJ3Y2RKLI1ZK0S8Z6H" localSheetId="5" hidden="1">#REF!</definedName>
    <definedName name="BExZOETNB1CJ3Y2RKLI1ZK0S8Z6H" hidden="1">#REF!</definedName>
    <definedName name="BExZOREMVSK4E5VSWM838KHUB8AI" localSheetId="5" hidden="1">#REF!</definedName>
    <definedName name="BExZOREMVSK4E5VSWM838KHUB8AI" hidden="1">#REF!</definedName>
    <definedName name="BExZOVR745T5P1KS9NV2PXZPZVRG" localSheetId="5" hidden="1">#REF!</definedName>
    <definedName name="BExZOVR745T5P1KS9NV2PXZPZVRG" hidden="1">#REF!</definedName>
    <definedName name="BExZOZSWGLSY2XYVRIS6VSNJDSGD" localSheetId="5" hidden="1">#REF!</definedName>
    <definedName name="BExZOZSWGLSY2XYVRIS6VSNJDSGD" hidden="1">#REF!</definedName>
    <definedName name="BExZP7AIJKLM6C6CSUIIFAHFBNX2" localSheetId="5" hidden="1">#REF!</definedName>
    <definedName name="BExZP7AIJKLM6C6CSUIIFAHFBNX2" hidden="1">#REF!</definedName>
    <definedName name="BExZPALCPOH27L4MUPX2RFT3F8OM" localSheetId="5" hidden="1">#REF!</definedName>
    <definedName name="BExZPALCPOH27L4MUPX2RFT3F8OM" hidden="1">#REF!</definedName>
    <definedName name="BExZPQ0XY507N8FJMVPKCTK8HC9H" localSheetId="5" hidden="1">#REF!</definedName>
    <definedName name="BExZPQ0XY507N8FJMVPKCTK8HC9H" hidden="1">#REF!</definedName>
    <definedName name="BExZPXTHEWEN48J9E5ARSA8IGRBI" localSheetId="5" hidden="1">#REF!</definedName>
    <definedName name="BExZPXTHEWEN48J9E5ARSA8IGRBI" hidden="1">#REF!</definedName>
    <definedName name="BExZQ37OVBR25U32CO2YYVPZOMR5" localSheetId="5" hidden="1">#REF!</definedName>
    <definedName name="BExZQ37OVBR25U32CO2YYVPZOMR5" hidden="1">#REF!</definedName>
    <definedName name="BExZQ3NT7H06VO0AR48WHZULZB93" localSheetId="5" hidden="1">#REF!</definedName>
    <definedName name="BExZQ3NT7H06VO0AR48WHZULZB93" hidden="1">#REF!</definedName>
    <definedName name="BExZQ5RCYU1R0DUT1MFN99S1C408" localSheetId="5" hidden="1">#REF!</definedName>
    <definedName name="BExZQ5RCYU1R0DUT1MFN99S1C408" hidden="1">#REF!</definedName>
    <definedName name="BExZQ7PJU07SEJMDX18U9YVDC2GU" localSheetId="5" hidden="1">#REF!</definedName>
    <definedName name="BExZQ7PJU07SEJMDX18U9YVDC2GU" hidden="1">#REF!</definedName>
    <definedName name="BExZQAJXQ5IJ5RB71EDSPGTRO5HC" localSheetId="5" hidden="1">#REF!</definedName>
    <definedName name="BExZQAJXQ5IJ5RB71EDSPGTRO5HC" hidden="1">#REF!</definedName>
    <definedName name="BExZQBLTKPF3O4MCH6L4LE544FQB" localSheetId="5" hidden="1">#REF!</definedName>
    <definedName name="BExZQBLTKPF3O4MCH6L4LE544FQB" hidden="1">#REF!</definedName>
    <definedName name="BExZQIHTGHK7OOI2Y2PN3JYBY82I" localSheetId="5" hidden="1">#REF!</definedName>
    <definedName name="BExZQIHTGHK7OOI2Y2PN3JYBY82I" hidden="1">#REF!</definedName>
    <definedName name="BExZQJJMGU5MHQOILGXGJPAQI5XI" localSheetId="5" hidden="1">#REF!</definedName>
    <definedName name="BExZQJJMGU5MHQOILGXGJPAQI5XI" hidden="1">#REF!</definedName>
    <definedName name="BExZQL1M2EX5YEQBMNQKVD747N3I" localSheetId="5" hidden="1">#REF!</definedName>
    <definedName name="BExZQL1M2EX5YEQBMNQKVD747N3I" hidden="1">#REF!</definedName>
    <definedName name="BExZQPDYUBJL0C1OME996KHU23N5" localSheetId="5" hidden="1">#REF!</definedName>
    <definedName name="BExZQPDYUBJL0C1OME996KHU23N5" hidden="1">#REF!</definedName>
    <definedName name="BExZQXBYEBN28QUH1KOVW6KKA5UM" localSheetId="5" hidden="1">#REF!</definedName>
    <definedName name="BExZQXBYEBN28QUH1KOVW6KKA5UM" hidden="1">#REF!</definedName>
    <definedName name="BExZQZKT146WEN8FTVZ7Y5TSB8L5" localSheetId="5" hidden="1">#REF!</definedName>
    <definedName name="BExZQZKT146WEN8FTVZ7Y5TSB8L5" hidden="1">#REF!</definedName>
    <definedName name="BExZR485AKBH93YZ08CMUC3WROED" localSheetId="5" hidden="1">#REF!</definedName>
    <definedName name="BExZR485AKBH93YZ08CMUC3WROED" hidden="1">#REF!</definedName>
    <definedName name="BExZR7TL98P2PPUVGIZYR5873DWW" localSheetId="5" hidden="1">#REF!</definedName>
    <definedName name="BExZR7TL98P2PPUVGIZYR5873DWW" hidden="1">#REF!</definedName>
    <definedName name="BExZRAYSYOXAM1PBW1EF6YAZ9RU3" localSheetId="5" hidden="1">#REF!</definedName>
    <definedName name="BExZRAYSYOXAM1PBW1EF6YAZ9RU3" hidden="1">#REF!</definedName>
    <definedName name="BExZRGD1603X5ACFALUUDKCD7X48" localSheetId="5" hidden="1">#REF!</definedName>
    <definedName name="BExZRGD1603X5ACFALUUDKCD7X48" hidden="1">#REF!</definedName>
    <definedName name="BExZRMSYHFOP8FFWKKUSBHU85J81" localSheetId="5" hidden="1">#REF!</definedName>
    <definedName name="BExZRMSYHFOP8FFWKKUSBHU85J81" hidden="1">#REF!</definedName>
    <definedName name="BExZRP1X6UVLN1UOLHH5VF4STP1O" localSheetId="5" hidden="1">#REF!</definedName>
    <definedName name="BExZRP1X6UVLN1UOLHH5VF4STP1O" hidden="1">#REF!</definedName>
    <definedName name="BExZRQ930U6OCYNV00CH5I0Q4LPE" localSheetId="5" hidden="1">#REF!</definedName>
    <definedName name="BExZRQ930U6OCYNV00CH5I0Q4LPE" hidden="1">#REF!</definedName>
    <definedName name="BExZRQP7JLKS45QOGATXS7MK5GUZ" localSheetId="5" hidden="1">#REF!</definedName>
    <definedName name="BExZRQP7JLKS45QOGATXS7MK5GUZ" hidden="1">#REF!</definedName>
    <definedName name="BExZRW8W514W8OZ72YBONYJ64GXF" localSheetId="5" hidden="1">#REF!</definedName>
    <definedName name="BExZRW8W514W8OZ72YBONYJ64GXF" hidden="1">#REF!</definedName>
    <definedName name="BExZRWJP2BUVFJPO8U8ATQEP0LZU" localSheetId="5" hidden="1">#REF!</definedName>
    <definedName name="BExZRWJP2BUVFJPO8U8ATQEP0LZU" hidden="1">#REF!</definedName>
    <definedName name="BExZSI9USDLZAN8LI8M4YYQL24GZ" localSheetId="5" hidden="1">#REF!</definedName>
    <definedName name="BExZSI9USDLZAN8LI8M4YYQL24GZ" hidden="1">#REF!</definedName>
    <definedName name="BExZSLKO175YAM0RMMZH1FPXL4V2" localSheetId="5" hidden="1">#REF!</definedName>
    <definedName name="BExZSLKO175YAM0RMMZH1FPXL4V2" hidden="1">#REF!</definedName>
    <definedName name="BExZSS0LA2JY4ZLJ1Z5YCMLJJZCH" localSheetId="5" hidden="1">#REF!</definedName>
    <definedName name="BExZSS0LA2JY4ZLJ1Z5YCMLJJZCH" hidden="1">#REF!</definedName>
    <definedName name="BExZSTNUWCRNCL22SMKXKFSLCJ0O" localSheetId="5" hidden="1">#REF!</definedName>
    <definedName name="BExZSTNUWCRNCL22SMKXKFSLCJ0O" hidden="1">#REF!</definedName>
    <definedName name="BExZSYRA4NR7K6RLC3I81QSG5SQR" hidden="1">#REF!</definedName>
    <definedName name="BExZT6JSZ8CBS0SB3T07N3LMAX7M" localSheetId="5" hidden="1">#REF!</definedName>
    <definedName name="BExZT6JSZ8CBS0SB3T07N3LMAX7M" hidden="1">#REF!</definedName>
    <definedName name="BExZTAQV2QVSZY5Y3VCCWUBSBW9P" localSheetId="5" hidden="1">#REF!</definedName>
    <definedName name="BExZTAQV2QVSZY5Y3VCCWUBSBW9P" hidden="1">#REF!</definedName>
    <definedName name="BExZTHSI2FX56PWRSNX9H5EWTZFO" localSheetId="5" hidden="1">#REF!</definedName>
    <definedName name="BExZTHSI2FX56PWRSNX9H5EWTZFO" hidden="1">#REF!</definedName>
    <definedName name="BExZTJL3HVBFY139H6CJHEQCT1EL" localSheetId="5" hidden="1">#REF!</definedName>
    <definedName name="BExZTJL3HVBFY139H6CJHEQCT1EL" hidden="1">#REF!</definedName>
    <definedName name="BExZTLOL8OPABZI453E0KVNA1GJS" localSheetId="5" hidden="1">#REF!</definedName>
    <definedName name="BExZTLOL8OPABZI453E0KVNA1GJS" hidden="1">#REF!</definedName>
    <definedName name="BExZTOTZ9F2ZI18DZM8GW39VDF1N" localSheetId="5" hidden="1">#REF!</definedName>
    <definedName name="BExZTOTZ9F2ZI18DZM8GW39VDF1N" hidden="1">#REF!</definedName>
    <definedName name="BExZTT6J3X0TOX0ZY6YPLUVMCW9X" localSheetId="5" hidden="1">#REF!</definedName>
    <definedName name="BExZTT6J3X0TOX0ZY6YPLUVMCW9X" hidden="1">#REF!</definedName>
    <definedName name="BExZTW6ECBRA0BBITWBQ8R93RMCL" localSheetId="5" hidden="1">#REF!</definedName>
    <definedName name="BExZTW6ECBRA0BBITWBQ8R93RMCL" hidden="1">#REF!</definedName>
    <definedName name="BExZU2BHYAOKSCBM3C5014ZF6IXS" localSheetId="5" hidden="1">#REF!</definedName>
    <definedName name="BExZU2BHYAOKSCBM3C5014ZF6IXS" hidden="1">#REF!</definedName>
    <definedName name="BExZU2RMJTXOCS0ROPMYPE6WTD87" localSheetId="5" hidden="1">#REF!</definedName>
    <definedName name="BExZU2RMJTXOCS0ROPMYPE6WTD87" hidden="1">#REF!</definedName>
    <definedName name="BExZUBRAHA9DNEGONEZEB2TDVFC2" localSheetId="5" hidden="1">#REF!</definedName>
    <definedName name="BExZUBRAHA9DNEGONEZEB2TDVFC2" hidden="1">#REF!</definedName>
    <definedName name="BExZUF7G8FENTJKH9R1XUWXM6CWD" localSheetId="5" hidden="1">#REF!</definedName>
    <definedName name="BExZUF7G8FENTJKH9R1XUWXM6CWD" hidden="1">#REF!</definedName>
    <definedName name="BExZUNARUJBIZ08VCAV3GEVBIR3D" localSheetId="5" hidden="1">#REF!</definedName>
    <definedName name="BExZUNARUJBIZ08VCAV3GEVBIR3D" hidden="1">#REF!</definedName>
    <definedName name="BExZUSZT5496UMBP4LFSLTR1GVEW" localSheetId="5" hidden="1">#REF!</definedName>
    <definedName name="BExZUSZT5496UMBP4LFSLTR1GVEW" hidden="1">#REF!</definedName>
    <definedName name="BExZUT54340I38GVCV79EL116WR0" localSheetId="5" hidden="1">#REF!</definedName>
    <definedName name="BExZUT54340I38GVCV79EL116WR0" hidden="1">#REF!</definedName>
    <definedName name="BExZUXC66MK2SXPXCLD8ZSU0BMTY" localSheetId="5" hidden="1">#REF!</definedName>
    <definedName name="BExZUXC66MK2SXPXCLD8ZSU0BMTY" hidden="1">#REF!</definedName>
    <definedName name="BExZUYDULCX65H9OZ9JHPBNKF3MI" localSheetId="5" hidden="1">#REF!</definedName>
    <definedName name="BExZUYDULCX65H9OZ9JHPBNKF3MI" hidden="1">#REF!</definedName>
    <definedName name="BExZV2QD5ZDK3AGDRULLA7JB46C3" localSheetId="5" hidden="1">#REF!</definedName>
    <definedName name="BExZV2QD5ZDK3AGDRULLA7JB46C3" hidden="1">#REF!</definedName>
    <definedName name="BExZVBQ29OM0V8XAL3HL0JIM0MMU" localSheetId="5" hidden="1">#REF!</definedName>
    <definedName name="BExZVBQ29OM0V8XAL3HL0JIM0MMU" hidden="1">#REF!</definedName>
    <definedName name="BExZVKV2XCPCINW1KP8Q1FI6KDNG" localSheetId="5" hidden="1">#REF!</definedName>
    <definedName name="BExZVKV2XCPCINW1KP8Q1FI6KDNG" hidden="1">#REF!</definedName>
    <definedName name="BExZVLM4T9ORS4ZWHME46U4Q103C" localSheetId="5" hidden="1">#REF!</definedName>
    <definedName name="BExZVLM4T9ORS4ZWHME46U4Q103C" hidden="1">#REF!</definedName>
    <definedName name="BExZVM7OZWPPRH5YQW50EYMMIW1A" localSheetId="5" hidden="1">#REF!</definedName>
    <definedName name="BExZVM7OZWPPRH5YQW50EYMMIW1A" hidden="1">#REF!</definedName>
    <definedName name="BExZVMYK7BAH6AGIAEXBE1NXDZ5Z" localSheetId="5" hidden="1">#REF!</definedName>
    <definedName name="BExZVMYK7BAH6AGIAEXBE1NXDZ5Z" hidden="1">#REF!</definedName>
    <definedName name="BExZVPYGX2C5OSHMZ6F0KBKZ6B1S" localSheetId="5" hidden="1">#REF!</definedName>
    <definedName name="BExZVPYGX2C5OSHMZ6F0KBKZ6B1S" hidden="1">#REF!</definedName>
    <definedName name="BExZW3LHTS7PFBNTYM95N8J5AFYQ" localSheetId="5" hidden="1">#REF!</definedName>
    <definedName name="BExZW3LHTS7PFBNTYM95N8J5AFYQ" hidden="1">#REF!</definedName>
    <definedName name="BExZW472V5ADKCFHIKAJ6D4R8MU4" localSheetId="5" hidden="1">#REF!</definedName>
    <definedName name="BExZW472V5ADKCFHIKAJ6D4R8MU4" hidden="1">#REF!</definedName>
    <definedName name="BExZW5UARC8W9AQNLJX2I5WQWS5F" localSheetId="5" hidden="1">#REF!</definedName>
    <definedName name="BExZW5UARC8W9AQNLJX2I5WQWS5F" hidden="1">#REF!</definedName>
    <definedName name="BExZW7HRGN6A9YS41KI2B2UUMJ7X" localSheetId="5" hidden="1">#REF!</definedName>
    <definedName name="BExZW7HRGN6A9YS41KI2B2UUMJ7X" hidden="1">#REF!</definedName>
    <definedName name="BExZW8ZPNV43UXGOT98FDNIBQHZY" localSheetId="5" hidden="1">#REF!</definedName>
    <definedName name="BExZW8ZPNV43UXGOT98FDNIBQHZY" hidden="1">#REF!</definedName>
    <definedName name="BExZWKZ5N3RDXU8MZ8HQVYYD8O0F" localSheetId="5" hidden="1">#REF!</definedName>
    <definedName name="BExZWKZ5N3RDXU8MZ8HQVYYD8O0F" hidden="1">#REF!</definedName>
    <definedName name="BExZWMBRUCPO6F4QT5FNX8JRFL7V" localSheetId="5" hidden="1">#REF!</definedName>
    <definedName name="BExZWMBRUCPO6F4QT5FNX8JRFL7V" hidden="1">#REF!</definedName>
    <definedName name="BExZWQO5171HT1OZ6D6JZBHEW4JG" localSheetId="5" hidden="1">#REF!</definedName>
    <definedName name="BExZWQO5171HT1OZ6D6JZBHEW4JG" hidden="1">#REF!</definedName>
    <definedName name="BExZWSMC9T48W74GFGQCIUJ8ZPP3" localSheetId="5" hidden="1">#REF!</definedName>
    <definedName name="BExZWSMC9T48W74GFGQCIUJ8ZPP3" hidden="1">#REF!</definedName>
    <definedName name="BExZWUF2V4HY3HI8JN9ZVPRWK1H3" localSheetId="5" hidden="1">#REF!</definedName>
    <definedName name="BExZWUF2V4HY3HI8JN9ZVPRWK1H3" hidden="1">#REF!</definedName>
    <definedName name="BExZWX45URTK9KYDJHEXL1OTZ833" localSheetId="5" hidden="1">#REF!</definedName>
    <definedName name="BExZWX45URTK9KYDJHEXL1OTZ833" hidden="1">#REF!</definedName>
    <definedName name="BExZX0EWQEZO86WDAD9A4EAEZ012" localSheetId="5" hidden="1">#REF!</definedName>
    <definedName name="BExZX0EWQEZO86WDAD9A4EAEZ012" hidden="1">#REF!</definedName>
    <definedName name="BExZX2T6ZT2DZLYSDJJBPVIT5OK2" localSheetId="5" hidden="1">#REF!</definedName>
    <definedName name="BExZX2T6ZT2DZLYSDJJBPVIT5OK2" hidden="1">#REF!</definedName>
    <definedName name="BExZXOJDELULNLEH7WG0OYJT0NJ4" localSheetId="5" hidden="1">#REF!</definedName>
    <definedName name="BExZXOJDELULNLEH7WG0OYJT0NJ4" hidden="1">#REF!</definedName>
    <definedName name="BExZXOOTRNUK8LGEAZ8ZCFW9KXQ1" localSheetId="5" hidden="1">#REF!</definedName>
    <definedName name="BExZXOOTRNUK8LGEAZ8ZCFW9KXQ1" hidden="1">#REF!</definedName>
    <definedName name="BExZXT6JOXNKEDU23DKL8XZAJZIH" localSheetId="5" hidden="1">#REF!</definedName>
    <definedName name="BExZXT6JOXNKEDU23DKL8XZAJZIH" hidden="1">#REF!</definedName>
    <definedName name="BExZXUTYW1HWEEZ1LIX4OQWC7HL1" localSheetId="5" hidden="1">#REF!</definedName>
    <definedName name="BExZXUTYW1HWEEZ1LIX4OQWC7HL1" hidden="1">#REF!</definedName>
    <definedName name="BExZXY4NKQL9QD76YMQJ15U1C2G8" localSheetId="5" hidden="1">#REF!</definedName>
    <definedName name="BExZXY4NKQL9QD76YMQJ15U1C2G8" hidden="1">#REF!</definedName>
    <definedName name="BExZXYQ7U5G08FQGUIGYT14QCBOF" localSheetId="5" hidden="1">#REF!</definedName>
    <definedName name="BExZXYQ7U5G08FQGUIGYT14QCBOF" hidden="1">#REF!</definedName>
    <definedName name="BExZY02V77YJBMODJSWZOYCMPS5X" localSheetId="5" hidden="1">#REF!</definedName>
    <definedName name="BExZY02V77YJBMODJSWZOYCMPS5X" hidden="1">#REF!</definedName>
    <definedName name="BExZY3DEOYNIHRV56IY5LJXZK8RU" localSheetId="5" hidden="1">#REF!</definedName>
    <definedName name="BExZY3DEOYNIHRV56IY5LJXZK8RU" hidden="1">#REF!</definedName>
    <definedName name="BExZY49QRZIR6CA41LFA9LM6EULU" localSheetId="5" hidden="1">#REF!</definedName>
    <definedName name="BExZY49QRZIR6CA41LFA9LM6EULU" hidden="1">#REF!</definedName>
    <definedName name="BExZYTG2G7W27YATTETFDDCZ0C4U" localSheetId="5" hidden="1">#REF!</definedName>
    <definedName name="BExZYTG2G7W27YATTETFDDCZ0C4U" hidden="1">#REF!</definedName>
    <definedName name="BExZYYOZMC36ROQDWLR5Z17WKHCR" localSheetId="5" hidden="1">#REF!</definedName>
    <definedName name="BExZYYOZMC36ROQDWLR5Z17WKHCR" hidden="1">#REF!</definedName>
    <definedName name="BExZZ2FQA9A8C7CJKMEFQ9VPSLCE" localSheetId="5" hidden="1">#REF!</definedName>
    <definedName name="BExZZ2FQA9A8C7CJKMEFQ9VPSLCE" hidden="1">#REF!</definedName>
    <definedName name="BExZZ7ZGXIMA3OVYAWY3YQSK64LF" localSheetId="5" hidden="1">#REF!</definedName>
    <definedName name="BExZZ7ZGXIMA3OVYAWY3YQSK64LF" hidden="1">#REF!</definedName>
    <definedName name="BExZZ8FKEIFG203MU6SEJ69MINCD" localSheetId="5" hidden="1">#REF!</definedName>
    <definedName name="BExZZ8FKEIFG203MU6SEJ69MINCD" hidden="1">#REF!</definedName>
    <definedName name="BExZZCHAVHW8C2H649KRGVQ0WVRT" localSheetId="5" hidden="1">#REF!</definedName>
    <definedName name="BExZZCHAVHW8C2H649KRGVQ0WVRT" hidden="1">#REF!</definedName>
    <definedName name="BExZZTK54OTLF2YB68BHGOS27GEN" localSheetId="5" hidden="1">#REF!</definedName>
    <definedName name="BExZZTK54OTLF2YB68BHGOS27GEN" hidden="1">#REF!</definedName>
    <definedName name="BExZZXB3JQQG4SIZS4MRU6NNW7HI" localSheetId="5" hidden="1">#REF!</definedName>
    <definedName name="BExZZXB3JQQG4SIZS4MRU6NNW7HI" hidden="1">#REF!</definedName>
    <definedName name="BExZZZEMIIFKMLLV4DJKX5TB9R5V" localSheetId="5" hidden="1">#REF!</definedName>
    <definedName name="BExZZZEMIIFKMLLV4DJKX5TB9R5V" hidden="1">#REF!</definedName>
    <definedName name="BidPrice">'[31]General Inputs'!$I$8</definedName>
    <definedName name="BOOK_LIFE">'[32]Lvl FCR'!$G$10</definedName>
    <definedName name="Book20Yr">[20]Assumptions!$C$190</definedName>
    <definedName name="Book25Yr">[20]Assumptions!$C$191</definedName>
    <definedName name="Book45Yr">[20]Assumptions!$C$192</definedName>
    <definedName name="BOP_unit_cost">'[33]Budget- EMC Approved'!$D$60</definedName>
    <definedName name="BOPCosts">'[34]Assumptions Project XYZ'!$C$5</definedName>
    <definedName name="BOPSalesTxProp">[20]Assumptions!$C$60</definedName>
    <definedName name="BottomRight">#REF!</definedName>
    <definedName name="BPAIntRate">[20]Assumptions!$C$216</definedName>
    <definedName name="BPARedirect">'[31]General Inputs'!$I$5</definedName>
    <definedName name="bpatoggle">#REF!</definedName>
    <definedName name="BPAX">[11]EXTERNAL!$A$121:$IV$123</definedName>
    <definedName name="BRI">#REF!</definedName>
    <definedName name="BS_Accounts">#REF!</definedName>
    <definedName name="Budget1997">[0]!Budget1997</definedName>
    <definedName name="BusiLineexp">[0]!BusiLineexp</definedName>
    <definedName name="Button_1">"TradeSummary_Ken_Finicle_List"</definedName>
    <definedName name="C_">'[1]Sched 46'!#REF!</definedName>
    <definedName name="CAE.T">[11]INTERNAL!$A$34:$IV$36</definedName>
    <definedName name="CAES1.T">[11]INTERNAL!$A$37:$IV$39</definedName>
    <definedName name="Capacity">#REF!</definedName>
    <definedName name="capandrates">[0]!capandrates</definedName>
    <definedName name="CapEx_Improvements">[31]CapEx!$B$8</definedName>
    <definedName name="CapEx_NetWorkCap">[27]CapEx!$B$31</definedName>
    <definedName name="CapEx_REET">[31]CapEx!$B$7</definedName>
    <definedName name="CapEx_Sensitivity">[31]CapEx!$B$25</definedName>
    <definedName name="CapEx_SnoPUD">[31]CapEx!$B$24</definedName>
    <definedName name="CapEx_Total">[31]CapEx!$B$27</definedName>
    <definedName name="capfact">#REF!</definedName>
    <definedName name="CASE">[35]INPUTS!$C$8</definedName>
    <definedName name="CaseDescription">'[18]Dispatch Cases'!$C$11</definedName>
    <definedName name="catalog">[6]PartsDataTable!$A$15</definedName>
    <definedName name="CBWorkbookPriority" hidden="1">-2060790043</definedName>
    <definedName name="CCGT_HeatRate">[18]Assumptions!$H$23</definedName>
    <definedName name="CCGTPrice">[18]Assumptions!$H$22</definedName>
    <definedName name="cep_test">'[36]External Allocators'!#REF!</definedName>
    <definedName name="cerarvm">#REF!</definedName>
    <definedName name="change_made">[6]PartsFlow!$A$318</definedName>
    <definedName name="change_schedule">[6]PartsFlow!$A$319</definedName>
    <definedName name="Choices_Wrapper">[0]!Choices_Wrapper</definedName>
    <definedName name="CIPrice">'[6]Customer Data'!$F$243</definedName>
    <definedName name="CL_RT">#REF!</definedName>
    <definedName name="CL_RT2">'[37]Transp Data'!$A$6:$C$81</definedName>
    <definedName name="Classification">'[38]Unbundled Costs'!#REF!</definedName>
    <definedName name="clawback">#REF!</definedName>
    <definedName name="close">#REF!</definedName>
    <definedName name="ClosingDate">'[39]General Inputs'!$E$4</definedName>
    <definedName name="Coal_Prices">[40]Summary!$A$49</definedName>
    <definedName name="cod">#REF!</definedName>
    <definedName name="cofa">'[41]Acct Codes'!$A$1:$B$186</definedName>
    <definedName name="COLHOUSE">[28]model!#REF!</definedName>
    <definedName name="COLXFER">[28]model!#REF!</definedName>
    <definedName name="CombWC_LineItem">#REF!</definedName>
    <definedName name="COMMON_ADMIN_ALLOCATED">#REF!</definedName>
    <definedName name="Commoncost">[42]Sheet2!$B$12</definedName>
    <definedName name="Commoncost1">[42]Sheet2!$C$12</definedName>
    <definedName name="COMPINSR">#REF!</definedName>
    <definedName name="CONSERV">#REF!</definedName>
    <definedName name="ConsFinRate">[20]Assumptions!$C$214</definedName>
    <definedName name="ConStDate">[20]Assumptions!$C$8</definedName>
    <definedName name="constructcont">#REF!</definedName>
    <definedName name="Construction_OH">'[43]Virtual 49 Back-Up'!$E$54</definedName>
    <definedName name="ConsummableCost">'[6]Customer Data'!$I$88</definedName>
    <definedName name="Consv_Rdr_Rt">[44]Sch_120!#REF!</definedName>
    <definedName name="cont">[17]Sheet2!#REF!</definedName>
    <definedName name="ContingRate">[20]Assumptions!$C$55</definedName>
    <definedName name="ContingStart">[20]Assumptions!$C$56</definedName>
    <definedName name="ContractDate">'[45]Dispatch Cases'!#REF!</definedName>
    <definedName name="Conv_Factor">[44]Sch_120!#REF!</definedName>
    <definedName name="ConversionFactor">[18]Assumptions!$I$65</definedName>
    <definedName name="CONVFACT">[28]model!#REF!</definedName>
    <definedName name="costofequit">#REF!</definedName>
    <definedName name="CPI">#REF!</definedName>
    <definedName name="Create_Easton_Cost_Report">[40]!Create_Easton_Cost_Report</definedName>
    <definedName name="cspe_wkly_vect_input">#REF!</definedName>
    <definedName name="ctypedropdown">[6]PartsDataTable!$F$2:$F$9</definedName>
    <definedName name="ctypeselect">[6]PartsDataTable!$H$1</definedName>
    <definedName name="ctypestart">[6]PartsDataTable!$G$1</definedName>
    <definedName name="CurrentvsPrior">'[46]2004 Actual'!$BQ$3:$CE$266</definedName>
    <definedName name="CurrQtr">'[47]Inc Stmt'!$AJ$222</definedName>
    <definedName name="CurtCap">[20]Assumptions!$C$136</definedName>
    <definedName name="CurtDate">[20]Assumptions!$C$138</definedName>
    <definedName name="CurtHrs">[20]Assumptions!$C$137</definedName>
    <definedName name="CUS">[11]CLASSIFIERS!$A$6:$IV$6</definedName>
    <definedName name="cust">#REF!</definedName>
    <definedName name="CUST_1">[11]EXTERNAL!$A$22:$IV$24</definedName>
    <definedName name="CUST_4">[11]EXTERNAL!$A$25:$IV$27</definedName>
    <definedName name="CUST_5">[11]EXTERNAL!$A$28:$IV$30</definedName>
    <definedName name="CUST_6">[11]EXTERNAL!$A$31:$IV$33</definedName>
    <definedName name="CUSTDEP">#REF!</definedName>
    <definedName name="CustomerData">'[6]Customer Data'!$A$1</definedName>
    <definedName name="D108.05.T">[11]INTERNAL!$A$22:$IV$24</definedName>
    <definedName name="D108.10.T">[11]INTERNAL!$A$25:$IV$27</definedName>
    <definedName name="D361.T">[11]INTERNAL!$A$4:$IV$6</definedName>
    <definedName name="D362.T">[11]INTERNAL!$A$7:$IV$9</definedName>
    <definedName name="D364.T">[11]INTERNAL!$A$10:$IV$12</definedName>
    <definedName name="D366.T">[11]INTERNAL!$A$13:$IV$15</definedName>
    <definedName name="D368.T">[11]INTERNAL!$A$16:$IV$18</definedName>
    <definedName name="D370.T">[11]INTERNAL!$A$19:$IV$21</definedName>
    <definedName name="D372.T">[11]INTERNAL!$A$28:$IV$30</definedName>
    <definedName name="data" localSheetId="5">[48]log!$A$2:$D$512</definedName>
    <definedName name="Data">#REF!</definedName>
    <definedName name="Data.Avg">'[47]Avg Amts'!$A$5:$BP$34</definedName>
    <definedName name="Data.Qtrs.Avg" localSheetId="5">'[47]Avg Amts'!$5:$5</definedName>
    <definedName name="Data.Qtrs.Avg">'[47]Avg Amts'!$A$5:$IV$5</definedName>
    <definedName name="DATA1">#REF!</definedName>
    <definedName name="DATA2">#REF!</definedName>
    <definedName name="DATA3">#REF!</definedName>
    <definedName name="DATA4">#REF!</definedName>
    <definedName name="DATA5">#REF!</definedName>
    <definedName name="DATA6">#REF!</definedName>
    <definedName name="datastart">[6]PartsDataTable!$P$1</definedName>
    <definedName name="daveisroyescal">#REF!</definedName>
    <definedName name="daviesroyprice">#REF!</definedName>
    <definedName name="DaysPerLeapQtr">[20]Assumptions!$C$14</definedName>
    <definedName name="DaysPerYr">[20]Assumptions!$C$15</definedName>
    <definedName name="dc_461">'[1]Sched 46'!#REF!</definedName>
    <definedName name="dc_462">'[1]Sched 46'!#REF!</definedName>
    <definedName name="dc_49">'[1]Sched 46'!#REF!</definedName>
    <definedName name="dc_491">'[1]Sched 46'!#REF!</definedName>
    <definedName name="dc_492">'[1]Sched 46'!#REF!</definedName>
    <definedName name="Debt">[42]Sheet3!$B$2</definedName>
    <definedName name="Debtcost">[42]Sheet2!$B$10</definedName>
    <definedName name="Debtcost1">[42]Sheet2!$C$10</definedName>
    <definedName name="debtforce">#REF!</definedName>
    <definedName name="DebtPerc">[18]Assumptions!$I$58</definedName>
    <definedName name="Dec02AMA">[49]BS!#REF!</definedName>
    <definedName name="Dec03AMA">[3]BS!$AJ$7:$AJ$3582</definedName>
    <definedName name="Dec04AMA">[2]BS!$AO$7:$AO$3582</definedName>
    <definedName name="Dec05AMA">#REF!</definedName>
    <definedName name="Dec08AMA">[8]BS!$AJ$7:$AJ$1726</definedName>
    <definedName name="Dec09AMA">[8]BS!$AV$7:$AV$1726</definedName>
    <definedName name="DecNCF">[20]Assumptions!$C$46</definedName>
    <definedName name="Degree_Days">#REF!</definedName>
    <definedName name="DELETE01" localSheetId="10" hidden="1">{#N/A,#N/A,FALSE,"Coversheet";#N/A,#N/A,FALSE,"QA"}</definedName>
    <definedName name="DELETE01" localSheetId="5" hidden="1">{#N/A,#N/A,FALSE,"Coversheet";#N/A,#N/A,FALSE,"QA"}</definedName>
    <definedName name="DELETE01" localSheetId="7" hidden="1">{#N/A,#N/A,FALSE,"Coversheet";#N/A,#N/A,FALSE,"QA"}</definedName>
    <definedName name="DELETE01" localSheetId="3" hidden="1">{#N/A,#N/A,FALSE,"Coversheet";#N/A,#N/A,FALSE,"QA"}</definedName>
    <definedName name="DELETE01" localSheetId="2" hidden="1">{#N/A,#N/A,FALSE,"Coversheet";#N/A,#N/A,FALSE,"QA"}</definedName>
    <definedName name="DELETE01" localSheetId="1" hidden="1">{#N/A,#N/A,FALSE,"Coversheet";#N/A,#N/A,FALSE,"QA"}</definedName>
    <definedName name="DELETE01" localSheetId="4" hidden="1">{#N/A,#N/A,FALSE,"Coversheet";#N/A,#N/A,FALSE,"QA"}</definedName>
    <definedName name="DELETE01" hidden="1">{#N/A,#N/A,FALSE,"Coversheet";#N/A,#N/A,FALSE,"QA"}</definedName>
    <definedName name="DELETE02" localSheetId="10" hidden="1">{#N/A,#N/A,FALSE,"Schedule F";#N/A,#N/A,FALSE,"Schedule G"}</definedName>
    <definedName name="DELETE02" localSheetId="5" hidden="1">{#N/A,#N/A,FALSE,"Schedule F";#N/A,#N/A,FALSE,"Schedule G"}</definedName>
    <definedName name="DELETE02" localSheetId="7" hidden="1">{#N/A,#N/A,FALSE,"Schedule F";#N/A,#N/A,FALSE,"Schedule G"}</definedName>
    <definedName name="DELETE02" localSheetId="3" hidden="1">{#N/A,#N/A,FALSE,"Schedule F";#N/A,#N/A,FALSE,"Schedule G"}</definedName>
    <definedName name="DELETE02" localSheetId="2" hidden="1">{#N/A,#N/A,FALSE,"Schedule F";#N/A,#N/A,FALSE,"Schedule G"}</definedName>
    <definedName name="DELETE02" localSheetId="1" hidden="1">{#N/A,#N/A,FALSE,"Schedule F";#N/A,#N/A,FALSE,"Schedule G"}</definedName>
    <definedName name="DELETE02" localSheetId="4" hidden="1">{#N/A,#N/A,FALSE,"Schedule F";#N/A,#N/A,FALSE,"Schedule G"}</definedName>
    <definedName name="DELETE02" hidden="1">{#N/A,#N/A,FALSE,"Schedule F";#N/A,#N/A,FALSE,"Schedule G"}</definedName>
    <definedName name="Delete06" localSheetId="10" hidden="1">{#N/A,#N/A,FALSE,"Coversheet";#N/A,#N/A,FALSE,"QA"}</definedName>
    <definedName name="Delete06" localSheetId="5" hidden="1">{#N/A,#N/A,FALSE,"Coversheet";#N/A,#N/A,FALSE,"QA"}</definedName>
    <definedName name="Delete06" localSheetId="7" hidden="1">{#N/A,#N/A,FALSE,"Coversheet";#N/A,#N/A,FALSE,"QA"}</definedName>
    <definedName name="Delete06" localSheetId="3" hidden="1">{#N/A,#N/A,FALSE,"Coversheet";#N/A,#N/A,FALSE,"QA"}</definedName>
    <definedName name="Delete06" localSheetId="2" hidden="1">{#N/A,#N/A,FALSE,"Coversheet";#N/A,#N/A,FALSE,"QA"}</definedName>
    <definedName name="Delete06" localSheetId="1" hidden="1">{#N/A,#N/A,FALSE,"Coversheet";#N/A,#N/A,FALSE,"QA"}</definedName>
    <definedName name="Delete06" localSheetId="4" hidden="1">{#N/A,#N/A,FALSE,"Coversheet";#N/A,#N/A,FALSE,"QA"}</definedName>
    <definedName name="Delete06" hidden="1">{#N/A,#N/A,FALSE,"Coversheet";#N/A,#N/A,FALSE,"QA"}</definedName>
    <definedName name="Delete09" localSheetId="10" hidden="1">{#N/A,#N/A,FALSE,"Coversheet";#N/A,#N/A,FALSE,"QA"}</definedName>
    <definedName name="Delete09" localSheetId="5" hidden="1">{#N/A,#N/A,FALSE,"Coversheet";#N/A,#N/A,FALSE,"QA"}</definedName>
    <definedName name="Delete09" localSheetId="7" hidden="1">{#N/A,#N/A,FALSE,"Coversheet";#N/A,#N/A,FALSE,"QA"}</definedName>
    <definedName name="Delete09" localSheetId="3" hidden="1">{#N/A,#N/A,FALSE,"Coversheet";#N/A,#N/A,FALSE,"QA"}</definedName>
    <definedName name="Delete09" localSheetId="2" hidden="1">{#N/A,#N/A,FALSE,"Coversheet";#N/A,#N/A,FALSE,"QA"}</definedName>
    <definedName name="Delete09" localSheetId="1" hidden="1">{#N/A,#N/A,FALSE,"Coversheet";#N/A,#N/A,FALSE,"QA"}</definedName>
    <definedName name="Delete09" localSheetId="4" hidden="1">{#N/A,#N/A,FALSE,"Coversheet";#N/A,#N/A,FALSE,"QA"}</definedName>
    <definedName name="Delete09" hidden="1">{#N/A,#N/A,FALSE,"Coversheet";#N/A,#N/A,FALSE,"QA"}</definedName>
    <definedName name="Delete1" localSheetId="10" hidden="1">{#N/A,#N/A,FALSE,"Coversheet";#N/A,#N/A,FALSE,"QA"}</definedName>
    <definedName name="Delete1" localSheetId="5" hidden="1">{#N/A,#N/A,FALSE,"Coversheet";#N/A,#N/A,FALSE,"QA"}</definedName>
    <definedName name="Delete1" localSheetId="7" hidden="1">{#N/A,#N/A,FALSE,"Coversheet";#N/A,#N/A,FALSE,"QA"}</definedName>
    <definedName name="Delete1" localSheetId="3" hidden="1">{#N/A,#N/A,FALSE,"Coversheet";#N/A,#N/A,FALSE,"QA"}</definedName>
    <definedName name="Delete1" localSheetId="2" hidden="1">{#N/A,#N/A,FALSE,"Coversheet";#N/A,#N/A,FALSE,"QA"}</definedName>
    <definedName name="Delete1" localSheetId="1" hidden="1">{#N/A,#N/A,FALSE,"Coversheet";#N/A,#N/A,FALSE,"QA"}</definedName>
    <definedName name="Delete1" localSheetId="4" hidden="1">{#N/A,#N/A,FALSE,"Coversheet";#N/A,#N/A,FALSE,"QA"}</definedName>
    <definedName name="Delete1" hidden="1">{#N/A,#N/A,FALSE,"Coversheet";#N/A,#N/A,FALSE,"QA"}</definedName>
    <definedName name="Delete10" localSheetId="10" hidden="1">{#N/A,#N/A,FALSE,"Schedule F";#N/A,#N/A,FALSE,"Schedule G"}</definedName>
    <definedName name="Delete10" localSheetId="5" hidden="1">{#N/A,#N/A,FALSE,"Schedule F";#N/A,#N/A,FALSE,"Schedule G"}</definedName>
    <definedName name="Delete10" localSheetId="7" hidden="1">{#N/A,#N/A,FALSE,"Schedule F";#N/A,#N/A,FALSE,"Schedule G"}</definedName>
    <definedName name="Delete10" localSheetId="3" hidden="1">{#N/A,#N/A,FALSE,"Schedule F";#N/A,#N/A,FALSE,"Schedule G"}</definedName>
    <definedName name="Delete10" localSheetId="2" hidden="1">{#N/A,#N/A,FALSE,"Schedule F";#N/A,#N/A,FALSE,"Schedule G"}</definedName>
    <definedName name="Delete10" localSheetId="1" hidden="1">{#N/A,#N/A,FALSE,"Schedule F";#N/A,#N/A,FALSE,"Schedule G"}</definedName>
    <definedName name="Delete10" localSheetId="4" hidden="1">{#N/A,#N/A,FALSE,"Schedule F";#N/A,#N/A,FALSE,"Schedule G"}</definedName>
    <definedName name="Delete10" hidden="1">{#N/A,#N/A,FALSE,"Schedule F";#N/A,#N/A,FALSE,"Schedule G"}</definedName>
    <definedName name="Delete21" localSheetId="10" hidden="1">{#N/A,#N/A,FALSE,"Coversheet";#N/A,#N/A,FALSE,"QA"}</definedName>
    <definedName name="Delete21" localSheetId="5" hidden="1">{#N/A,#N/A,FALSE,"Coversheet";#N/A,#N/A,FALSE,"QA"}</definedName>
    <definedName name="Delete21" localSheetId="7" hidden="1">{#N/A,#N/A,FALSE,"Coversheet";#N/A,#N/A,FALSE,"QA"}</definedName>
    <definedName name="Delete21" localSheetId="3" hidden="1">{#N/A,#N/A,FALSE,"Coversheet";#N/A,#N/A,FALSE,"QA"}</definedName>
    <definedName name="Delete21" localSheetId="2" hidden="1">{#N/A,#N/A,FALSE,"Coversheet";#N/A,#N/A,FALSE,"QA"}</definedName>
    <definedName name="Delete21" localSheetId="1" hidden="1">{#N/A,#N/A,FALSE,"Coversheet";#N/A,#N/A,FALSE,"QA"}</definedName>
    <definedName name="Delete21" localSheetId="4" hidden="1">{#N/A,#N/A,FALSE,"Coversheet";#N/A,#N/A,FALSE,"QA"}</definedName>
    <definedName name="Delete21" hidden="1">{#N/A,#N/A,FALSE,"Coversheet";#N/A,#N/A,FALSE,"QA"}</definedName>
    <definedName name="DEM">[11]CLASSIFIERS!$A$4:$IV$4</definedName>
    <definedName name="DEM_1">[11]EXTERNAL!$A$7:$IV$9</definedName>
    <definedName name="DEM_12CP">[11]EXTERNAL!$A$118:$IV$120</definedName>
    <definedName name="DEM_12NCP_P">[11]EXTERNAL!$A$187:$IV$189</definedName>
    <definedName name="DEM_12NCP_S">[11]EXTERNAL!$A$190:$IV$192</definedName>
    <definedName name="DEM_12NCP1">[11]EXTERNAL!$A$139:$IV$141</definedName>
    <definedName name="DEM_12NCP2">[11]EXTERNAL!$A$130:$IV$132</definedName>
    <definedName name="DEM_1A">[11]EXTERNAL!$A$115:$IV$117</definedName>
    <definedName name="DEM_2A">[11]EXTERNAL!$A$148:$IV$150</definedName>
    <definedName name="DEM_3A">[11]EXTERNAL!$A$199:$IV$201</definedName>
    <definedName name="DEM_3B">[11]EXTERNAL!$A$196:$IV$198</definedName>
    <definedName name="DEMAND">'[1]Sched 46'!#REF!</definedName>
    <definedName name="Demands">#REF!</definedName>
    <definedName name="Depreciation" localSheetId="5">'2016 Rev Req '!Depreciation</definedName>
    <definedName name="DEPRECIATION">#REF!</definedName>
    <definedName name="DES1.T">[11]INTERNAL!$A$40:$IV$42</definedName>
    <definedName name="DES2.T">[11]INTERNAL!$A$43:$IV$45</definedName>
    <definedName name="devfee">#REF!</definedName>
    <definedName name="DevStDate">[20]Assumptions!$C$7</definedName>
    <definedName name="DF_HeatRate">[18]Assumptions!$L$23</definedName>
    <definedName name="DFIT" localSheetId="10" hidden="1">{#N/A,#N/A,FALSE,"Coversheet";#N/A,#N/A,FALSE,"QA"}</definedName>
    <definedName name="DFIT" localSheetId="5" hidden="1">{#N/A,#N/A,FALSE,"Coversheet";#N/A,#N/A,FALSE,"QA"}</definedName>
    <definedName name="DFIT" localSheetId="7" hidden="1">{#N/A,#N/A,FALSE,"Coversheet";#N/A,#N/A,FALSE,"QA"}</definedName>
    <definedName name="DFIT" localSheetId="3" hidden="1">{#N/A,#N/A,FALSE,"Coversheet";#N/A,#N/A,FALSE,"QA"}</definedName>
    <definedName name="DFIT" localSheetId="4" hidden="1">{#N/A,#N/A,FALSE,"Coversheet";#N/A,#N/A,FALSE,"QA"}</definedName>
    <definedName name="DFIT" hidden="1">{#N/A,#N/A,FALSE,"Coversheet";#N/A,#N/A,FALSE,"QA"}</definedName>
    <definedName name="DIR_40">[11]EXTERNAL!$A$193:$IV$195</definedName>
    <definedName name="DIR_449">[11]EXTERNAL!$A$127:$IV$129</definedName>
    <definedName name="DIR_449_ENERGY">[11]EXTERNAL!$A$160:$IV$162</definedName>
    <definedName name="DIR_449_HV">[11]EXTERNAL!$A$157:$IV$159</definedName>
    <definedName name="DIR_449_OATT">[11]EXTERNAL!$A$166:$IV$168</definedName>
    <definedName name="DIR_RESALE">[11]EXTERNAL!$A$124:$IV$126</definedName>
    <definedName name="DIR_RESALE_LARGE">[11]EXTERNAL!$A$154:$IV$156</definedName>
    <definedName name="DIR_RESALE_SMALL">[11]EXTERNAL!$A$151:$IV$153</definedName>
    <definedName name="DIR108.09">[11]EXTERNAL!$A$106:$IV$108</definedName>
    <definedName name="DIR235.00">[11]EXTERNAL!$A$85:$IV$87</definedName>
    <definedName name="DIR360.01">[11]EXTERNAL!$A$37:$IV$39</definedName>
    <definedName name="DIR361.01">[11]EXTERNAL!$A$40:$IV$42</definedName>
    <definedName name="DIR362.01">[11]EXTERNAL!$A$43:$IV$45</definedName>
    <definedName name="DIR364.01">[11]EXTERNAL!$A$46:$IV$48</definedName>
    <definedName name="DIR366.01">[11]EXTERNAL!$A$49:$IV$51</definedName>
    <definedName name="DIR368.03">[11]EXTERNAL!$A$55:$IV$57</definedName>
    <definedName name="DIR368.03C">[11]EXTERNAL!$A$52:$IV$54</definedName>
    <definedName name="DIR372.00">[11]EXTERNAL!$A$58:$IV$60</definedName>
    <definedName name="DIR373.00">[11]EXTERNAL!$A$61:$IV$63</definedName>
    <definedName name="DIR450.01">[11]EXTERNAL!$A$10:$IV$12</definedName>
    <definedName name="DIR450.02">[11]EXTERNAL!$A$184:$IV$186</definedName>
    <definedName name="DIR451.02">[11]EXTERNAL!$A$70:$IV$72</definedName>
    <definedName name="DIR451.03">[11]EXTERNAL!$A$136:$IV$138</definedName>
    <definedName name="DIR451.05">[11]EXTERNAL!$A$76:$IV$78</definedName>
    <definedName name="DIR451.06">[11]EXTERNAL!$A$109:$IV$111</definedName>
    <definedName name="DIR451.07">[11]EXTERNAL!$A$133:$IV$135</definedName>
    <definedName name="DIR454.04">[11]EXTERNAL!$A$73:$IV$75</definedName>
    <definedName name="DIR556.01">[11]EXTERNAL!$A$175:$IV$177</definedName>
    <definedName name="DIR565.02">[11]EXTERNAL!$A$178:$IV$180</definedName>
    <definedName name="DIR908.01">[11]EXTERNAL!$A$172:$IV$174</definedName>
    <definedName name="DIR920.01">[11]EXTERNAL!$A$181:$IV$183</definedName>
    <definedName name="Disc">'[45]Debt Amortization'!#REF!</definedName>
    <definedName name="Discount_for_Revenue_Reqmt" localSheetId="5">'[50]Assumptions of Purchase'!$B$45</definedName>
    <definedName name="Discount_for_Revenue_Reqmt">'[51]Assumptions of Purchase'!$B$45</definedName>
    <definedName name="DOCKET">#REF!</definedName>
    <definedName name="DocketNumber" localSheetId="5">'[52]JHS-19'!$AR$2</definedName>
    <definedName name="DocketNumber">'[53]JHS-19'!$AR$2</definedName>
    <definedName name="DP.T">[11]INTERNAL!$A$46:$IV$48</definedName>
    <definedName name="duration">'[6]Customer Data'!$F$12</definedName>
    <definedName name="DurPTC">#REF!</definedName>
    <definedName name="EBFIT.T">[11]INTERNAL!$A$88:$IV$90</definedName>
    <definedName name="ec_46s1">'[1]Sched 46'!#REF!</definedName>
    <definedName name="ec_46s2">'[1]Sched 46'!#REF!</definedName>
    <definedName name="ec_46w1">'[1]Sched 46'!#REF!</definedName>
    <definedName name="ec_46w2">'[1]Sched 46'!#REF!</definedName>
    <definedName name="ec_49s1">'[1]Sched 46'!#REF!</definedName>
    <definedName name="ec_49s2">'[1]Sched 46'!#REF!</definedName>
    <definedName name="ec_49w1">'[1]Sched 46'!#REF!</definedName>
    <definedName name="ec_49w2">'[1]Sched 46'!#REF!</definedName>
    <definedName name="ee" localSheetId="10" hidden="1">{#N/A,#N/A,FALSE,"Month ";#N/A,#N/A,FALSE,"YTD";#N/A,#N/A,FALSE,"12 mo ended"}</definedName>
    <definedName name="ee" localSheetId="5" hidden="1">{#N/A,#N/A,FALSE,"Month ";#N/A,#N/A,FALSE,"YTD";#N/A,#N/A,FALSE,"12 mo ended"}</definedName>
    <definedName name="ee" hidden="1">{#N/A,#N/A,FALSE,"Month ";#N/A,#N/A,FALSE,"YTD";#N/A,#N/A,FALSE,"12 mo ended"}</definedName>
    <definedName name="EffTax">[11]INPUTS!$F$31</definedName>
    <definedName name="Electp1">#REF!</definedName>
    <definedName name="Electp2">#REF!</definedName>
    <definedName name="Electric_Prices">'[54]Monthly Price Summary'!$B$4:$E$27</definedName>
    <definedName name="ElecWC_LineItems">[16]BS!$AO$7:$AO$3420</definedName>
    <definedName name="ElRBLine" localSheetId="5">[2]BS!$AQ$7:$AQ$3303</definedName>
    <definedName name="ElRBLine">[16]BS!$AP$7:$AP$3141</definedName>
    <definedName name="emc797act">[0]!emc797act</definedName>
    <definedName name="EMC797sum">[0]!EMC797sum</definedName>
    <definedName name="EMC97budget">[0]!EMC97budget</definedName>
    <definedName name="EMCeva2ndqtr">[0]!EMCeva2ndqtr</definedName>
    <definedName name="emissallo">[0]!emissallo</definedName>
    <definedName name="EMPLBENE">#REF!</definedName>
    <definedName name="EndDate">[18]Assumptions!$C$11</definedName>
    <definedName name="endptcyr">#REF!</definedName>
    <definedName name="energy">'[1]Sched 46'!#REF!</definedName>
    <definedName name="ENERGY_1">[11]EXTERNAL!$A$4:$IV$6</definedName>
    <definedName name="ENERGY_2">[11]EXTERNAL!$A$145:$IV$147</definedName>
    <definedName name="EnforceLeadTime">'[6]Customer Data'!$I$127</definedName>
    <definedName name="enxco2005">#REF!</definedName>
    <definedName name="enxcoescal">#REF!</definedName>
    <definedName name="enxcoownperc">#REF!</definedName>
    <definedName name="epcfee">#REF!</definedName>
    <definedName name="EPIS.T">[11]INTERNAL!$A$49:$IV$51</definedName>
    <definedName name="equitperc">#REF!</definedName>
    <definedName name="EquityPerc">'[31]Revenue Calculation'!$I$3</definedName>
    <definedName name="error" hidden="1">{#N/A,#N/A,FALSE,"Coversheet";#N/A,#N/A,FALSE,"QA"}</definedName>
    <definedName name="Estimate" localSheetId="10" hidden="1">{#N/A,#N/A,FALSE,"Summ";#N/A,#N/A,FALSE,"General"}</definedName>
    <definedName name="Estimate" localSheetId="5" hidden="1">{#N/A,#N/A,FALSE,"Summ";#N/A,#N/A,FALSE,"General"}</definedName>
    <definedName name="Estimate" hidden="1">{#N/A,#N/A,FALSE,"Summ";#N/A,#N/A,FALSE,"General"}</definedName>
    <definedName name="estrateRES">#REF!</definedName>
    <definedName name="ex" localSheetId="10" hidden="1">{#N/A,#N/A,FALSE,"Summ";#N/A,#N/A,FALSE,"General"}</definedName>
    <definedName name="ex" localSheetId="5" hidden="1">{#N/A,#N/A,FALSE,"Summ";#N/A,#N/A,FALSE,"General"}</definedName>
    <definedName name="ex" hidden="1">{#N/A,#N/A,FALSE,"Summ";#N/A,#N/A,FALSE,"General"}</definedName>
    <definedName name="Exhibit_No.______JHS_06">'[52]JHS-21'!$G$3</definedName>
    <definedName name="Exhibit_No.______JHS_09">'[52]JHS-25 Ex A-2'!$I$2</definedName>
    <definedName name="Exhibit_No.______JHS_4">'[52]JHS-19'!$AR$3</definedName>
    <definedName name="Exhibit_No.______MJS_4">'[15]MJS-11'!$O$3</definedName>
    <definedName name="Exhibit_No.______MJS_5">'[15]MJS-12'!$E$3</definedName>
    <definedName name="Exhibit_No.______MJS_6">'[15]MJS-13'!$F$3</definedName>
    <definedName name="Exhibit_No._____JHS_05">'[52]JHS-20'!$E$3</definedName>
    <definedName name="Exhibit_No._____JHS_07">'[52]JHS-22'!$M$3</definedName>
    <definedName name="Expected_Life">#REF!</definedName>
    <definedName name="ExpirationDate">[6]PartsDataTable!$E$14</definedName>
    <definedName name="FACTORS">#REF!</definedName>
    <definedName name="FCR">'[43]Virtual 49 Back-Up'!$B$20</definedName>
    <definedName name="fdasfdas" localSheetId="1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localSheetId="10" hidden="1">{#N/A,#N/A,FALSE,"Month ";#N/A,#N/A,FALSE,"YTD";#N/A,#N/A,FALSE,"12 mo ended"}</definedName>
    <definedName name="fdsafdasfdsa" localSheetId="5" hidden="1">{#N/A,#N/A,FALSE,"Month ";#N/A,#N/A,FALSE,"YTD";#N/A,#N/A,FALSE,"12 mo ended"}</definedName>
    <definedName name="fdsafdasfdsa" hidden="1">{#N/A,#N/A,FALSE,"Month ";#N/A,#N/A,FALSE,"YTD";#N/A,#N/A,FALSE,"12 mo ended"}</definedName>
    <definedName name="Feb03AMA">'[23]BS C&amp;L'!#REF!</definedName>
    <definedName name="Feb04AMA">[2]BS!$AE$7:$AE$3582</definedName>
    <definedName name="Feb05AMA">#REF!</definedName>
    <definedName name="Feb09AMA">[8]BS!$AL$7:$AL$1725</definedName>
    <definedName name="Feb10AMA">[8]BS!$AX$7:$AX$1726</definedName>
    <definedName name="FebNCF">[24]Assumptions!$C$36</definedName>
    <definedName name="Fed_Cap_Tax">[55]Inputs!$E$112</definedName>
    <definedName name="FedTaxRate">[18]Assumptions!$C$33</definedName>
    <definedName name="FEE">[56]Cash_Flow!$F$50:$V$51</definedName>
    <definedName name="FERC_Lookup" localSheetId="5">'[57]Map Table'!$E$4:$F$72</definedName>
    <definedName name="FERC_Lookup">'[58]Map Table'!$E$2:$F$58</definedName>
    <definedName name="FERC_Lookup2">'[57]Map Table'!$C$4:$D$94</definedName>
    <definedName name="FERCRATE">#REF!</definedName>
    <definedName name="FF">#REF!</definedName>
    <definedName name="FFE">[56]Cash_Flow!$F$50:$V$51</definedName>
    <definedName name="ffff" hidden="1">{#N/A,#N/A,FALSE,"Coversheet";#N/A,#N/A,FALSE,"QA"}</definedName>
    <definedName name="fffgf" hidden="1">{#N/A,#N/A,FALSE,"Coversheet";#N/A,#N/A,FALSE,"QA"}</definedName>
    <definedName name="FFHAtClosing">'[31]General Inputs'!$E$14</definedName>
    <definedName name="Field_Names">[40]MC1!$V$3</definedName>
    <definedName name="FIELDCHRG">[28]model!#REF!</definedName>
    <definedName name="Final">#REF!</definedName>
    <definedName name="fincosts">[0]!fincosts</definedName>
    <definedName name="firstptcyr">#REF!</definedName>
    <definedName name="FirstTurbine">[6]PartsFlow!$B$9</definedName>
    <definedName name="FirstYearAssessment">'[31]General Inputs'!$E$26</definedName>
    <definedName name="firstyearmonths">#REF!</definedName>
    <definedName name="FirstYearofStratPlan">[21]Resources!$E$69</definedName>
    <definedName name="FIT" localSheetId="5">'[52]JHS-22'!$L$20</definedName>
    <definedName name="FIT">#REF!</definedName>
    <definedName name="FITRate">'[39]General Inputs'!$E$19</definedName>
    <definedName name="FixedPTPRate">[20]Assumptions!$C$163</definedName>
    <definedName name="FixedTranEsc">[20]Assumptions!$C$164</definedName>
    <definedName name="FixedTranRate">[20]Assumptions!$C$162</definedName>
    <definedName name="fixedtrans">#REF!</definedName>
    <definedName name="FlexPlanCapacity">[59]Menu!$B$13</definedName>
    <definedName name="flowchart">[0]!flowchart</definedName>
    <definedName name="fpldebt">#REF!</definedName>
    <definedName name="FPLequit">#REF!</definedName>
    <definedName name="fsdfsdf">'[60]Exhibit A-1 Original'!$A$127</definedName>
    <definedName name="FTAX">[11]INPUTS!$F$30</definedName>
    <definedName name="Fuel">#REF!</definedName>
    <definedName name="Fuel_Unit">[40]MC1!$V$4:$AG$11</definedName>
    <definedName name="Fuel1">'[61]Exhibit A-1 original'!$B$85</definedName>
    <definedName name="Fuelexp">[0]!Fuelexp</definedName>
    <definedName name="Gas_Prices">[40]Summary!$A$142</definedName>
    <definedName name="GasRBLine">[2]BS!$AS$7:$AS$3631</definedName>
    <definedName name="GasTransCost">[21]Resources!$D$77</definedName>
    <definedName name="GasWC_LineItem">[2]BS!$AR$7:$AR$3631</definedName>
    <definedName name="GDPIP">#REF!</definedName>
    <definedName name="GDPIPArray">'[31]General Inputs'!$E$39:$AF$39</definedName>
    <definedName name="GEData">'[6]GE Data'!$A$1</definedName>
    <definedName name="GeoDate">'[45]Dispatch Cases'!#REF!</definedName>
    <definedName name="GEOpSpare">'[6]GE Data'!$F$67</definedName>
    <definedName name="GP.T">[11]INTERNAL!$A$52:$IV$54</definedName>
    <definedName name="gpdip">#REF!</definedName>
    <definedName name="GrantDeductability">[20]Assumptions!$C$205</definedName>
    <definedName name="graph">#REF!</definedName>
    <definedName name="GRCUpdate">'[31]General Inputs'!$I$6</definedName>
    <definedName name="gtformat1">'[6]Customer Data'!$B$57</definedName>
    <definedName name="gtformat2">'[6]Customer Data'!$B$153</definedName>
    <definedName name="gtformat3">'[6]Customer Data'!$B$175</definedName>
    <definedName name="gtinv1">'[6]Customer Data'!$B$161</definedName>
    <definedName name="gtinv2">'[6]Customer Data'!$B$183</definedName>
    <definedName name="gtnumber">'[6]Customer Data'!$F$13</definedName>
    <definedName name="Heatrate_DF">'[31]General Inputs'!$E$12</definedName>
    <definedName name="Heatrate_Primary">'[31]General Inputs'!$E$11</definedName>
    <definedName name="helllo" hidden="1">{#N/A,#N/A,FALSE,"Pg 6b CustCount_Gas";#N/A,#N/A,FALSE,"QA";#N/A,#N/A,FALSE,"Report";#N/A,#N/A,FALSE,"forecast"}</definedName>
    <definedName name="Hello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P" localSheetId="5" hidden="1">{#N/A,#N/A,FALSE,"Coversheet";#N/A,#N/A,FALSE,"QA"}</definedName>
    <definedName name="HELP" hidden="1">{#N/A,#N/A,FALSE,"Coversheet";#N/A,#N/A,FALSE,"QA"}</definedName>
    <definedName name="HoursInServiceAtClosing">'[31]General Inputs'!$E$15</definedName>
    <definedName name="howToChange">#REF!</definedName>
    <definedName name="howToCheck">#REF!</definedName>
    <definedName name="HRAccumDep">'[62]JHS-10 Adjstmts'!#REF!</definedName>
    <definedName name="HRDepExp">'[62]JHS-10 Adjstmts'!#REF!</definedName>
    <definedName name="HRDFIT">'[62]JHS-10 Adjstmts'!#REF!</definedName>
    <definedName name="HRGrossPlant">'[62]JHS-10 Adjstmts'!#REF!</definedName>
    <definedName name="HRPrdctnOM">'[62]JHS-10 Adjstmts'!#REF!</definedName>
    <definedName name="HRPropIns">'[62]JHS-10 Adjstmts'!#REF!</definedName>
    <definedName name="HRPropTax">'[62]JHS-10 Adjstmts'!#REF!</definedName>
    <definedName name="HRPwrCsts">'[62]JHS-10 Adjstmts'!#REF!</definedName>
    <definedName name="HrsPerDay">[24]Assumptions!$C$13</definedName>
    <definedName name="HTML_CodePage" hidden="1">1252</definedName>
    <definedName name="HTML_Control" localSheetId="5" hidden="1">{"'Sheet1'!$A$1:$J$121"}</definedName>
    <definedName name="HTML_Control" hidden="1">{"'Sheet1'!$A$1:$J$121"}</definedName>
    <definedName name="HTML_Description" hidden="1">""</definedName>
    <definedName name="HTML_Email" hidden="1">""</definedName>
    <definedName name="HTML_Header" hidden="1">"Sheet1"</definedName>
    <definedName name="HTML_LastUpdate" hidden="1">"10/21/99"</definedName>
    <definedName name="HTML_LineAfter" hidden="1">FALSE</definedName>
    <definedName name="HTML_LineBefore" hidden="1">FALSE</definedName>
    <definedName name="HTML_Name" hidden="1">"Paulette Peoples"</definedName>
    <definedName name="HTML_OBDlg2" hidden="1">TRUE</definedName>
    <definedName name="HTML_OBDlg4" hidden="1">TRUE</definedName>
    <definedName name="HTML_OS" hidden="1">0</definedName>
    <definedName name="HTML_PathFile" hidden="1">"\\Bhincres01\groups\Mkt_Dev\EXECMKTR\RIGS\RigBible\Web NA.htm"</definedName>
    <definedName name="HTML_Title" hidden="1">"Total North America"</definedName>
    <definedName name="HydroCap">#REF!</definedName>
    <definedName name="HydroGen">[45]Dispatch!#REF!</definedName>
    <definedName name="IBFIT.T">[11]INTERNAL!$A$85:$IV$87</definedName>
    <definedName name="IDCRATE">#REF!</definedName>
    <definedName name="if">'[63]General Inputs'!$E$9</definedName>
    <definedName name="inact">#REF!</definedName>
    <definedName name="income_satement_ytd" localSheetId="5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NCSTMNT">#REF!</definedName>
    <definedName name="INCSTMT">#REF!</definedName>
    <definedName name="inctaxrate">0.4</definedName>
    <definedName name="inflat">#REF!</definedName>
    <definedName name="inflatCERA">#REF!</definedName>
    <definedName name="Inflation">[21]Resources!$E$68</definedName>
    <definedName name="InfoPane">#REF!</definedName>
    <definedName name="InformationPane">#REF!</definedName>
    <definedName name="InfpPane">#REF!</definedName>
    <definedName name="InfraCost">[20]Assumptions!$C$77</definedName>
    <definedName name="Initial_Spare_Parts">[64]CapEx!$B$6</definedName>
    <definedName name="initialcol">[6]PartsFlow!$D$7</definedName>
    <definedName name="InsBasis">[20]Assumptions!$C$167</definedName>
    <definedName name="InsEsc">[20]Assumptions!$C$169</definedName>
    <definedName name="InsRate">[20]Assumptions!$C$168</definedName>
    <definedName name="InterconnectCost">[20]Assumptions!$C$72</definedName>
    <definedName name="IntervalCI">'[6]Customer Data'!$F$48</definedName>
    <definedName name="intervaldatastart">[6]PartsDataTable!$I$266</definedName>
    <definedName name="IntervalHGP">'[6]Customer Data'!$F$49</definedName>
    <definedName name="IntervalMI">'[6]Customer Data'!$F$50</definedName>
    <definedName name="INTRESEXCH">[65]Sheet1!$AG$1</definedName>
    <definedName name="InvAnchor1">'[6]Customer Data'!$B$162</definedName>
    <definedName name="InvAnchor2">'[6]Customer Data'!$B$184</definedName>
    <definedName name="invpedigree1">'[6]Customer Data'!$C$162:$I$169</definedName>
    <definedName name="invpedigree2">'[6]Customer Data'!$C$184:$H$191</definedName>
    <definedName name="INVPLAN">#REF!</definedName>
    <definedName name="ISytd" localSheetId="5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ITC_PPE_Basis">'[39]General Inputs'!$E$32</definedName>
    <definedName name="ITC_PPE_Basis_Reduct">'[39]General Inputs'!$E$33</definedName>
    <definedName name="ITC_rate">'[39]General Inputs'!$E$30</definedName>
    <definedName name="ITCAmortTerm">[20]Assumptions!$C$201</definedName>
    <definedName name="ITCBasis">[20]Assumptions!$C$198</definedName>
    <definedName name="ITCBasisFact">[20]Assumptions!$C$199</definedName>
    <definedName name="ITCDeductability">[20]Assumptions!$C$202</definedName>
    <definedName name="ITCGrantAmortTerm">[20]Assumptions!$C$204</definedName>
    <definedName name="ITCGrantRate">[20]Assumptions!$C$203</definedName>
    <definedName name="ITCRate">[20]Assumptions!$C$200</definedName>
    <definedName name="Jan03AMA">'[23]BS C&amp;L'!#REF!</definedName>
    <definedName name="Jan04AMA">[2]BS!$AD$7:$AD$3582</definedName>
    <definedName name="Jan05AMA">#REF!</definedName>
    <definedName name="Jan06AMA">[10]BS!#REF!</definedName>
    <definedName name="Jan09AMA">[8]BS!$AK$7:$AK$1743</definedName>
    <definedName name="Jan10AMA">[8]BS!$AW$7:$AW$1726</definedName>
    <definedName name="Jane" localSheetId="10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5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3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4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NCF">[24]Assumptions!$C$35</definedName>
    <definedName name="jfkljsdkljiejgr" localSheetId="5" hidden="1">{#N/A,#N/A,FALSE,"Summ";#N/A,#N/A,FALSE,"General"}</definedName>
    <definedName name="jfkljsdkljiejgr" hidden="1">{#N/A,#N/A,FALSE,"Summ";#N/A,#N/A,FALSE,"General"}</definedName>
    <definedName name="Jul03AMA">'[23]BS C&amp;L'!#REF!</definedName>
    <definedName name="Jul04AMA">[2]BS!$AJ$7:$AJ$3582</definedName>
    <definedName name="Jul05AMA">#REF!</definedName>
    <definedName name="Jul09AMA">[8]BS!$AQ$7:$AQ$1726</definedName>
    <definedName name="julcf">#REF!</definedName>
    <definedName name="julcost">#REF!</definedName>
    <definedName name="JulNCF">[20]Assumptions!$C$41</definedName>
    <definedName name="Jun03AMA">'[23]BS C&amp;L'!#REF!</definedName>
    <definedName name="Jun04AMA">[2]BS!$AI$7:$AI$3582</definedName>
    <definedName name="Jun05AMA">#REF!</definedName>
    <definedName name="Jun09AMA">[8]BS!$AP$7:$AP$1726</definedName>
    <definedName name="Jun10AMA">[8]BS!$BB$7:$BB$1726</definedName>
    <definedName name="JunNCF">[20]Assumptions!$C$40</definedName>
    <definedName name="k" localSheetId="1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ickOffDate">'[31]General Inputs'!$E$3</definedName>
    <definedName name="Kwh_grc06_tye0905">#REF!</definedName>
    <definedName name="l" localSheetId="1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and">'[34]Assumptions Project XYZ'!$C$3</definedName>
    <definedName name="LandEsc">[20]Assumptions!$C$171</definedName>
    <definedName name="LandPurch">[20]Assumptions!$C$70</definedName>
    <definedName name="LandRate">[20]Assumptions!$C$170</definedName>
    <definedName name="Last_Row">IF([0]!Values_Entered,Header_Row+[0]!Number_of_Payments,Header_Row)</definedName>
    <definedName name="LATEPAY">[65]Sheet1!$E$3:$E$25</definedName>
    <definedName name="Lease_total">#REF!</definedName>
    <definedName name="Legal">[6]Legal!$A$1</definedName>
    <definedName name="LevelizedCost">'[31]Revenue Calculation'!$I$8</definedName>
    <definedName name="LINE.T">[11]INTERNAL!$A$55:$IV$57</definedName>
    <definedName name="Line_10">#REF!</definedName>
    <definedName name="Line_11">#REF!</definedName>
    <definedName name="Line_12">#REF!</definedName>
    <definedName name="line_14">#REF!</definedName>
    <definedName name="Line_15">#REF!</definedName>
    <definedName name="Line_19">#REF!</definedName>
    <definedName name="Line_22">#REF!</definedName>
    <definedName name="Line_23">#REF!</definedName>
    <definedName name="Line_25">#REF!</definedName>
    <definedName name="Line_OH">#REF!</definedName>
    <definedName name="LoadArray">'[66]Load Source Data'!$C$78:$X$89</definedName>
    <definedName name="LoadGrowthAdder">#REF!</definedName>
    <definedName name="LOLD">1</definedName>
    <definedName name="LOLD_Table">10</definedName>
    <definedName name="LOLD_ZZCOOM_M03_Q001">10</definedName>
    <definedName name="LOLD_ZZCOOM_M03_Q001SKF">13</definedName>
    <definedName name="LOLD_ZZCOOM_M03_Q004">10</definedName>
    <definedName name="LOLD_ZZCOOM_M03_Q004ORDERS">13</definedName>
    <definedName name="LOLD_ZZCOOM_M03_Q004SKF">13</definedName>
    <definedName name="lookup" localSheetId="5" hidden="1">{#N/A,#N/A,FALSE,"Coversheet";#N/A,#N/A,FALSE,"QA"}</definedName>
    <definedName name="lookup" hidden="1">{#N/A,#N/A,FALSE,"Coversheet";#N/A,#N/A,FALSE,"QA"}</definedName>
    <definedName name="LTSACoverage">'[31]General Inputs'!$I$7</definedName>
    <definedName name="M">'[1]Sched 46'!#REF!</definedName>
    <definedName name="M9100F4">#REF!</definedName>
    <definedName name="M9100F4_v4">[67]M9100F4!$A$1:$V$99</definedName>
    <definedName name="Macro1">[0]!Macro1</definedName>
    <definedName name="macro2">[0]!macro2</definedName>
    <definedName name="MACRS10Yr">[20]Assumptions!$C$184</definedName>
    <definedName name="MACRS15Yr">[20]Assumptions!$C$185</definedName>
    <definedName name="MACRS20Yr">[20]Assumptions!$C$186</definedName>
    <definedName name="MACRS3Yr">[20]Assumptions!$C$181</definedName>
    <definedName name="MACRS5Yr">[20]Assumptions!$C$182</definedName>
    <definedName name="MACRS7Yr">[20]Assumptions!$C$183</definedName>
    <definedName name="MACRSConv">[20]Assumptions!$C$180</definedName>
    <definedName name="MaintBasis">'[6]Customer Data'!$F$20</definedName>
    <definedName name="MaintenanceBasis">'[6]Customer Data'!$F$20</definedName>
    <definedName name="manutaxfit">#REF!</definedName>
    <definedName name="Mar03AMA">'[23]BS C&amp;L'!#REF!</definedName>
    <definedName name="Mar04AMA">[2]BS!$AF$7:$AF$3582</definedName>
    <definedName name="Mar05AMA">#REF!</definedName>
    <definedName name="MAR09AMA">[8]BS!$AM$7:$AM$1725</definedName>
    <definedName name="Mar10AMA">[8]BS!$AY$7:$AY$1726</definedName>
    <definedName name="MarNCF">[24]Assumptions!$C$37</definedName>
    <definedName name="MaxBid">[31]CapEx!$B$32</definedName>
    <definedName name="May03AMA">'[23]BS C&amp;L'!#REF!</definedName>
    <definedName name="May04AMA">[2]BS!$AH$7:$AH$3582</definedName>
    <definedName name="May05AMA">#REF!</definedName>
    <definedName name="MAY09AMA">[8]BS!$AO$7:$AO$1726</definedName>
    <definedName name="May10AMA">[8]BS!$BA$7:$BA$1726</definedName>
    <definedName name="MayNCF">[20]Assumptions!$C$39</definedName>
    <definedName name="mcnarycost">#REF!</definedName>
    <definedName name="mcnarytoggle">#REF!</definedName>
    <definedName name="median_energy">#REF!</definedName>
    <definedName name="menu1_Button5_Click">[68]!menu1_Button5_Click</definedName>
    <definedName name="menu1_Button6_Click">[68]!menu1_Button6_Click</definedName>
    <definedName name="MERGER_COST">[65]Sheet1!$AF$3:$AJ$28</definedName>
    <definedName name="MERGERCOSTS">[69]model!#REF!</definedName>
    <definedName name="METER">'[1]Sched 46'!#REF!</definedName>
    <definedName name="MGT">[56]Cash_Flow!$F$52:$V$53</definedName>
    <definedName name="MidC">[70]MidC!$A$5:$B$374</definedName>
    <definedName name="Miller" localSheetId="10" hidden="1">{#N/A,#N/A,FALSE,"Expenditures";#N/A,#N/A,FALSE,"Property Placed In-Service";#N/A,#N/A,FALSE,"CWIP Balances"}</definedName>
    <definedName name="Miller" localSheetId="5" hidden="1">{#N/A,#N/A,FALSE,"Expenditures";#N/A,#N/A,FALSE,"Property Placed In-Service";#N/A,#N/A,FALSE,"CWIP Balances"}</definedName>
    <definedName name="Miller" localSheetId="3" hidden="1">{#N/A,#N/A,FALSE,"Expenditures";#N/A,#N/A,FALSE,"Property Placed In-Service";#N/A,#N/A,FALSE,"CWIP Balances"}</definedName>
    <definedName name="Miller" localSheetId="4" hidden="1">{#N/A,#N/A,FALSE,"Expenditures";#N/A,#N/A,FALSE,"Property Placed In-Service";#N/A,#N/A,FALSE,"CWIP Balances"}</definedName>
    <definedName name="Miller" hidden="1">{#N/A,#N/A,FALSE,"Expenditures";#N/A,#N/A,FALSE,"Property Placed In-Service";#N/A,#N/A,FALSE,"CWIP Balances"}</definedName>
    <definedName name="MinorPrice">'[6]Customer Data'!$G$247</definedName>
    <definedName name="MISCELLANEOUS">#REF!</definedName>
    <definedName name="MMRecovery">'[31]General Inputs'!$I$9</definedName>
    <definedName name="MonthsInFirstYear">'[39]General Inputs'!$E$5</definedName>
    <definedName name="MonthsOfTransaction">'[31]General Inputs'!$E$6</definedName>
    <definedName name="MonTotalDispatch">[45]Dispatch!#REF!</definedName>
    <definedName name="MosPerQtr">[20]Assumptions!$C$16</definedName>
    <definedName name="MosPerYr">[20]Assumptions!$C$17</definedName>
    <definedName name="MSC">[71]MSC!$C$50:$I$305</definedName>
    <definedName name="MT">#REF!</definedName>
    <definedName name="MTD_Format" localSheetId="5">[72]Mthly!$B$11:$D$11,[72]Mthly!$B$35:$D$35</definedName>
    <definedName name="MTD_Format">[73]Mthly!$B$11:$D$11,[73]Mthly!$B$31:$D$31</definedName>
    <definedName name="MustRunGen">[45]Dispatch!#REF!</definedName>
    <definedName name="Mwh">#REF!</definedName>
    <definedName name="mwhoutlookdata">'[74]pivoted data'!$D$3:$R$42</definedName>
    <definedName name="name">[13]DT_A_DOL93!#REF!</definedName>
    <definedName name="nameplate">#REF!</definedName>
    <definedName name="Nameplate_DF">'[31]General Inputs'!$E$10</definedName>
    <definedName name="Nameplate_plant">'[39]General Inputs'!$E$9</definedName>
    <definedName name="Nameplate_Primary">'[31]General Inputs'!$E$9</definedName>
    <definedName name="NavPane">#REF!</definedName>
    <definedName name="NCP_360">[11]EXTERNAL!$A$13:$IV$15</definedName>
    <definedName name="NCP_361">[11]EXTERNAL!$A$16:$IV$18</definedName>
    <definedName name="NCP_362">[11]EXTERNAL!$A$19:$IV$21</definedName>
    <definedName name="new" localSheetId="10" hidden="1">{#N/A,#N/A,FALSE,"Summ";#N/A,#N/A,FALSE,"General"}</definedName>
    <definedName name="new" localSheetId="5" hidden="1">{#N/A,#N/A,FALSE,"Summ";#N/A,#N/A,FALSE,"General"}</definedName>
    <definedName name="new" hidden="1">{#N/A,#N/A,FALSE,"Summ";#N/A,#N/A,FALSE,"General"}</definedName>
    <definedName name="newname">[13]DT_A_DOL93!#REF!</definedName>
    <definedName name="non_AURORA_lookup">#REF!</definedName>
    <definedName name="non_core_lookup">#REF!</definedName>
    <definedName name="nonrefundtrans">#REF!</definedName>
    <definedName name="Nov03AMA">[3]BS!$AI$7:$AI$3582</definedName>
    <definedName name="Nov04AMA">[2]BS!$AN$7:$AN$3582</definedName>
    <definedName name="Nov05AMA">#REF!</definedName>
    <definedName name="Nov09AMA">[8]BS!$AU$7:$AU$1726</definedName>
    <definedName name="novcf">#REF!</definedName>
    <definedName name="novcost">#REF!</definedName>
    <definedName name="NovNCF">[20]Assumptions!$C$45</definedName>
    <definedName name="NPV">'[6]Accumulated Offer'!$A$1</definedName>
    <definedName name="NRG">[11]CLASSIFIERS!$A$5:$IV$5</definedName>
    <definedName name="nuc797act">[0]!nuc797act</definedName>
    <definedName name="NUC797sum">[0]!NUC797sum</definedName>
    <definedName name="nuc97budget">[0]!nuc97budget</definedName>
    <definedName name="NUCEVA2ndqtr">[0]!NUCEVA2ndqtr</definedName>
    <definedName name="Nuclear_Prices">[40]Summary!$A$189</definedName>
    <definedName name="Number_of_Payments" localSheetId="5">MATCH(0.01,End_Bal,-1)+1</definedName>
    <definedName name="Number_of_Payments">MATCH(0.01,End_Bal,-1)+1</definedName>
    <definedName name="numturbines">#REF!</definedName>
    <definedName name="numturbptc">#REF!</definedName>
    <definedName name="NvsASD">"V2005-12-31"</definedName>
    <definedName name="NvsAutoDrillOk">"VN"</definedName>
    <definedName name="NvsElapsedTime">0.00881805555400206</definedName>
    <definedName name="NvsEndTime">38831.5955224537</definedName>
    <definedName name="NvsInstSpec">"%"</definedName>
    <definedName name="NvsLayoutType">"M3"</definedName>
    <definedName name="NvsNplSpec">"%,X,RZF..,CZF.."</definedName>
    <definedName name="NvsPanelEffdt">"V2020-12-31"</definedName>
    <definedName name="NvsPanelSetid">"VCPSTD"</definedName>
    <definedName name="NvsReqBU">"VCPSTD"</definedName>
    <definedName name="NvsReqBUOnly">"VN"</definedName>
    <definedName name="NvsTransLed">"VN"</definedName>
    <definedName name="NvsTreeASD">"V2005-12-31"</definedName>
    <definedName name="NvsValTbl.ACCOUNT">"GL_ACCOUNT_TBL"</definedName>
    <definedName name="NvsValTbl.BUSINESS_UNIT">"BUS_UNIT_TBL_GL"</definedName>
    <definedName name="NvsValTbl.DEPTID">"DEPARTMENT_TBL"</definedName>
    <definedName name="NvsValTbl.PPL_ACTIVITY">"PPL_ACT_ALL_VW"</definedName>
    <definedName name="NvsValTbl.PPL_CONS_RES_CTR">"PPL_CRC_ALL_VW"</definedName>
    <definedName name="NvsValTbl.PRODUCT">"PROD_ALL_VW"</definedName>
    <definedName name="NvsValTbl.PROJECT_ID">"PROJECT_TBL_VW"</definedName>
    <definedName name="NvsValTbl.SCENARIO">"BD_SCENARIO_TBL"</definedName>
    <definedName name="NvsValTbl.STATISTICS_CODE">"STAT_TBL"</definedName>
    <definedName name="NvsValTbl.U_GL_RES_GROUP">"U_SUM_LEDGER"</definedName>
    <definedName name="NvsValTbl.U_GL_RESOURCE">"U_GLRESOURCE_VW"</definedName>
    <definedName name="NvsValTbl.U_PROCESS">"U_PROCESS_AL_VW"</definedName>
    <definedName name="NWSales_MWH">[13]DT_A_AMW93!#REF!</definedName>
    <definedName name="O_M_Input">'[75]MiscItems(Input)'!$B$5:$AO$8,'[75]MiscItems(Input)'!$B$13:$AO$13,'[75]MiscItems(Input)'!$B$15:$B$17,'[75]MiscItems(Input)'!$B$17:$AO$17,'[75]MiscItems(Input)'!$B$15:$AO$15</definedName>
    <definedName name="O_M_Rate">'[43]Virtual 49 Back-Up'!$B$21</definedName>
    <definedName name="OBCLEASE">[65]Sheet1!$AF$4:$AI$23</definedName>
    <definedName name="Oct03AMA">[3]BS!$AH$7:$AH$3582</definedName>
    <definedName name="Oct04AMA">[2]BS!$AM$7:$AM$3582</definedName>
    <definedName name="Oct05AMA">#REF!</definedName>
    <definedName name="Oct09AMA">[8]BS!$AT$7:$AT$1726</definedName>
    <definedName name="octcf">#REF!</definedName>
    <definedName name="octcost">#REF!</definedName>
    <definedName name="OctNCF">[20]Assumptions!$C$44</definedName>
    <definedName name="OfferComp">'[6]Offer Comp.'!$A$1</definedName>
    <definedName name="OH">[11]CLASSIFIERS!$A$8:$IV$8</definedName>
    <definedName name="OH_NCP">[11]EXTERNAL!$A$79:$IV$81</definedName>
    <definedName name="OH_SVC">[11]EXTERNAL!$A$142:$IV$144</definedName>
    <definedName name="OH_TFMR">[11]EXTERNAL!$A$97:$IV$99</definedName>
    <definedName name="OH_TFMRC">[11]EXTERNAL!$A$94:$IV$96</definedName>
    <definedName name="Oil_Prices">[40]Summary!$A$96</definedName>
    <definedName name="OMEsc">[20]Assumptions!$C$148</definedName>
    <definedName name="OMRate">[20]Assumptions!$C$147</definedName>
    <definedName name="OMtoggle">#REF!</definedName>
    <definedName name="OP_Mo_Year1">#REF!</definedName>
    <definedName name="OPCONT">#REF!</definedName>
    <definedName name="OPEXPPF">[76]model!#REF!</definedName>
    <definedName name="OPEXPRS">[28]model!#REF!</definedName>
    <definedName name="OpSpAnchor">'[6]Customer Data'!$F$198</definedName>
    <definedName name="OpSpares">'[6]Customer Data'!$194:$218</definedName>
    <definedName name="OthRCF">[35]INPUTS!$F$41</definedName>
    <definedName name="OthUnc">[11]INPUTS!$F$36</definedName>
    <definedName name="OutageAdder">'[6]Customer Data'!$F$231</definedName>
    <definedName name="outlookdata" localSheetId="5">'[77]pivoted data'!$D$3:$Q$90</definedName>
    <definedName name="outlookdata">'[78]pivoted data'!$D$3:$Q$90</definedName>
    <definedName name="p" localSheetId="1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A">[4]Sheet1!$T$1:$AC$75</definedName>
    <definedName name="Page1">#REF!</definedName>
    <definedName name="Page2">#REF!</definedName>
    <definedName name="parasitic">#REF!</definedName>
    <definedName name="parasiticprice">#REF!</definedName>
    <definedName name="Part10Anchor">[6]PartsFlow!$B$205</definedName>
    <definedName name="Part10Int">'[6]Customer Data'!$E$119</definedName>
    <definedName name="Part10RS">'[6]Customer Data'!$B$142</definedName>
    <definedName name="Part10Spare">'[6]Customer Data'!$C$119</definedName>
    <definedName name="Part11Anchor">[6]PartsFlow!$B$224</definedName>
    <definedName name="Part11Int">'[6]Customer Data'!$E$120</definedName>
    <definedName name="Part11RS">'[6]Customer Data'!$B$143</definedName>
    <definedName name="Part11Spare">'[6]Customer Data'!$C$120</definedName>
    <definedName name="Part12Anchor">[6]PartsFlow!$B$243</definedName>
    <definedName name="Part12Int">'[6]Customer Data'!$E$121</definedName>
    <definedName name="Part12RS">'[6]Customer Data'!$B$144</definedName>
    <definedName name="Part12Spare">'[6]Customer Data'!$C$121</definedName>
    <definedName name="Part13Anchor">[6]PartsFlow!$B$262</definedName>
    <definedName name="Part13Int">'[6]Customer Data'!$E$122</definedName>
    <definedName name="Part13RS">'[6]Customer Data'!$B$145</definedName>
    <definedName name="Part13Spare">'[6]Customer Data'!$C$122</definedName>
    <definedName name="Part14Anchor">[6]PartsFlow!$B$281</definedName>
    <definedName name="Part15Anchor">[6]PartsFlow!$B$300</definedName>
    <definedName name="Part1Anchor">[6]PartsFlow!$B$34</definedName>
    <definedName name="Part1Int">'[6]Customer Data'!$E$109</definedName>
    <definedName name="Part1RS">'[6]Customer Data'!$B$132</definedName>
    <definedName name="Part1Spare">'[6]Customer Data'!$C$109</definedName>
    <definedName name="Part2Anchor">[6]PartsFlow!$B$53</definedName>
    <definedName name="Part2Int">'[6]Customer Data'!$E$110</definedName>
    <definedName name="Part2RS">'[6]Customer Data'!$B$133</definedName>
    <definedName name="Part2Spare">'[6]Customer Data'!$C$110</definedName>
    <definedName name="Part3Anchor">[6]PartsFlow!$B$72</definedName>
    <definedName name="Part3Int">'[6]Customer Data'!$E$111</definedName>
    <definedName name="Part3RS">'[6]Customer Data'!$B$134</definedName>
    <definedName name="Part3Spare">'[6]Customer Data'!$C$111</definedName>
    <definedName name="Part4Anchor">[6]PartsFlow!$B$91</definedName>
    <definedName name="Part4Int">'[6]Customer Data'!$E$112</definedName>
    <definedName name="Part4RS">'[6]Customer Data'!$B$135</definedName>
    <definedName name="Part4Spare">'[6]Customer Data'!$C$112</definedName>
    <definedName name="Part5Anchor">[6]PartsFlow!$B$110</definedName>
    <definedName name="Part5Int">'[6]Customer Data'!$E$114</definedName>
    <definedName name="Part5RS">'[6]Customer Data'!$B$137</definedName>
    <definedName name="Part5Spare">'[6]Customer Data'!$C$114</definedName>
    <definedName name="Part6Anchor">[6]PartsFlow!$B$129</definedName>
    <definedName name="Part6Int">'[6]Customer Data'!$E$115</definedName>
    <definedName name="Part6RS">'[6]Customer Data'!$B$138</definedName>
    <definedName name="Part6Spare">'[6]Customer Data'!$C$115</definedName>
    <definedName name="Part7Anchor">[6]PartsFlow!$B$148</definedName>
    <definedName name="Part7Int">'[6]Customer Data'!$E$116</definedName>
    <definedName name="Part7RS">'[6]Customer Data'!$B$139</definedName>
    <definedName name="Part7Spare">'[6]Customer Data'!$C$116</definedName>
    <definedName name="Part8Anchor">[6]PartsFlow!$B$167</definedName>
    <definedName name="Part8Int">'[6]Customer Data'!$E$117</definedName>
    <definedName name="Part8RS">'[6]Customer Data'!$B$140</definedName>
    <definedName name="Part8Spare">'[6]Customer Data'!$C$117</definedName>
    <definedName name="Part9Anchor">[6]PartsFlow!$B$186</definedName>
    <definedName name="Part9Int">'[6]Customer Data'!$E$118</definedName>
    <definedName name="Part9RS">'[6]Customer Data'!$B$141</definedName>
    <definedName name="Part9Spare">'[6]Customer Data'!$C$118</definedName>
    <definedName name="PartInfo">[6]PartsDataTable!$F$21:$K$38</definedName>
    <definedName name="PartInfo2">[6]PartsDataTable!$G$44:$I$59</definedName>
    <definedName name="parts1">[6]PartsFlow!$D$34:$R$41</definedName>
    <definedName name="parts10">[6]PartsFlow!$D$205:$R$212</definedName>
    <definedName name="parts11">[6]PartsFlow!$D$224:$R$231</definedName>
    <definedName name="parts12">[6]PartsFlow!$D$243:$R$250</definedName>
    <definedName name="parts13">[6]PartsFlow!$D$262:$R$269</definedName>
    <definedName name="parts14">[6]PartsFlow!$D$281:$R$288</definedName>
    <definedName name="parts2">[6]PartsFlow!$D$53:$R$60</definedName>
    <definedName name="parts3">[6]PartsFlow!$D$72:$R$79</definedName>
    <definedName name="parts4">[6]PartsFlow!$D$91:$R$98</definedName>
    <definedName name="parts5">[6]PartsFlow!$D$110:$R$117</definedName>
    <definedName name="parts6">[6]PartsFlow!$D$129:$R$136</definedName>
    <definedName name="parts7">[6]PartsFlow!$D$148:$R$155</definedName>
    <definedName name="parts8">[6]PartsFlow!$D$167:$R$174</definedName>
    <definedName name="parts9">[6]PartsFlow!$D$186:$R$193</definedName>
    <definedName name="PartsFlow">[6]PartsFlow!$A$1</definedName>
    <definedName name="pcorc">'[60]Exhibit A-1 Original'!$A$77</definedName>
    <definedName name="peak_new_table">'[79]2008 Extreme Peaks - 080403'!$E$5:$AD$8</definedName>
    <definedName name="peak_table">'[79]Peaks-F01'!$C$5:$E$243</definedName>
    <definedName name="PEBBLE">[28]model!#REF!</definedName>
    <definedName name="percdebtcov">#REF!</definedName>
    <definedName name="Percent_debt">[55]Inputs!$E$129</definedName>
    <definedName name="PercentAdder">'[6]Customer Data'!$F$224</definedName>
    <definedName name="PERCENTAGES_CALCULATED">#REF!</definedName>
    <definedName name="percpersonal">#REF!</definedName>
    <definedName name="percreal">#REF!</definedName>
    <definedName name="PerPropTaxBasis">[20]Assumptions!$C$175</definedName>
    <definedName name="PerPropTaxDiscRate">[20]Assumptions!$C$172</definedName>
    <definedName name="PerPropTaxLevyRate">[20]Assumptions!$C$173</definedName>
    <definedName name="PerPropTaxRatio">[20]Assumptions!$C$174</definedName>
    <definedName name="personalproptaxadjust">#REF!</definedName>
    <definedName name="Plant_Input">'[75]Plant(Input)'!$B$7:$AP$9,'[75]Plant(Input)'!$B$11,'[75]Plant(Input)'!$B$15:$AP$15,'[75]Plant(Input)'!$B$18,'[75]Plant(Input)'!$B$20:$AP$20</definedName>
    <definedName name="PlantReplacementCost">'[31]General Inputs'!$E$30</definedName>
    <definedName name="postclawdev">#REF!</definedName>
    <definedName name="postclawdevshar">#REF!</definedName>
    <definedName name="postclawtaxshar">#REF!</definedName>
    <definedName name="postclawtaxshare">#REF!</definedName>
    <definedName name="postpreftaxshar">#REF!</definedName>
    <definedName name="POWER.T">[11]INTERNAL!$A$58:$IV$60</definedName>
    <definedName name="PP.T">[11]INTERNAL!$A$61:$IV$63</definedName>
    <definedName name="PPE797act">[0]!PPE797act</definedName>
    <definedName name="ppe797sum">[0]!ppe797sum</definedName>
    <definedName name="PPEEVA2ndqtr">[0]!PPEEVA2ndqtr</definedName>
    <definedName name="ppl_wkly_vect_input">#REF!</definedName>
    <definedName name="Pref">[42]Sheet3!$B$3</definedName>
    <definedName name="Prefcost">[42]Sheet2!$B$11</definedName>
    <definedName name="Prefcost1">[42]Sheet2!$C$11</definedName>
    <definedName name="preferredreturn">#REF!</definedName>
    <definedName name="PrepaidTran">[20]Assumptions!$C$73</definedName>
    <definedName name="presentvaluedate">#REF!</definedName>
    <definedName name="pretaxdebt">#REF!</definedName>
    <definedName name="PreTaxDebtCost">[18]Assumptions!$I$56</definedName>
    <definedName name="pretaxequit">#REF!</definedName>
    <definedName name="PreTaxWACC">[18]Assumptions!$I$62</definedName>
    <definedName name="PriceCaseTable">#REF!</definedName>
    <definedName name="Prices_Aurora">'[54]Monthly Price Summary'!$C$4:$H$63</definedName>
    <definedName name="PRINT">'[1]Sched 46'!#REF!</definedName>
    <definedName name="PRINT_ADJUSTMENTS">'[80]2009 GRC Elec Prop Tax'!#REF!</definedName>
    <definedName name="print_all">[81]Civil!$A$1:$Q$95</definedName>
    <definedName name="_xlnm.Print_Area" localSheetId="10">'2015 Rate Impacts'!$A$1:$K$44</definedName>
    <definedName name="_xlnm.Print_Area" localSheetId="5">'2016 Rev Req '!$A$1:$E$19</definedName>
    <definedName name="_xlnm.Print_Area" localSheetId="7">'Estimated Proforma Base Revenue'!$A$1:$H$41</definedName>
    <definedName name="_xlnm.Print_Area" localSheetId="0">'Lead Sheet'!$A$1:$A$15</definedName>
    <definedName name="_xlnm.Print_Area" localSheetId="3">'Light Rates'!$A$1:$M$162</definedName>
    <definedName name="_xlnm.Print_Area" localSheetId="2">'Peak Credit Rate Spread'!$A$1:$K$36</definedName>
    <definedName name="_xlnm.Print_Area" localSheetId="8">'Proforma Rev @ YE 6-2015'!$A$1:$L$44</definedName>
    <definedName name="_xlnm.Print_Area" localSheetId="1">'Rate Impacts'!$A$1:$K$44</definedName>
    <definedName name="_xlnm.Print_Area" localSheetId="6">'UE-141368 Final PC Alloc'!$A$1:$G$69</definedName>
    <definedName name="Print_Area_MI">[82]fuelbudg!$A$1:$P$1792</definedName>
    <definedName name="Print_Area1">#REF!</definedName>
    <definedName name="_xlnm.Print_Titles" localSheetId="9">'As-Delivered Sales &amp; Transport'!$A:$B</definedName>
    <definedName name="_xlnm.Print_Titles" localSheetId="3">'Light Rates'!$1:$4</definedName>
    <definedName name="_xlnm.Print_Titles">#REF!</definedName>
    <definedName name="Prior_Month">[29]Sch_120!$I$21</definedName>
    <definedName name="PRO_FORMA">#REF!</definedName>
    <definedName name="PRODADJ">[28]model!#REF!</definedName>
    <definedName name="Prodprop">#REF!</definedName>
    <definedName name="Production_Factor">#REF!</definedName>
    <definedName name="PROFORMA">[11]EXTERNAL!$A$67:$IV$69</definedName>
    <definedName name="PROFORMA_RETAIL">[11]EXTERNAL!$A$91:$IV$93</definedName>
    <definedName name="PROFORMA_RETAIL_TAX">[11]EXTERNAL!$A$169:$IV$171</definedName>
    <definedName name="ProformaPrint">[83]Bremerton!#REF!</definedName>
    <definedName name="Project">'[34]Assumptions Project XYZ'!$A$1</definedName>
    <definedName name="ProjectCost">[20]Assumptions!$C$82</definedName>
    <definedName name="Projects">[84]Sheet1!$A$1147:$B$1887</definedName>
    <definedName name="ProjOpYrs">[20]Assumptions!$C$10</definedName>
    <definedName name="ProposedPrint">[83]Bremerton!#REF!</definedName>
    <definedName name="PROPSALES">[28]model!#REF!</definedName>
    <definedName name="proptaxdiscfactor">#REF!</definedName>
    <definedName name="PropTaxDiscountRate">'[31]General Inputs'!$E$24</definedName>
    <definedName name="PropTaxEsc">[20]Assumptions!$C$177</definedName>
    <definedName name="proptaxrate">#REF!</definedName>
    <definedName name="Prov_Cap_Tax">[55]Inputs!$E$111</definedName>
    <definedName name="PSE">'[85]4.04'!$A$6</definedName>
    <definedName name="PSE_Pre_Tax_Equity_Rate" localSheetId="5">'[50]Assumptions of Purchase'!$B$42</definedName>
    <definedName name="PSE_Pre_Tax_Equity_Rate">'[51]Assumptions of Purchase'!$B$42</definedName>
    <definedName name="PSEAdminEsc">[20]Assumptions!$C$156</definedName>
    <definedName name="PSEAdminRate">[20]Assumptions!$C$155</definedName>
    <definedName name="PSEBPAshare">#REF!</definedName>
    <definedName name="PSEEnviroEsc">[20]Assumptions!$C$158</definedName>
    <definedName name="PSEEnviroRate">[20]Assumptions!$C$157</definedName>
    <definedName name="PSEMaintEsc">[20]Assumptions!$C$152</definedName>
    <definedName name="PSEMaintRate">[20]Assumptions!$C$151</definedName>
    <definedName name="PSEOpEsc">[20]Assumptions!$C$150</definedName>
    <definedName name="PSEOpRate">[20]Assumptions!$C$149</definedName>
    <definedName name="pseownperc">#REF!</definedName>
    <definedName name="PSEPaysREET">'[31]General Inputs'!$I$4</definedName>
    <definedName name="PSETranEsc">[20]Assumptions!$C$154</definedName>
    <definedName name="PSETranRate">[20]Assumptions!$C$153</definedName>
    <definedName name="PSEWACC">#REF!</definedName>
    <definedName name="PSPL">#REF!</definedName>
    <definedName name="PTC">#REF!</definedName>
    <definedName name="ptceffective">#REF!</definedName>
    <definedName name="PTCescal">#REF!</definedName>
    <definedName name="ptcescalstart">#REF!</definedName>
    <definedName name="PTCRate">[20]Assumptions!$C$196</definedName>
    <definedName name="PTCTerm">[20]Assumptions!$C$197</definedName>
    <definedName name="PTDGP.T">[11]INTERNAL!$A$64:$IV$66</definedName>
    <definedName name="PTDP.T">[11]INTERNAL!$A$67:$IV$69</definedName>
    <definedName name="PWRCSTPF">[28]model!#REF!</definedName>
    <definedName name="PWRCSTRS">#REF!</definedName>
    <definedName name="PWRCSTWP">[76]model!#REF!</definedName>
    <definedName name="PWRCSTWR">[28]model!#REF!</definedName>
    <definedName name="PXPACC1_ALL_MERGE">#REF!</definedName>
    <definedName name="q" localSheetId="5" hidden="1">{#N/A,#N/A,FALSE,"Coversheet";#N/A,#N/A,FALSE,"QA"}</definedName>
    <definedName name="q" hidden="1">{#N/A,#N/A,FALSE,"Coversheet";#N/A,#N/A,FALSE,"QA"}</definedName>
    <definedName name="QA">[86]IPOA2002!#REF!</definedName>
    <definedName name="qqq" localSheetId="10" hidden="1">{#N/A,#N/A,FALSE,"schA"}</definedName>
    <definedName name="qqq" localSheetId="5" hidden="1">{#N/A,#N/A,FALSE,"schA"}</definedName>
    <definedName name="qqq" localSheetId="3" hidden="1">{#N/A,#N/A,FALSE,"schA"}</definedName>
    <definedName name="qqq" localSheetId="4" hidden="1">{#N/A,#N/A,FALSE,"schA"}</definedName>
    <definedName name="qqq" hidden="1">{#N/A,#N/A,FALSE,"schA"}</definedName>
    <definedName name="QTD_Format">[72]QTD!$B$11:$D$11,[72]QTD!$B$35:$D$35</definedName>
    <definedName name="QtrsPerYr">[20]Assumptions!$C$18</definedName>
    <definedName name="RATE">#REF!</definedName>
    <definedName name="RATE2">'[37]Transp Data'!$A$8:$I$112</definedName>
    <definedName name="RATEBASE">#REF!</definedName>
    <definedName name="RATEBASE_U95">#REF!</definedName>
    <definedName name="RATECASE">[28]model!#REF!</definedName>
    <definedName name="RB.T">[11]INTERNAL!$A$70:$IV$72</definedName>
    <definedName name="RdSch_CY">'[87]INPUT TAB'!#REF!</definedName>
    <definedName name="RdSch_PY">'[87]INPUT TAB'!#REF!</definedName>
    <definedName name="RdSch_PY2">'[87]INPUT TAB'!#REF!</definedName>
    <definedName name="reaccrual">[17]Sheet2!#REF!</definedName>
    <definedName name="Realization">#REF!</definedName>
    <definedName name="realproptaxadjust">#REF!</definedName>
    <definedName name="REC">#REF!</definedName>
    <definedName name="RecEsc">[20]Assumptions!$C$143</definedName>
    <definedName name="RECMult">[20]Assumptions!$C$141</definedName>
    <definedName name="RecRate">[20]Assumptions!$C$142</definedName>
    <definedName name="RECTerminateYr">[20]Assumptions!$C$144</definedName>
    <definedName name="REETRate">'[31]General Inputs'!$E$20</definedName>
    <definedName name="regasset">#REF!</definedName>
    <definedName name="res797act">[0]!res797act</definedName>
    <definedName name="res797sum">[0]!res797sum</definedName>
    <definedName name="RES97budget">[0]!RES97budget</definedName>
    <definedName name="resdebt">#REF!</definedName>
    <definedName name="resepcdevcost">#REF!</definedName>
    <definedName name="RESequit">#REF!</definedName>
    <definedName name="resEVA2ndqtr">[0]!resEVA2ndqtr</definedName>
    <definedName name="ResExchCrRate">[29]Sch_194!$M$31</definedName>
    <definedName name="RESID">[11]EXTERNAL!$A$88:$IV$90</definedName>
    <definedName name="resource_lookup">'[88]#REF'!$B$3:$C$112</definedName>
    <definedName name="resource_name_lookup">'[89]Map Table'!$B$4:$C$100</definedName>
    <definedName name="ResRCF">[35]INPUTS!$F$39</definedName>
    <definedName name="RESTATING">#REF!</definedName>
    <definedName name="Results">#REF!</definedName>
    <definedName name="ResUnc">[11]INPUTS!$F$34</definedName>
    <definedName name="retain">#REF!</definedName>
    <definedName name="RETIREPLAN">[28]model!#REF!</definedName>
    <definedName name="RETRUN_TO_SUMARY_2">[0]!RETRUN_TO_SUMARY_2</definedName>
    <definedName name="REV">#REF!</definedName>
    <definedName name="REVADJ">#REF!</definedName>
    <definedName name="Revenue">#REF!</definedName>
    <definedName name="REVFAC1.T">[11]INTERNAL!$A$73:$IV$75</definedName>
    <definedName name="REVREQ">#REF!</definedName>
    <definedName name="RID">'[90]#REF'!$AB$4</definedName>
    <definedName name="ROD">[11]INPUTS!$F$25</definedName>
    <definedName name="ROE">[28]model!#REF!</definedName>
    <definedName name="ROR">[35]INPUTS!$F$24</definedName>
    <definedName name="Round5">[91]!Round5</definedName>
    <definedName name="RowAvgCF">[21]Resources!$J$76</definedName>
    <definedName name="RowB2CF">[21]Resources!$J$75</definedName>
    <definedName name="RowCapCost">[21]Resources!$J$68</definedName>
    <definedName name="RowFOM">[21]Resources!$J$70</definedName>
    <definedName name="RowNIMF">[21]Resources!$J$72</definedName>
    <definedName name="RowNIMV">[21]Resources!$J$73</definedName>
    <definedName name="RowPPAPrice">[21]Resources!$J$74</definedName>
    <definedName name="RowVOM">[21]Resources!$J$71</definedName>
    <definedName name="RowY0">[21]Resources!$J$69</definedName>
    <definedName name="royalty">#REF!</definedName>
    <definedName name="royenergyprice">#REF!</definedName>
    <definedName name="royescal">#REF!</definedName>
    <definedName name="roysched1perc">#REF!</definedName>
    <definedName name="roysched2perc">#REF!</definedName>
    <definedName name="rrsum1">[6]PartsFlow!$D$50:$R$51</definedName>
    <definedName name="rrsum10">[6]PartsFlow!$D$221:$R$222</definedName>
    <definedName name="rrsum11">[6]PartsFlow!$D$240:$R$241</definedName>
    <definedName name="rrsum12">[6]PartsFlow!$D$259:$R$260</definedName>
    <definedName name="rrsum13">[6]PartsFlow!$D$278:$R$279</definedName>
    <definedName name="rrsum14">[6]PartsFlow!$D$297:$R$298</definedName>
    <definedName name="rrsum2">[6]PartsFlow!$D$69:$R$70</definedName>
    <definedName name="rrsum3">[6]PartsFlow!$D$88:$R$89</definedName>
    <definedName name="rrsum4">[6]PartsFlow!$D$107:$R$108</definedName>
    <definedName name="rrsum5">[6]PartsFlow!$D$126:$R$127</definedName>
    <definedName name="rrsum6">[6]PartsFlow!$D$145:$R$146</definedName>
    <definedName name="rrsum7">[6]PartsFlow!$D$164:$R$165</definedName>
    <definedName name="rrsum8">[6]PartsFlow!$D$183:$R$184</definedName>
    <definedName name="rrsum9">[6]PartsFlow!$D$202:$R$203</definedName>
    <definedName name="s">[92]Offer_Value!$B$15:$AE$15</definedName>
    <definedName name="SALESRESALEP">[76]model!#REF!</definedName>
    <definedName name="SALESRESALER">[76]model!#REF!</definedName>
    <definedName name="salestax">#REF!</definedName>
    <definedName name="SalesTaxDate1">[20]Assumptions!$C$62</definedName>
    <definedName name="SalesTaxDate2">[20]Assumptions!$C$64</definedName>
    <definedName name="SalesTaxDate3">[20]Assumptions!$C$66</definedName>
    <definedName name="SalesTaxRate">'[31]General Inputs'!$E$21</definedName>
    <definedName name="SalesTaxRate1">[20]Assumptions!$C$61</definedName>
    <definedName name="SalesTaxRate2">[20]Assumptions!$C$63</definedName>
    <definedName name="SalesTaxRate3">[20]Assumptions!$C$65</definedName>
    <definedName name="SAPBEXhrIndnt" hidden="1">"Wide"</definedName>
    <definedName name="SAPsysID" hidden="1">"708C5W7SBKP804JT78WJ0JNKI"</definedName>
    <definedName name="SAPwbID" hidden="1">"ARS"</definedName>
    <definedName name="SBRCF">[35]INPUTS!$F$40</definedName>
    <definedName name="SbUnc">[11]INPUTS!$F$35</definedName>
    <definedName name="Sch194Rlfwd">'[93]Sch94 Rlfwd'!$B$11</definedName>
    <definedName name="schedtoggle">#REF!</definedName>
    <definedName name="ScheduleStart">[6]PartsFlow!$E$9</definedName>
    <definedName name="ScheduleValues">[6]PartsFlow!$E$9:$BX$24</definedName>
    <definedName name="sdlfhsdlhfkl" localSheetId="5" hidden="1">{#N/A,#N/A,FALSE,"Summ";#N/A,#N/A,FALSE,"General"}</definedName>
    <definedName name="sdlfhsdlhfkl" hidden="1">{#N/A,#N/A,FALSE,"Summ";#N/A,#N/A,FALSE,"General"}</definedName>
    <definedName name="SeatacPrint">[83]Bremerton!#REF!</definedName>
    <definedName name="SecSSW_MWH">[13]DT_A_AMW93!#REF!</definedName>
    <definedName name="Sep03AMA" localSheetId="5">[3]BS!$AG$7:$AG$3582</definedName>
    <definedName name="Sep03AMA">[16]BS!$AN$7:$AN$3420</definedName>
    <definedName name="Sep04AMA">[2]BS!$AL$7:$AL$3582</definedName>
    <definedName name="Sep05AMA">#REF!</definedName>
    <definedName name="Sep09AMA">[8]BS!$AS$7:$AS$1726</definedName>
    <definedName name="sepcf">#REF!</definedName>
    <definedName name="sepcost">#REF!</definedName>
    <definedName name="SepNCF">[20]Assumptions!$C$43</definedName>
    <definedName name="setdateB">[94]assumptions!$F$16</definedName>
    <definedName name="seven" localSheetId="5" hidden="1">{#N/A,#N/A,FALSE,"CRPT";#N/A,#N/A,FALSE,"TREND";#N/A,#N/A,FALSE,"%Curve"}</definedName>
    <definedName name="seven" hidden="1">{#N/A,#N/A,FALSE,"CRPT";#N/A,#N/A,FALSE,"TREND";#N/A,#N/A,FALSE,"%Curve"}</definedName>
    <definedName name="six" localSheetId="10" hidden="1">{#N/A,#N/A,FALSE,"Drill Sites";"WP 212",#N/A,FALSE,"MWAG EOR";"WP 213",#N/A,FALSE,"MWAG EOR";#N/A,#N/A,FALSE,"Misc. Facility";#N/A,#N/A,FALSE,"WWTP"}</definedName>
    <definedName name="six" localSheetId="5" hidden="1">{#N/A,#N/A,FALSE,"Drill Sites";"WP 212",#N/A,FALSE,"MWAG EOR";"WP 213",#N/A,FALSE,"MWAG EOR";#N/A,#N/A,FALSE,"Misc. Facility";#N/A,#N/A,FALSE,"WWTP"}</definedName>
    <definedName name="six" hidden="1">{#N/A,#N/A,FALSE,"Drill Sites";"WP 212",#N/A,FALSE,"MWAG EOR";"WP 213",#N/A,FALSE,"MWAG EOR";#N/A,#N/A,FALSE,"Misc. Facility";#N/A,#N/A,FALSE,"WWTP"}</definedName>
    <definedName name="SKAGIT">[28]model!#REF!</definedName>
    <definedName name="SLFINSURANCE">#REF!</definedName>
    <definedName name="SolarDate">'[45]Dispatch Cases'!#REF!</definedName>
    <definedName name="Spare1">[6]PartsFlow!$D$34:$R$43</definedName>
    <definedName name="SPChart">'[6]Self Perf. Chart'!$A$1</definedName>
    <definedName name="SPItem">'[6]Self-Perf Itemization'!$A$1</definedName>
    <definedName name="SponsorPretxWtgdWACC">[20]Assumptions!$C$215</definedName>
    <definedName name="SponsorWACC">[20]Assumptions!$C$213</definedName>
    <definedName name="SPREAD">#REF!</definedName>
    <definedName name="STAFFREDUC">[76]model!#REF!</definedName>
    <definedName name="StalkingHorseBid">[31]CapEx!$B$33</definedName>
    <definedName name="StartDate">[18]Assumptions!$C$9</definedName>
    <definedName name="StartQuarter">'[6]Customer Data'!$F$11</definedName>
    <definedName name="StartupEsc">[20]Assumptions!$C$160</definedName>
    <definedName name="StartupRate">[20]Assumptions!$C$159</definedName>
    <definedName name="StartupTerm">[20]Assumptions!$C$161</definedName>
    <definedName name="StartYear">'[6]Customer Data'!$F$10</definedName>
    <definedName name="STATE_UTILITY_TAX">'[15]MJS-14'!$N$16</definedName>
    <definedName name="stationserv">#REF!</definedName>
    <definedName name="STAX">[11]INPUTS!$F$29</definedName>
    <definedName name="stconfig">'[6]Customer Data'!$E$73:$E$80</definedName>
    <definedName name="STDataStart">[6]PartsDataTable!$C$61</definedName>
    <definedName name="stformat">'[6]Customer Data'!$D$72</definedName>
    <definedName name="stg3_0green1">'[6]Customer Data'!$I$154:$I$161</definedName>
    <definedName name="stg3_0green10">'[6]Customer Data'!$I$116</definedName>
    <definedName name="stg3_0green11">'[6]Customer Data'!$I$119</definedName>
    <definedName name="stg3_0green12">'[6]Customer Data'!$I$122</definedName>
    <definedName name="stg3_0green2">'[6]Customer Data'!$E$176:$E$183</definedName>
    <definedName name="stg3_0green3">'[6]Customer Data'!$H$176:$H$183</definedName>
    <definedName name="stg3_0green4">'[6]Customer Data'!$C$116</definedName>
    <definedName name="stg3_0green5">'[6]Customer Data'!$C$119</definedName>
    <definedName name="stg3_0green6">'[6]Customer Data'!$C$122</definedName>
    <definedName name="stg3_0green7">'[6]Customer Data'!$G$116</definedName>
    <definedName name="stg3_0green8">'[6]Customer Data'!$G$119</definedName>
    <definedName name="stg3_0green9">'[6]Customer Data'!$G$122</definedName>
    <definedName name="stg3_1green1">'[6]Customer Data'!$E$116</definedName>
    <definedName name="stg3_1green2">'[6]Customer Data'!$E$119</definedName>
    <definedName name="stg3_1green3">'[6]Customer Data'!$E$122</definedName>
    <definedName name="stg3_graytext1">'[6]Customer Data'!$I$152:$I$153</definedName>
    <definedName name="stg3_graytext2">'[6]Customer Data'!$E$174:$E$175</definedName>
    <definedName name="stg3_graytext3">'[6]Customer Data'!$H$174:$H$175</definedName>
    <definedName name="stg3_hiderow1">'[6]Customer Data'!$139:$139</definedName>
    <definedName name="stg3_hiderow2">'[6]Customer Data'!$142:$142</definedName>
    <definedName name="stg3_hiderow3">'[6]Customer Data'!$145:$145</definedName>
    <definedName name="stg3_hiderow4">'[6]Customer Data'!$116:$116</definedName>
    <definedName name="stg3_hiderow5">'[6]Customer Data'!$119:$119</definedName>
    <definedName name="stg3_hiderow6">'[6]Customer Data'!$122:$122</definedName>
    <definedName name="stg3_NoPartgreen1">'[6]Customer Data'!$I$162:$I$169</definedName>
    <definedName name="stg3_NoPartgreen2">'[6]Customer Data'!$E$184:$E$191</definedName>
    <definedName name="stg3_NoPartgreen3">'[6]Customer Data'!$H$184:$H$191</definedName>
    <definedName name="sthistory">'[6]Customer Data'!$68:$82</definedName>
    <definedName name="STMajCustInt">'[6]Customer Data'!$E$105</definedName>
    <definedName name="STMajorSpares">'[6]Customer Data'!$C$105</definedName>
    <definedName name="STMinCustInt">'[6]Customer Data'!$E$104</definedName>
    <definedName name="STMinorSpares">'[6]Customer Data'!$C$104</definedName>
    <definedName name="stnumber">'[6]Customer Data'!$F$14</definedName>
    <definedName name="STORM">#REF!</definedName>
    <definedName name="Strike_days">[92]Offer_Value!$B$36:$AE$36</definedName>
    <definedName name="stselect">[6]PartsDataTable!$F$41</definedName>
    <definedName name="SUMMARY">#REF!</definedName>
    <definedName name="SummaryPrint">[83]Bremerton!#REF!</definedName>
    <definedName name="SUMMER">[83]Bremerton!#REF!</definedName>
    <definedName name="supentit_in_wkly_vect_input">#REF!</definedName>
    <definedName name="supentit_out_wkly_vect_input">#REF!</definedName>
    <definedName name="SW.T">[11]INTERNAL!$A$76:$IV$78</definedName>
    <definedName name="SWPTD.T">[11]INTERNAL!$A$79:$IV$81</definedName>
    <definedName name="SWSales_MWH">[13]DT_A_AMW93!#REF!</definedName>
    <definedName name="t" localSheetId="10" hidden="1">{#N/A,#N/A,FALSE,"CESTSUM";#N/A,#N/A,FALSE,"est sum A";#N/A,#N/A,FALSE,"est detail A"}</definedName>
    <definedName name="t" localSheetId="5" hidden="1">{#N/A,#N/A,FALSE,"CESTSUM";#N/A,#N/A,FALSE,"est sum A";#N/A,#N/A,FALSE,"est detail A"}</definedName>
    <definedName name="t" hidden="1">{#N/A,#N/A,FALSE,"CESTSUM";#N/A,#N/A,FALSE,"est sum A";#N/A,#N/A,FALSE,"est detail A"}</definedName>
    <definedName name="T1AtCI">'[6]Customer Data'!$F$58</definedName>
    <definedName name="T1AtHGP">'[6]Customer Data'!$G$58</definedName>
    <definedName name="T1AtMI">'[6]Customer Data'!$H$58</definedName>
    <definedName name="T1LeadTime">'[6]Customer Data'!$I$58</definedName>
    <definedName name="T1OPYEAR">'[6]Customer Data'!$C$58</definedName>
    <definedName name="T1QTR1">[6]PartsFlow!$E$10</definedName>
    <definedName name="t1sched">[6]PartsFlow!$E$10:$R$10</definedName>
    <definedName name="T1TotalExp">'[6]Customer Data'!$E$58</definedName>
    <definedName name="T2AtCI">'[6]Customer Data'!$F$59</definedName>
    <definedName name="T2AtHGP">'[6]Customer Data'!$G$59</definedName>
    <definedName name="T2AtMI">'[6]Customer Data'!$H$59</definedName>
    <definedName name="T2LeadTime">'[6]Customer Data'!$I$59</definedName>
    <definedName name="T2OPYEAR">'[6]Customer Data'!$C$59</definedName>
    <definedName name="T2QTR1">[6]PartsFlow!$E$12</definedName>
    <definedName name="t2sched">[6]PartsFlow!$E$12:$R$12</definedName>
    <definedName name="T2TotalExp">'[6]Customer Data'!$E$59</definedName>
    <definedName name="T3AtCI">'[6]Customer Data'!$F$60</definedName>
    <definedName name="T3AtHGP">'[6]Customer Data'!$G$60</definedName>
    <definedName name="T3AtMI">'[6]Customer Data'!$H$60</definedName>
    <definedName name="T3LeadTime">'[6]Customer Data'!$I$60</definedName>
    <definedName name="T3OPYEAR">'[6]Customer Data'!$C$60</definedName>
    <definedName name="T3QTR1">[6]PartsFlow!$E$14</definedName>
    <definedName name="t3sched">[6]PartsFlow!$E$24:$R$24</definedName>
    <definedName name="T3TotalExp">'[6]Customer Data'!$E$60</definedName>
    <definedName name="T4AtCI">'[6]Customer Data'!$F$61</definedName>
    <definedName name="T4AtHGP">'[6]Customer Data'!$G$61</definedName>
    <definedName name="T4AtMI">'[6]Customer Data'!$H$61</definedName>
    <definedName name="T4LeadTime">'[6]Customer Data'!$I$61</definedName>
    <definedName name="T4OPYEAR">'[6]Customer Data'!$C$61</definedName>
    <definedName name="T4QTR1">[6]PartsFlow!$E$16</definedName>
    <definedName name="T4TotalExp">'[6]Customer Data'!$E$61</definedName>
    <definedName name="T5AtCI">'[6]Customer Data'!$F$62</definedName>
    <definedName name="T5AtHGP">'[6]Customer Data'!$G$62</definedName>
    <definedName name="T5AtMI">'[6]Customer Data'!$H$62</definedName>
    <definedName name="T5LeadTime">'[6]Customer Data'!$I$62</definedName>
    <definedName name="T5OPYEAR">'[6]Customer Data'!$C$62</definedName>
    <definedName name="T5QTR1">[6]PartsFlow!$E$18</definedName>
    <definedName name="T5TotalExp">'[6]Customer Data'!$E$62</definedName>
    <definedName name="T6AtCI">'[6]Customer Data'!$F$63</definedName>
    <definedName name="T6AtHGP">'[6]Customer Data'!$G$63</definedName>
    <definedName name="T6AtMI">'[6]Customer Data'!$H$63</definedName>
    <definedName name="T6LeadTime">'[6]Customer Data'!$I$63</definedName>
    <definedName name="T6OPYEAR">'[6]Customer Data'!$C$63</definedName>
    <definedName name="T6QTR1">[6]PartsFlow!$E$20</definedName>
    <definedName name="T6TotalExp">'[6]Customer Data'!$E$63</definedName>
    <definedName name="T7AtCI">'[6]Customer Data'!$F$64</definedName>
    <definedName name="T7AtHGP">'[6]Customer Data'!$G$64</definedName>
    <definedName name="T7AtMI">'[6]Customer Data'!$H$64</definedName>
    <definedName name="T7LeadTime">'[6]Customer Data'!$I$64</definedName>
    <definedName name="T7OPYEAR">'[6]Customer Data'!$C$64</definedName>
    <definedName name="T7QTR1">[6]PartsFlow!$E$22</definedName>
    <definedName name="T7TotalExp">'[6]Customer Data'!$E$64</definedName>
    <definedName name="T8AtCI">'[6]Customer Data'!$F$65</definedName>
    <definedName name="T8AtHGP">'[6]Customer Data'!$G$65</definedName>
    <definedName name="T8AtMI">'[6]Customer Data'!$H$65</definedName>
    <definedName name="T8LeadTime">'[6]Customer Data'!$I$65</definedName>
    <definedName name="T8OPYEAR">'[6]Customer Data'!$C$65</definedName>
    <definedName name="T8QTR1">[6]PartsFlow!$E$24</definedName>
    <definedName name="T8TotalExp">'[6]Customer Data'!$E$65</definedName>
    <definedName name="TAXCORPLIC">#REF!</definedName>
    <definedName name="TaxDepBasis">[20]Assumptions!$C$187</definedName>
    <definedName name="TAXENERGYP">[28]model!#REF!</definedName>
    <definedName name="TAXENERGYR">[28]model!#REF!</definedName>
    <definedName name="taxes">[0]!taxes</definedName>
    <definedName name="TAXEXCISE">#REF!</definedName>
    <definedName name="TAXFICA">[28]model!#REF!</definedName>
    <definedName name="TAXFUT">[28]model!#REF!</definedName>
    <definedName name="TAXINCOME">#REF!</definedName>
    <definedName name="TAXMEDICARE">[28]model!#REF!</definedName>
    <definedName name="taxown">#REF!</definedName>
    <definedName name="TAXPFINT">[28]model!#REF!</definedName>
    <definedName name="TAXPROPERTY">#REF!</definedName>
    <definedName name="TAXSUT">[28]model!#REF!</definedName>
    <definedName name="tbl_Master">#REF!</definedName>
    <definedName name="tblecontents">[0]!tblecontents</definedName>
    <definedName name="tc">'[95]Assumptions Project XYZ'!$C$4</definedName>
    <definedName name="TDP.T">[11]INTERNAL!$A$82:$IV$84</definedName>
    <definedName name="technology">[6]PartsDataTable!$A$2:$A$13</definedName>
    <definedName name="techselect">[6]PartsDataTable!$B$1</definedName>
    <definedName name="techstart">[6]PartsDataTable!$A$1</definedName>
    <definedName name="tem" localSheetId="5" hidden="1">{#N/A,#N/A,FALSE,"Summ";#N/A,#N/A,FALSE,"General"}</definedName>
    <definedName name="tem" hidden="1">{#N/A,#N/A,FALSE,"Summ";#N/A,#N/A,FALSE,"General"}</definedName>
    <definedName name="temp" localSheetId="1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" localSheetId="5" hidden="1">{#N/A,#N/A,FALSE,"Summ";#N/A,#N/A,FALSE,"General"}</definedName>
    <definedName name="temp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" localSheetId="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1" localSheetId="10" hidden="1">{#N/A,#N/A,FALSE,"CESTSUM";#N/A,#N/A,FALSE,"est sum A";#N/A,#N/A,FALSE,"est detail A"}</definedName>
    <definedName name="Temp1" localSheetId="5" hidden="1">{#N/A,#N/A,FALSE,"CESTSUM";#N/A,#N/A,FALSE,"est sum A";#N/A,#N/A,FALSE,"est detail A"}</definedName>
    <definedName name="Temp1" hidden="1">{#N/A,#N/A,FALSE,"CESTSUM";#N/A,#N/A,FALSE,"est sum A";#N/A,#N/A,FALSE,"est detail A"}</definedName>
    <definedName name="temp2" localSheetId="5" hidden="1">{#N/A,#N/A,FALSE,"CESTSUM";#N/A,#N/A,FALSE,"est sum A";#N/A,#N/A,FALSE,"est detail A"}</definedName>
    <definedName name="temp2" hidden="1">{#N/A,#N/A,FALSE,"CESTSUM";#N/A,#N/A,FALSE,"est sum A";#N/A,#N/A,FALSE,"est detail A"}</definedName>
    <definedName name="TEMPADJ">[65]Sheet1!$A$4:$E$40</definedName>
    <definedName name="TenaskaShare">[45]Dispatch!#REF!</definedName>
    <definedName name="TEST" localSheetId="5">2000</definedName>
    <definedName name="Test">#REF!</definedName>
    <definedName name="TEST0">#REF!</definedName>
    <definedName name="TESTHKEY">#REF!</definedName>
    <definedName name="TESTKEYS">#REF!</definedName>
    <definedName name="TESTVKEY">#REF!</definedName>
    <definedName name="TESTYEAR" localSheetId="5">'[52]JHS-21'!$A$7</definedName>
    <definedName name="TESTYEAR">#REF!</definedName>
    <definedName name="TFR">[11]CLASSIFIERS!$A$11:$IV$11</definedName>
    <definedName name="Therm_upload">#REF!</definedName>
    <definedName name="ThermalBookLife">[18]Assumptions!$C$25</definedName>
    <definedName name="therms">#REF!</definedName>
    <definedName name="thirdpartyIRR">#REF!</definedName>
    <definedName name="Title">[18]Assumptions!$A$1</definedName>
    <definedName name="today">#REF!</definedName>
    <definedName name="TopLeft">#REF!</definedName>
    <definedName name="totaldebt">#REF!</definedName>
    <definedName name="totalequit">#REF!</definedName>
    <definedName name="TotalEquity">'[31]Revenue Calculation'!$I$6</definedName>
    <definedName name="TP.T">[11]INTERNAL!$A$91:$IV$93</definedName>
    <definedName name="TPactuals">[0]!TPactuals</definedName>
    <definedName name="TPbudget">[0]!TPbudget</definedName>
    <definedName name="tr" localSheetId="5" hidden="1">{#N/A,#N/A,FALSE,"CESTSUM";#N/A,#N/A,FALSE,"est sum A";#N/A,#N/A,FALSE,"est detail A"}</definedName>
    <definedName name="tr" hidden="1">{#N/A,#N/A,FALSE,"CESTSUM";#N/A,#N/A,FALSE,"est sum A";#N/A,#N/A,FALSE,"est detail A"}</definedName>
    <definedName name="TRADING_NET">[13]DT_A_DOL93!#REF!</definedName>
    <definedName name="tran_revenue">#REF!</definedName>
    <definedName name="trans_constraint_y_n">#REF!</definedName>
    <definedName name="TRANS2007">SUM('[5]Run-Cost Data'!$T$5:$X$5)</definedName>
    <definedName name="TRANS2008">SUM('[5]Run-Cost Data'!$T$6:$X$17)</definedName>
    <definedName name="TRANS2009">SUM('[5]Run-Cost Data'!$T$18:$X$29)</definedName>
    <definedName name="TRANS2010">SUM('[5]Run-Cost Data'!$T$30:$X$41)</definedName>
    <definedName name="TRANS2011">SUM('[5]Run-Cost Data'!$T$42:$X$53)</definedName>
    <definedName name="TRANS2012">SUM('[5]Run-Cost Data'!$T$54:$X$65)</definedName>
    <definedName name="TRANS2013">SUM('[5]Run-Cost Data'!$T$66:$X$77)</definedName>
    <definedName name="TRANS2014">SUM('[5]Run-Cost Data'!$T$78:$X$89)</definedName>
    <definedName name="TRANS2015">SUM('[5]Run-Cost Data'!$T$90:$X$101)</definedName>
    <definedName name="TRANS2016">SUM('[5]Run-Cost Data'!$T$102:$X$113)</definedName>
    <definedName name="TRANS2017">SUM('[5]Run-Cost Data'!$T$114:$X$125)</definedName>
    <definedName name="TRANS2018">SUM('[5]Run-Cost Data'!$T$126:$X$137)</definedName>
    <definedName name="TRANS2019">SUM('[5]Run-Cost Data'!$T$138:$X$149)</definedName>
    <definedName name="TRANS2020">SUM('[5]Run-Cost Data'!$T$150:$X$161)</definedName>
    <definedName name="TRANS2021">SUM('[5]Run-Cost Data'!$T$162:$X$173)</definedName>
    <definedName name="TRANS2022">SUM('[5]Run-Cost Data'!$T$174:$X$185)</definedName>
    <definedName name="TRANS2023">SUM('[5]Run-Cost Data'!$T$186:$X$197)</definedName>
    <definedName name="TRANS2024">SUM('[5]Run-Cost Data'!$T$198:$X$209)</definedName>
    <definedName name="TRANS2025">SUM('[5]Run-Cost Data'!$T$210:$X$221)</definedName>
    <definedName name="TRANS2026">SUM('[5]Run-Cost Data'!$T$222:$X$233)</definedName>
    <definedName name="TransCap">'[27]General Inputs'!$E$17</definedName>
    <definedName name="transdb">#REF!</definedName>
    <definedName name="Transfer" localSheetId="5" hidden="1">#REF!</definedName>
    <definedName name="Transfer" hidden="1">#REF!</definedName>
    <definedName name="Transfers" localSheetId="5" hidden="1">#REF!</definedName>
    <definedName name="Transfers" hidden="1">#REF!</definedName>
    <definedName name="TurbineCosts">'[34]Assumptions Project XYZ'!$C$4</definedName>
    <definedName name="turbinesize">#REF!</definedName>
    <definedName name="TurbNameplate">[24]Assumptions!$C$51</definedName>
    <definedName name="TurbQuant">[20]Assumptions!$C$50</definedName>
    <definedName name="twoyrswarranty">#REF!</definedName>
    <definedName name="u" localSheetId="10" hidden="1">{#N/A,#N/A,FALSE,"Summ";#N/A,#N/A,FALSE,"General"}</definedName>
    <definedName name="u" localSheetId="5" hidden="1">{#N/A,#N/A,FALSE,"Coversheet";#N/A,#N/A,FALSE,"QA"}</definedName>
    <definedName name="u" hidden="1">{#N/A,#N/A,FALSE,"Summ";#N/A,#N/A,FALSE,"General"}</definedName>
    <definedName name="UBakerAvail">#REF!</definedName>
    <definedName name="UG">[11]CLASSIFIERS!$A$9:$IV$9</definedName>
    <definedName name="UG_NCP">[11]EXTERNAL!$A$82:$IV$84</definedName>
    <definedName name="UG_TFMR">[11]EXTERNAL!$A$103:$IV$105</definedName>
    <definedName name="UG_TFMRC">[11]EXTERNAL!$A$100:$IV$102</definedName>
    <definedName name="UNBILLED">[11]EXTERNAL!$A$64:$IV$66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NITCOMPARE">#REF!</definedName>
    <definedName name="UNITCOSTS">#REF!</definedName>
    <definedName name="USD_Rates_zero">[96]USD_LIBOR!$D$32:$E$71</definedName>
    <definedName name="UTG">#REF!</definedName>
    <definedName name="UTN">#REF!</definedName>
    <definedName name="v" localSheetId="5" hidden="1">{#N/A,#N/A,FALSE,"Coversheet";#N/A,#N/A,FALSE,"QA"}</definedName>
    <definedName name="v" hidden="1">{#N/A,#N/A,FALSE,"Coversheet";#N/A,#N/A,FALSE,"QA"}</definedName>
    <definedName name="Value" localSheetId="5" hidden="1">{#N/A,#N/A,FALSE,"Summ";#N/A,#N/A,FALSE,"General"}</definedName>
    <definedName name="Value" hidden="1">{#N/A,#N/A,FALSE,"Summ";#N/A,#N/A,FALSE,"General"}</definedName>
    <definedName name="Values_Entered" localSheetId="5">IF(Loan_Amount*Interest_Rate*Loan_Years*Loan_Start&gt;0,1,0)</definedName>
    <definedName name="Values_Entered">IF(Loan_Amount*Interest_Rate*Loan_Years*Loan_Start&gt;0,1,0)</definedName>
    <definedName name="VarTranEsc">[20]Assumptions!$C$166</definedName>
    <definedName name="VarTranRate">[20]Assumptions!$C$165</definedName>
    <definedName name="vartrans">#REF!</definedName>
    <definedName name="version">[6]PartsDataTable!$A$14</definedName>
    <definedName name="View_Graph3">[40]!View_Graph3</definedName>
    <definedName name="VOMEsc">[18]Assumptions!$C$21</definedName>
    <definedName name="w" localSheetId="5" hidden="1">{#N/A,#N/A,FALSE,"Schedule F";#N/A,#N/A,FALSE,"Schedule G"}</definedName>
    <definedName name="w" hidden="1">{#N/A,#N/A,FALSE,"Schedule F";#N/A,#N/A,FALSE,"Schedule G"}</definedName>
    <definedName name="WACC">[18]Assumptions!$I$61</definedName>
    <definedName name="WAGES">[28]model!#REF!</definedName>
    <definedName name="warrantyOM">#REF!</definedName>
    <definedName name="we" localSheetId="10" hidden="1">{#N/A,#N/A,FALSE,"Pg 6b CustCount_Gas";#N/A,#N/A,FALSE,"QA";#N/A,#N/A,FALSE,"Report";#N/A,#N/A,FALSE,"forecast"}</definedName>
    <definedName name="we" localSheetId="5" hidden="1">{#N/A,#N/A,FALSE,"Pg 6b CustCount_Gas";#N/A,#N/A,FALSE,"QA";#N/A,#N/A,FALSE,"Report";#N/A,#N/A,FALSE,"forecast"}</definedName>
    <definedName name="we" hidden="1">{#N/A,#N/A,FALSE,"Pg 6b CustCount_Gas";#N/A,#N/A,FALSE,"QA";#N/A,#N/A,FALSE,"Report";#N/A,#N/A,FALSE,"forecast"}</definedName>
    <definedName name="WH" localSheetId="5" hidden="1">{#N/A,#N/A,FALSE,"Coversheet";#N/A,#N/A,FALSE,"QA"}</definedName>
    <definedName name="WH" hidden="1">{#N/A,#N/A,FALSE,"Coversheet";#N/A,#N/A,FALSE,"QA"}</definedName>
    <definedName name="what">'[97]General Inputs'!$E$4</definedName>
    <definedName name="whorn_db">#REF!</definedName>
    <definedName name="WHS">[71]Warehouse!$C$50:$I$300</definedName>
    <definedName name="Wind_NamePlate">'[21]Wind Own'!$B$7</definedName>
    <definedName name="WindDate">'[45]Dispatch Cases'!#REF!</definedName>
    <definedName name="WindTransCost">[21]Resources!$D$78</definedName>
    <definedName name="WINTER">[83]Bremerton!#REF!</definedName>
    <definedName name="WORKSHTS">'[1]Sched 46'!#REF!</definedName>
    <definedName name="WRKCAP">[28]model!#REF!</definedName>
    <definedName name="wrn.1._.Bi._.Monthly._.CR." localSheetId="10" hidden="1">{#N/A,#N/A,FALSE,"Drill Sites";"WP 212",#N/A,FALSE,"MWAG EOR";"WP 213",#N/A,FALSE,"MWAG EOR";#N/A,#N/A,FALSE,"Misc. Facility";#N/A,#N/A,FALSE,"WWTP"}</definedName>
    <definedName name="wrn.1._.Bi._.Monthly._.CR." localSheetId="5" hidden="1">{#N/A,#N/A,FALSE,"Drill Sites";"WP 212",#N/A,FALSE,"MWAG EOR";"WP 213",#N/A,FALSE,"MWAG EOR";#N/A,#N/A,FALSE,"Misc. Facility";#N/A,#N/A,FALSE,"WWTP"}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localSheetId="5" hidden="1">{#N/A,#N/A,FALSE,"Balance_Sheet";#N/A,#N/A,FALSE,"income_statement_monthly";#N/A,#N/A,FALSE,"income_statement_Quarter";#N/A,#N/A,FALSE,"income_statement_ytd";#N/A,#N/A,FALSE,"income_statement_12Months"}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AAI." localSheetId="10" hidden="1">{#N/A,#N/A,FALSE,"CRPT";#N/A,#N/A,FALSE,"TREND";#N/A,#N/A,FALSE,"%Curve"}</definedName>
    <definedName name="wrn.AAI." localSheetId="5" hidden="1">{#N/A,#N/A,FALSE,"CRPT";#N/A,#N/A,FALSE,"TREND";#N/A,#N/A,FALSE,"%Curve"}</definedName>
    <definedName name="wrn.AAI." hidden="1">{#N/A,#N/A,FALSE,"CRPT";#N/A,#N/A,FALSE,"TREND";#N/A,#N/A,FALSE,"%Curve"}</definedName>
    <definedName name="wrn.AAI._.Report." localSheetId="10" hidden="1">{#N/A,#N/A,FALSE,"CRPT";#N/A,#N/A,FALSE,"TREND";#N/A,#N/A,FALSE,"% CURVE"}</definedName>
    <definedName name="wrn.AAI._.Report." localSheetId="5" hidden="1">{#N/A,#N/A,FALSE,"CRPT";#N/A,#N/A,FALSE,"TREND";#N/A,#N/A,FALSE,"% CURVE"}</definedName>
    <definedName name="wrn.AAI._.Report." hidden="1">{#N/A,#N/A,FALSE,"CRPT";#N/A,#N/A,FALSE,"TREND";#N/A,#N/A,FALSE,"% CURVE"}</definedName>
    <definedName name="wrn.Anvil." localSheetId="10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5" hidden="1">{#N/A,#N/A,FALSE,"CRPT";#N/A,#N/A,FALSE,"PCS ";#N/A,#N/A,FALSE,"TREND";#N/A,#N/A,FALSE,"% CURVE";#N/A,#N/A,FALSE,"FWICALC";#N/A,#N/A,FALSE,"CONTINGENCY";#N/A,#N/A,FALSE,"7616 Fab";#N/A,#N/A,FALSE,"7616 NSK"}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Customer._.Counts._.Electric." localSheetId="1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10" hidden="1">{#N/A,#N/A,FALSE,"Pg 6b CustCount_Gas";#N/A,#N/A,FALSE,"QA";#N/A,#N/A,FALSE,"Report";#N/A,#N/A,FALSE,"forecast"}</definedName>
    <definedName name="wrn.Customer._.Counts._.Gas." localSheetId="5" hidden="1">{#N/A,#N/A,FALSE,"Pg 6b CustCount_Gas";#N/A,#N/A,FALSE,"QA";#N/A,#N/A,FALSE,"Report";#N/A,#N/A,FALSE,"forecast"}</definedName>
    <definedName name="wrn.Customer._.Counts._.Gas." localSheetId="7" hidden="1">{#N/A,#N/A,FALSE,"Pg 6b CustCount_Gas";#N/A,#N/A,FALSE,"QA";#N/A,#N/A,FALSE,"Report";#N/A,#N/A,FALSE,"forecast"}</definedName>
    <definedName name="wrn.Customer._.Counts._.Gas." localSheetId="3" hidden="1">{#N/A,#N/A,FALSE,"Pg 6b CustCount_Gas";#N/A,#N/A,FALSE,"QA";#N/A,#N/A,FALSE,"Report";#N/A,#N/A,FALSE,"forecast"}</definedName>
    <definedName name="wrn.Customer._.Counts._.Gas." localSheetId="2" hidden="1">{#N/A,#N/A,FALSE,"Pg 6b CustCount_Gas";#N/A,#N/A,FALSE,"QA";#N/A,#N/A,FALSE,"Report";#N/A,#N/A,FALSE,"forecast"}</definedName>
    <definedName name="wrn.Customer._.Counts._.Gas." localSheetId="4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ECR." localSheetId="10" hidden="1">{#N/A,#N/A,FALSE,"schA"}</definedName>
    <definedName name="wrn.ECR." localSheetId="5" hidden="1">{#N/A,#N/A,FALSE,"schA"}</definedName>
    <definedName name="wrn.ECR." localSheetId="3" hidden="1">{#N/A,#N/A,FALSE,"schA"}</definedName>
    <definedName name="wrn.ECR." localSheetId="4" hidden="1">{#N/A,#N/A,FALSE,"schA"}</definedName>
    <definedName name="wrn.ECR." hidden="1">{#N/A,#N/A,FALSE,"schA"}</definedName>
    <definedName name="wrn.ESTIMATE." localSheetId="10" hidden="1">{#N/A,#N/A,FALSE,"CESTSUM";#N/A,#N/A,FALSE,"est sum A";#N/A,#N/A,FALSE,"est detail A"}</definedName>
    <definedName name="wrn.ESTIMATE." localSheetId="5" hidden="1">{#N/A,#N/A,FALSE,"CESTSUM";#N/A,#N/A,FALSE,"est sum A";#N/A,#N/A,FALSE,"est detail A"}</definedName>
    <definedName name="wrn.ESTIMATE." hidden="1">{#N/A,#N/A,FALSE,"CESTSUM";#N/A,#N/A,FALSE,"est sum A";#N/A,#N/A,FALSE,"est detail A"}</definedName>
    <definedName name="wrn.Fundamental." localSheetId="10" hidden="1">{#N/A,#N/A,TRUE,"CoverPage";#N/A,#N/A,TRUE,"Gas";#N/A,#N/A,TRUE,"Power";#N/A,#N/A,TRUE,"Historical DJ Mthly Prices"}</definedName>
    <definedName name="wrn.Fundamental." localSheetId="5" hidden="1">{#N/A,#N/A,TRUE,"CoverPage";#N/A,#N/A,TRUE,"Gas";#N/A,#N/A,TRUE,"Power";#N/A,#N/A,TRUE,"Historical DJ Mthly Prices"}</definedName>
    <definedName name="wrn.Fundamental." localSheetId="7" hidden="1">{#N/A,#N/A,TRUE,"CoverPage";#N/A,#N/A,TRUE,"Gas";#N/A,#N/A,TRUE,"Power";#N/A,#N/A,TRUE,"Historical DJ Mthly Prices"}</definedName>
    <definedName name="wrn.Fundamental." localSheetId="3" hidden="1">{#N/A,#N/A,TRUE,"CoverPage";#N/A,#N/A,TRUE,"Gas";#N/A,#N/A,TRUE,"Power";#N/A,#N/A,TRUE,"Historical DJ Mthly Prices"}</definedName>
    <definedName name="wrn.Fundamental." localSheetId="2" hidden="1">{#N/A,#N/A,TRUE,"CoverPage";#N/A,#N/A,TRUE,"Gas";#N/A,#N/A,TRUE,"Power";#N/A,#N/A,TRUE,"Historical DJ Mthly Prices"}</definedName>
    <definedName name="wrn.Fundamental." localSheetId="1" hidden="1">{#N/A,#N/A,TRUE,"CoverPage";#N/A,#N/A,TRUE,"Gas";#N/A,#N/A,TRUE,"Power";#N/A,#N/A,TRUE,"Historical DJ Mthly Prices"}</definedName>
    <definedName name="wrn.Fundamental." localSheetId="4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IEO." localSheetId="10" hidden="1">{#N/A,#N/A,FALSE,"SUMMARY";#N/A,#N/A,FALSE,"AE7616";#N/A,#N/A,FALSE,"AE7617";#N/A,#N/A,FALSE,"AE7618";#N/A,#N/A,FALSE,"AE7619"}</definedName>
    <definedName name="wrn.IEO." localSheetId="5" hidden="1">{#N/A,#N/A,FALSE,"SUMMARY";#N/A,#N/A,FALSE,"AE7616";#N/A,#N/A,FALSE,"AE7617";#N/A,#N/A,FALSE,"AE7618";#N/A,#N/A,FALSE,"AE7619"}</definedName>
    <definedName name="wrn.IEO." hidden="1">{#N/A,#N/A,FALSE,"SUMMARY";#N/A,#N/A,FALSE,"AE7616";#N/A,#N/A,FALSE,"AE7617";#N/A,#N/A,FALSE,"AE7618";#N/A,#N/A,FALSE,"AE7619"}</definedName>
    <definedName name="wrn.Incentive._.Overhead." localSheetId="10" hidden="1">{#N/A,#N/A,FALSE,"Coversheet";#N/A,#N/A,FALSE,"QA"}</definedName>
    <definedName name="wrn.Incentive._.Overhead." localSheetId="5" hidden="1">{#N/A,#N/A,FALSE,"Coversheet";#N/A,#N/A,FALSE,"QA"}</definedName>
    <definedName name="wrn.Incentive._.Overhead." localSheetId="7" hidden="1">{#N/A,#N/A,FALSE,"Coversheet";#N/A,#N/A,FALSE,"QA"}</definedName>
    <definedName name="wrn.Incentive._.Overhead." localSheetId="3" hidden="1">{#N/A,#N/A,FALSE,"Coversheet";#N/A,#N/A,FALSE,"QA"}</definedName>
    <definedName name="wrn.Incentive._.Overhead." localSheetId="2" hidden="1">{#N/A,#N/A,FALSE,"Coversheet";#N/A,#N/A,FALSE,"QA"}</definedName>
    <definedName name="wrn.Incentive._.Overhead." localSheetId="1" hidden="1">{#N/A,#N/A,FALSE,"Coversheet";#N/A,#N/A,FALSE,"QA"}</definedName>
    <definedName name="wrn.Incentive._.Overhead." localSheetId="4" hidden="1">{#N/A,#N/A,FALSE,"Coversheet";#N/A,#N/A,FALSE,"QA"}</definedName>
    <definedName name="wrn.Incentive._.Overhead." hidden="1">{#N/A,#N/A,FALSE,"Coversheet";#N/A,#N/A,FALSE,"QA"}</definedName>
    <definedName name="wrn.limit_reports." localSheetId="10" hidden="1">{#N/A,#N/A,FALSE,"Schedule F";#N/A,#N/A,FALSE,"Schedule G"}</definedName>
    <definedName name="wrn.limit_reports." localSheetId="5" hidden="1">{#N/A,#N/A,FALSE,"Schedule F";#N/A,#N/A,FALSE,"Schedule G"}</definedName>
    <definedName name="wrn.limit_reports." localSheetId="7" hidden="1">{#N/A,#N/A,FALSE,"Schedule F";#N/A,#N/A,FALSE,"Schedule G"}</definedName>
    <definedName name="wrn.limit_reports." localSheetId="3" hidden="1">{#N/A,#N/A,FALSE,"Schedule F";#N/A,#N/A,FALSE,"Schedule G"}</definedName>
    <definedName name="wrn.limit_reports." localSheetId="2" hidden="1">{#N/A,#N/A,FALSE,"Schedule F";#N/A,#N/A,FALSE,"Schedule G"}</definedName>
    <definedName name="wrn.limit_reports." localSheetId="1" hidden="1">{#N/A,#N/A,FALSE,"Schedule F";#N/A,#N/A,FALSE,"Schedule G"}</definedName>
    <definedName name="wrn.limit_reports." localSheetId="4" hidden="1">{#N/A,#N/A,FALSE,"Schedule F";#N/A,#N/A,FALSE,"Schedule G"}</definedName>
    <definedName name="wrn.limit_reports." hidden="1">{#N/A,#N/A,FALSE,"Schedule F";#N/A,#N/A,FALSE,"Schedule G"}</definedName>
    <definedName name="wrn.MARGIN_WO_QTR." localSheetId="10" hidden="1">{#N/A,#N/A,FALSE,"Month ";#N/A,#N/A,FALSE,"YTD";#N/A,#N/A,FALSE,"12 mo ended"}</definedName>
    <definedName name="wrn.MARGIN_WO_QTR." localSheetId="5" hidden="1">{#N/A,#N/A,FALSE,"Month ";#N/A,#N/A,FALSE,"YTD";#N/A,#N/A,FALSE,"12 mo ended"}</definedName>
    <definedName name="wrn.MARGIN_WO_QTR." localSheetId="7" hidden="1">{#N/A,#N/A,FALSE,"Month ";#N/A,#N/A,FALSE,"YTD";#N/A,#N/A,FALSE,"12 mo ended"}</definedName>
    <definedName name="wrn.MARGIN_WO_QTR." localSheetId="3" hidden="1">{#N/A,#N/A,FALSE,"Month ";#N/A,#N/A,FALSE,"YTD";#N/A,#N/A,FALSE,"12 mo ended"}</definedName>
    <definedName name="wrn.MARGIN_WO_QTR." localSheetId="2" hidden="1">{#N/A,#N/A,FALSE,"Month ";#N/A,#N/A,FALSE,"YTD";#N/A,#N/A,FALSE,"12 mo ended"}</definedName>
    <definedName name="wrn.MARGIN_WO_QTR." localSheetId="1" hidden="1">{#N/A,#N/A,FALSE,"Month ";#N/A,#N/A,FALSE,"YTD";#N/A,#N/A,FALSE,"12 mo ended"}</definedName>
    <definedName name="wrn.MARGIN_WO_QTR." localSheetId="4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unicipal._.Reports." localSheetId="1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Project._.Services." localSheetId="10" hidden="1">{#N/A,#N/A,FALSE,"BASE";#N/A,#N/A,FALSE,"LOOPS";#N/A,#N/A,FALSE,"PLC"}</definedName>
    <definedName name="wrn.Project._.Services." localSheetId="5" hidden="1">{#N/A,#N/A,FALSE,"BASE";#N/A,#N/A,FALSE,"LOOPS";#N/A,#N/A,FALSE,"PLC"}</definedName>
    <definedName name="wrn.Project._.Services." hidden="1">{#N/A,#N/A,FALSE,"BASE";#N/A,#N/A,FALSE,"LOOPS";#N/A,#N/A,FALSE,"PLC"}</definedName>
    <definedName name="wrn.SCHEDULE." localSheetId="10" hidden="1">{#N/A,#N/A,FALSE,"7617 Fab";#N/A,#N/A,FALSE,"7617 NSK"}</definedName>
    <definedName name="wrn.SCHEDULE." localSheetId="5" hidden="1">{#N/A,#N/A,FALSE,"7617 Fab";#N/A,#N/A,FALSE,"7617 NSK"}</definedName>
    <definedName name="wrn.SCHEDULE." hidden="1">{#N/A,#N/A,FALSE,"7617 Fab";#N/A,#N/A,FALSE,"7617 NSK"}</definedName>
    <definedName name="wrn.SLB." localSheetId="10" hidden="1">{#N/A,#N/A,FALSE,"SUMMARY";#N/A,#N/A,FALSE,"AE7616";#N/A,#N/A,FALSE,"AE7617";#N/A,#N/A,FALSE,"AE7618";#N/A,#N/A,FALSE,"AE7619";#N/A,#N/A,FALSE,"Target Materials"}</definedName>
    <definedName name="wrn.SLB." localSheetId="5" hidden="1">{#N/A,#N/A,FALSE,"SUMMARY";#N/A,#N/A,FALSE,"AE7616";#N/A,#N/A,FALSE,"AE7617";#N/A,#N/A,FALSE,"AE7618";#N/A,#N/A,FALSE,"AE7619";#N/A,#N/A,FALSE,"Target Materials"}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localSheetId="10" hidden="1">{#N/A,#N/A,FALSE,"2002 Small Tool OH";#N/A,#N/A,FALSE,"QA"}</definedName>
    <definedName name="wrn.Small._.Tools._.Overhead." localSheetId="5" hidden="1">{#N/A,#N/A,FALSE,"2002 Small Tool OH";#N/A,#N/A,FALSE,"QA"}</definedName>
    <definedName name="wrn.Small._.Tools._.Overhead." localSheetId="7" hidden="1">{#N/A,#N/A,FALSE,"2002 Small Tool OH";#N/A,#N/A,FALSE,"QA"}</definedName>
    <definedName name="wrn.Small._.Tools._.Overhead." localSheetId="3" hidden="1">{#N/A,#N/A,FALSE,"2002 Small Tool OH";#N/A,#N/A,FALSE,"QA"}</definedName>
    <definedName name="wrn.Small._.Tools._.Overhead." localSheetId="4" hidden="1">{#N/A,#N/A,FALSE,"2002 Small Tool OH";#N/A,#N/A,FALSE,"QA"}</definedName>
    <definedName name="wrn.Small._.Tools._.Overhead." hidden="1">{#N/A,#N/A,FALSE,"2002 Small Tool OH";#N/A,#N/A,FALSE,"QA"}</definedName>
    <definedName name="wrn.Summary." localSheetId="10" hidden="1">{#N/A,#N/A,FALSE,"Summ";#N/A,#N/A,FALSE,"General"}</definedName>
    <definedName name="wrn.Summary." localSheetId="5" hidden="1">{#N/A,#N/A,FALSE,"Summ";#N/A,#N/A,FALSE,"General"}</definedName>
    <definedName name="wrn.Summary." hidden="1">{#N/A,#N/A,FALSE,"Summ";#N/A,#N/A,FALSE,"General"}</definedName>
    <definedName name="wrn.USIM_Data." localSheetId="10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5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3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4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localSheetId="10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5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3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4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localSheetId="10" hidden="1">{#N/A,#N/A,FALSE,"Expenditures";#N/A,#N/A,FALSE,"Property Placed In-Service";#N/A,#N/A,FALSE,"CWIP Balances"}</definedName>
    <definedName name="wrn.USIM_Data_Abbrev3." localSheetId="5" hidden="1">{#N/A,#N/A,FALSE,"Expenditures";#N/A,#N/A,FALSE,"Property Placed In-Service";#N/A,#N/A,FALSE,"CWIP Balances"}</definedName>
    <definedName name="wrn.USIM_Data_Abbrev3." localSheetId="3" hidden="1">{#N/A,#N/A,FALSE,"Expenditures";#N/A,#N/A,FALSE,"Property Placed In-Service";#N/A,#N/A,FALSE,"CWIP Balances"}</definedName>
    <definedName name="wrn.USIM_Data_Abbrev3." localSheetId="4" hidden="1">{#N/A,#N/A,FALSE,"Expenditures";#N/A,#N/A,FALSE,"Property Placed In-Service";#N/A,#N/A,FALSE,"CWIP Balances"}</definedName>
    <definedName name="wrn.USIM_Data_Abbrev3." hidden="1">{#N/A,#N/A,FALSE,"Expenditures";#N/A,#N/A,FALSE,"Property Placed In-Service";#N/A,#N/A,FALSE,"CWIP Balances"}</definedName>
    <definedName name="wrn.VERIFY." localSheetId="5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UTC_FILING_FEE">'[15]MJS-14'!$O$15</definedName>
    <definedName name="wwp_wkly_vect_input">#REF!</definedName>
    <definedName name="www" localSheetId="10" hidden="1">{#N/A,#N/A,FALSE,"schA"}</definedName>
    <definedName name="www" localSheetId="5" hidden="1">{#N/A,#N/A,FALSE,"schA"}</definedName>
    <definedName name="www" localSheetId="3" hidden="1">{#N/A,#N/A,FALSE,"schA"}</definedName>
    <definedName name="www" localSheetId="4" hidden="1">{#N/A,#N/A,FALSE,"schA"}</definedName>
    <definedName name="www" hidden="1">{#N/A,#N/A,FALSE,"schA"}</definedName>
    <definedName name="x" localSheetId="5" hidden="1">{#N/A,#N/A,FALSE,"Coversheet";#N/A,#N/A,FALSE,"QA"}</definedName>
    <definedName name="x" hidden="1">{#N/A,#N/A,FALSE,"Coversheet";#N/A,#N/A,FALSE,"QA"}</definedName>
    <definedName name="x1start">'[6]Customer Data'!$B$92</definedName>
    <definedName name="x2start">'[6]Customer Data'!$B$96</definedName>
    <definedName name="x3start">'[6]Customer Data'!$B$100</definedName>
    <definedName name="x4start">'[6]Customer Data'!$B$104</definedName>
    <definedName name="xseries">'[6]Accumulated Offer'!$D$41</definedName>
    <definedName name="xx" localSheetId="5" hidden="1">{#N/A,#N/A,FALSE,"Balance_Sheet";#N/A,#N/A,FALSE,"income_statement_monthly";#N/A,#N/A,FALSE,"income_statement_Quarter";#N/A,#N/A,FALSE,"income_statement_ytd";#N/A,#N/A,FALSE,"income_statement_12Months"}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xxx">#REF!</definedName>
    <definedName name="XYZ">[6]PartsFlow!$E$23</definedName>
    <definedName name="y" localSheetId="1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earByYear">[6]YearByYear!$A$1</definedName>
    <definedName name="YearOfCostData">[21]Resources!$E$70</definedName>
    <definedName name="Years_evaluated">'[98]Revison Inputs'!$B$6</definedName>
    <definedName name="yrformat1">'[6]Customer Data'!$E$197</definedName>
    <definedName name="yseries1">'[6]Accumulated Offer'!$D$45</definedName>
    <definedName name="yseries2">'[6]Accumulated Offer'!$D$52</definedName>
    <definedName name="yseries3">'[6]Accumulated Offer'!$D$59</definedName>
    <definedName name="YTD_Format" localSheetId="5">[72]YTD!$B$13:$D$13,[72]YTD!$B$36:$D$36</definedName>
    <definedName name="YTD_Format">[73]YTD!$B$13:$D$13,[73]YTD!$B$32:$D$32</definedName>
    <definedName name="yuf" localSheetId="5" hidden="1">{#N/A,#N/A,FALSE,"Summ";#N/A,#N/A,FALSE,"General"}</definedName>
    <definedName name="yuf" hidden="1">{#N/A,#N/A,FALSE,"Summ";#N/A,#N/A,FALSE,"General"}</definedName>
    <definedName name="z" localSheetId="5" hidden="1">{#N/A,#N/A,FALSE,"Coversheet";#N/A,#N/A,FALSE,"QA"}</definedName>
    <definedName name="z" hidden="1">{#N/A,#N/A,FALSE,"Coversheet";#N/A,#N/A,FALSE,"QA"}</definedName>
    <definedName name="zilfpldebtperc">#REF!</definedName>
    <definedName name="zilkhaepcdevcost">#REF!</definedName>
    <definedName name="zilkhaownperc">#REF!</definedName>
  </definedNames>
  <calcPr calcId="145621"/>
</workbook>
</file>

<file path=xl/calcChain.xml><?xml version="1.0" encoding="utf-8"?>
<calcChain xmlns="http://schemas.openxmlformats.org/spreadsheetml/2006/main">
  <c r="E26" i="86" l="1"/>
  <c r="E15" i="86"/>
  <c r="A10" i="79" l="1"/>
  <c r="A11" i="79" s="1"/>
  <c r="A12" i="79" s="1"/>
  <c r="A13" i="79" s="1"/>
  <c r="A14" i="79" s="1"/>
  <c r="A15" i="79" s="1"/>
  <c r="A16" i="79" s="1"/>
  <c r="A17" i="79" s="1"/>
  <c r="A18" i="79" s="1"/>
  <c r="A19" i="79" s="1"/>
  <c r="A20" i="79" s="1"/>
  <c r="A21" i="79" s="1"/>
  <c r="A22" i="79" s="1"/>
  <c r="A23" i="79" s="1"/>
  <c r="A24" i="79" s="1"/>
  <c r="A25" i="79" s="1"/>
  <c r="A26" i="79" s="1"/>
  <c r="A27" i="79" s="1"/>
  <c r="A28" i="79" s="1"/>
  <c r="A29" i="79" s="1"/>
  <c r="A30" i="79" s="1"/>
  <c r="A31" i="79" s="1"/>
  <c r="A32" i="79" s="1"/>
  <c r="A33" i="79" s="1"/>
  <c r="A34" i="79" s="1"/>
  <c r="A35" i="79" s="1"/>
  <c r="A36" i="79" s="1"/>
  <c r="A37" i="79" s="1"/>
  <c r="A38" i="79" s="1"/>
  <c r="A39" i="79" s="1"/>
  <c r="A40" i="79" s="1"/>
  <c r="A41" i="79" s="1"/>
  <c r="A42" i="79" s="1"/>
  <c r="A43" i="79" s="1"/>
  <c r="A44" i="79" s="1"/>
  <c r="A45" i="79" s="1"/>
  <c r="A46" i="79" s="1"/>
  <c r="A47" i="79" s="1"/>
  <c r="A48" i="79" s="1"/>
  <c r="A49" i="79" s="1"/>
  <c r="A50" i="79" s="1"/>
  <c r="A51" i="79" s="1"/>
  <c r="A52" i="79" s="1"/>
  <c r="A53" i="79" s="1"/>
  <c r="A54" i="79" s="1"/>
  <c r="A55" i="79" s="1"/>
  <c r="A56" i="79" s="1"/>
  <c r="A57" i="79" s="1"/>
  <c r="A58" i="79" s="1"/>
  <c r="A59" i="79" s="1"/>
  <c r="A60" i="79" s="1"/>
  <c r="A61" i="79" s="1"/>
  <c r="A62" i="79" s="1"/>
  <c r="A63" i="79" s="1"/>
  <c r="A64" i="79" s="1"/>
  <c r="A65" i="79" s="1"/>
  <c r="A66" i="79" s="1"/>
  <c r="A67" i="79" s="1"/>
  <c r="A68" i="79" s="1"/>
  <c r="A69" i="79" s="1"/>
  <c r="A70" i="79" s="1"/>
  <c r="A71" i="79" s="1"/>
  <c r="A72" i="79" s="1"/>
  <c r="A73" i="79" s="1"/>
  <c r="A74" i="79" s="1"/>
  <c r="A75" i="79" s="1"/>
  <c r="A76" i="79" s="1"/>
  <c r="A77" i="79" s="1"/>
  <c r="A78" i="79" s="1"/>
  <c r="A79" i="79" s="1"/>
  <c r="A80" i="79" s="1"/>
  <c r="A81" i="79" s="1"/>
  <c r="A82" i="79" s="1"/>
  <c r="A83" i="79" s="1"/>
  <c r="A84" i="79" s="1"/>
  <c r="A85" i="79" s="1"/>
  <c r="A86" i="79" s="1"/>
  <c r="A87" i="79" s="1"/>
  <c r="A88" i="79" s="1"/>
  <c r="A89" i="79" s="1"/>
  <c r="A90" i="79" s="1"/>
  <c r="A91" i="79" s="1"/>
  <c r="A92" i="79" s="1"/>
  <c r="A93" i="79" s="1"/>
  <c r="A94" i="79" s="1"/>
  <c r="A95" i="79" s="1"/>
  <c r="A96" i="79" s="1"/>
  <c r="A97" i="79" s="1"/>
  <c r="A98" i="79" s="1"/>
  <c r="A99" i="79" s="1"/>
  <c r="A100" i="79" s="1"/>
  <c r="A101" i="79" s="1"/>
  <c r="A102" i="79" s="1"/>
  <c r="A103" i="79" s="1"/>
  <c r="A104" i="79" s="1"/>
  <c r="A105" i="79" s="1"/>
  <c r="A106" i="79" s="1"/>
  <c r="A107" i="79" s="1"/>
  <c r="A108" i="79" s="1"/>
  <c r="A109" i="79" s="1"/>
  <c r="A110" i="79" s="1"/>
  <c r="A111" i="79" s="1"/>
  <c r="A112" i="79" s="1"/>
  <c r="A113" i="79" s="1"/>
  <c r="A114" i="79" s="1"/>
  <c r="A115" i="79" s="1"/>
  <c r="A116" i="79" s="1"/>
  <c r="A117" i="79" s="1"/>
  <c r="A118" i="79" s="1"/>
  <c r="A119" i="79" s="1"/>
  <c r="A120" i="79" s="1"/>
  <c r="A121" i="79" s="1"/>
  <c r="A122" i="79" s="1"/>
  <c r="A123" i="79" s="1"/>
  <c r="A124" i="79" s="1"/>
  <c r="A125" i="79" s="1"/>
  <c r="A126" i="79" s="1"/>
  <c r="A127" i="79" s="1"/>
  <c r="A128" i="79" s="1"/>
  <c r="A129" i="79" s="1"/>
  <c r="A130" i="79" s="1"/>
  <c r="A131" i="79" s="1"/>
  <c r="A132" i="79" s="1"/>
  <c r="A133" i="79" s="1"/>
  <c r="A134" i="79" s="1"/>
  <c r="A135" i="79" s="1"/>
  <c r="A136" i="79" s="1"/>
  <c r="A137" i="79" s="1"/>
  <c r="A138" i="79" s="1"/>
  <c r="A139" i="79" s="1"/>
  <c r="A140" i="79" s="1"/>
  <c r="A141" i="79" s="1"/>
  <c r="A142" i="79" s="1"/>
  <c r="A143" i="79" s="1"/>
  <c r="A144" i="79" s="1"/>
  <c r="A145" i="79" s="1"/>
  <c r="A146" i="79" s="1"/>
  <c r="A147" i="79" s="1"/>
  <c r="A148" i="79" s="1"/>
  <c r="A149" i="79" s="1"/>
  <c r="A150" i="79" s="1"/>
  <c r="A151" i="79" s="1"/>
  <c r="A152" i="79" s="1"/>
  <c r="A153" i="79" s="1"/>
  <c r="A154" i="79" s="1"/>
  <c r="A155" i="79" s="1"/>
  <c r="A156" i="79" s="1"/>
  <c r="A157" i="79" s="1"/>
  <c r="A158" i="79" s="1"/>
  <c r="A9" i="79"/>
  <c r="L153" i="79"/>
  <c r="F143" i="79"/>
  <c r="F144" i="79" s="1"/>
  <c r="F137" i="79"/>
  <c r="F138" i="79" s="1"/>
  <c r="F132" i="79"/>
  <c r="F133" i="79" s="1"/>
  <c r="F131" i="79"/>
  <c r="J151" i="79"/>
  <c r="J150" i="79"/>
  <c r="J149" i="79"/>
  <c r="J148" i="79"/>
  <c r="J147" i="79"/>
  <c r="J146" i="79"/>
  <c r="J145" i="79"/>
  <c r="J144" i="79"/>
  <c r="J143" i="79"/>
  <c r="G143" i="79"/>
  <c r="I143" i="79" s="1"/>
  <c r="K143" i="79" s="1"/>
  <c r="J142" i="79"/>
  <c r="G142" i="79"/>
  <c r="I142" i="79" s="1"/>
  <c r="J141" i="79"/>
  <c r="J140" i="79"/>
  <c r="J139" i="79"/>
  <c r="J138" i="79"/>
  <c r="J137" i="79"/>
  <c r="J136" i="79"/>
  <c r="G136" i="79"/>
  <c r="I136" i="79" s="1"/>
  <c r="J135" i="79"/>
  <c r="J134" i="79"/>
  <c r="J133" i="79"/>
  <c r="J132" i="79"/>
  <c r="G132" i="79"/>
  <c r="I132" i="79" s="1"/>
  <c r="J131" i="79"/>
  <c r="G131" i="79"/>
  <c r="I131" i="79" s="1"/>
  <c r="K131" i="79" s="1"/>
  <c r="G133" i="79" l="1"/>
  <c r="I133" i="79" s="1"/>
  <c r="K133" i="79" s="1"/>
  <c r="F134" i="79"/>
  <c r="F145" i="79"/>
  <c r="G144" i="79"/>
  <c r="I144" i="79" s="1"/>
  <c r="F139" i="79"/>
  <c r="G138" i="79"/>
  <c r="I138" i="79" s="1"/>
  <c r="M136" i="79"/>
  <c r="G137" i="79"/>
  <c r="I137" i="79" s="1"/>
  <c r="K137" i="79" s="1"/>
  <c r="K132" i="79"/>
  <c r="M132" i="79" s="1"/>
  <c r="K136" i="79"/>
  <c r="K142" i="79"/>
  <c r="M142" i="79" s="1"/>
  <c r="M131" i="79"/>
  <c r="M133" i="79"/>
  <c r="M137" i="79"/>
  <c r="M143" i="79"/>
  <c r="D18" i="80"/>
  <c r="D17" i="80"/>
  <c r="D16" i="80"/>
  <c r="D15" i="80"/>
  <c r="D14" i="80"/>
  <c r="D13" i="80"/>
  <c r="D12" i="80"/>
  <c r="D11" i="80"/>
  <c r="D10" i="80"/>
  <c r="D9" i="80"/>
  <c r="D8" i="80"/>
  <c r="D7" i="80"/>
  <c r="C18" i="80"/>
  <c r="C17" i="80"/>
  <c r="C16" i="80"/>
  <c r="C15" i="80"/>
  <c r="C14" i="80"/>
  <c r="C13" i="80"/>
  <c r="C12" i="80"/>
  <c r="C11" i="80"/>
  <c r="C10" i="80"/>
  <c r="C9" i="80"/>
  <c r="C8" i="80"/>
  <c r="C7" i="80"/>
  <c r="F140" i="79" l="1"/>
  <c r="G139" i="79"/>
  <c r="I139" i="79" s="1"/>
  <c r="K139" i="79" s="1"/>
  <c r="M139" i="79" s="1"/>
  <c r="G145" i="79"/>
  <c r="I145" i="79" s="1"/>
  <c r="K145" i="79" s="1"/>
  <c r="M145" i="79" s="1"/>
  <c r="F146" i="79"/>
  <c r="M138" i="79"/>
  <c r="K138" i="79"/>
  <c r="M144" i="79"/>
  <c r="K144" i="79"/>
  <c r="F135" i="79"/>
  <c r="G135" i="79" s="1"/>
  <c r="I135" i="79" s="1"/>
  <c r="K135" i="79" s="1"/>
  <c r="M135" i="79" s="1"/>
  <c r="G134" i="79"/>
  <c r="I134" i="79" s="1"/>
  <c r="H27" i="44"/>
  <c r="F141" i="79" l="1"/>
  <c r="G141" i="79" s="1"/>
  <c r="I141" i="79" s="1"/>
  <c r="K141" i="79" s="1"/>
  <c r="M141" i="79" s="1"/>
  <c r="G140" i="79"/>
  <c r="I140" i="79" s="1"/>
  <c r="M134" i="79"/>
  <c r="K134" i="79"/>
  <c r="F147" i="79"/>
  <c r="G146" i="79"/>
  <c r="I146" i="79" s="1"/>
  <c r="AM22" i="94"/>
  <c r="AL22" i="94"/>
  <c r="AK22" i="94"/>
  <c r="AJ22" i="94"/>
  <c r="AI22" i="94"/>
  <c r="AH22" i="94"/>
  <c r="AG22" i="94"/>
  <c r="AF22" i="94"/>
  <c r="AE22" i="94"/>
  <c r="AD22" i="94"/>
  <c r="AC22" i="94"/>
  <c r="AB22" i="94"/>
  <c r="AA22" i="94"/>
  <c r="Z22" i="94"/>
  <c r="Y22" i="94"/>
  <c r="X22" i="94"/>
  <c r="W22" i="94"/>
  <c r="V22" i="94"/>
  <c r="U22" i="94"/>
  <c r="T22" i="94"/>
  <c r="S22" i="94"/>
  <c r="R22" i="94"/>
  <c r="Q22" i="94"/>
  <c r="P22" i="94"/>
  <c r="O22" i="94"/>
  <c r="N22" i="94"/>
  <c r="M22" i="94"/>
  <c r="L22" i="94"/>
  <c r="K22" i="94"/>
  <c r="J22" i="94"/>
  <c r="I22" i="94"/>
  <c r="H22" i="94"/>
  <c r="G22" i="94"/>
  <c r="F22" i="94"/>
  <c r="E22" i="94"/>
  <c r="D22" i="94"/>
  <c r="C22" i="94"/>
  <c r="D35" i="94"/>
  <c r="G147" i="79" l="1"/>
  <c r="I147" i="79" s="1"/>
  <c r="K147" i="79" s="1"/>
  <c r="M147" i="79" s="1"/>
  <c r="F148" i="79"/>
  <c r="M146" i="79"/>
  <c r="K146" i="79"/>
  <c r="M140" i="79"/>
  <c r="K140" i="79"/>
  <c r="G39" i="86"/>
  <c r="G35" i="86"/>
  <c r="G33" i="86"/>
  <c r="G30" i="86"/>
  <c r="G29" i="86"/>
  <c r="G26" i="86"/>
  <c r="G23" i="86"/>
  <c r="G22" i="86"/>
  <c r="G21" i="86"/>
  <c r="G17" i="86"/>
  <c r="G16" i="86"/>
  <c r="G15" i="86"/>
  <c r="G14" i="86"/>
  <c r="G10" i="86"/>
  <c r="AQ20" i="94"/>
  <c r="AQ18" i="94"/>
  <c r="AQ16" i="94"/>
  <c r="AQ15" i="94"/>
  <c r="AQ14" i="94"/>
  <c r="AQ13" i="94"/>
  <c r="AQ12" i="94"/>
  <c r="AQ11" i="94"/>
  <c r="AQ10" i="94"/>
  <c r="AQ9" i="94"/>
  <c r="BB22" i="94"/>
  <c r="BA22" i="94"/>
  <c r="AZ22" i="94"/>
  <c r="AY22" i="94"/>
  <c r="AX22" i="94"/>
  <c r="AW22" i="94"/>
  <c r="AV22" i="94"/>
  <c r="AU22" i="94"/>
  <c r="AT22" i="94"/>
  <c r="AS22" i="94"/>
  <c r="AR22" i="94"/>
  <c r="AP22" i="94"/>
  <c r="AO22" i="94"/>
  <c r="BB20" i="94"/>
  <c r="BA20" i="94"/>
  <c r="AZ20" i="94"/>
  <c r="AY20" i="94"/>
  <c r="AX20" i="94"/>
  <c r="AW20" i="94"/>
  <c r="AV20" i="94"/>
  <c r="AU20" i="94"/>
  <c r="AT20" i="94"/>
  <c r="AS20" i="94"/>
  <c r="AR20" i="94"/>
  <c r="AP20" i="94"/>
  <c r="AO20" i="94"/>
  <c r="BB19" i="94"/>
  <c r="BA19" i="94"/>
  <c r="AZ19" i="94"/>
  <c r="AY19" i="94"/>
  <c r="AX19" i="94"/>
  <c r="AW19" i="94"/>
  <c r="AV19" i="94"/>
  <c r="AU19" i="94"/>
  <c r="AT19" i="94"/>
  <c r="AS19" i="94"/>
  <c r="AR19" i="94"/>
  <c r="AQ19" i="94"/>
  <c r="AP19" i="94"/>
  <c r="AO19" i="94"/>
  <c r="BC19" i="94" s="1"/>
  <c r="BD19" i="94" s="1"/>
  <c r="BB18" i="94"/>
  <c r="BA18" i="94"/>
  <c r="AZ18" i="94"/>
  <c r="AY18" i="94"/>
  <c r="AX18" i="94"/>
  <c r="AW18" i="94"/>
  <c r="AV18" i="94"/>
  <c r="AU18" i="94"/>
  <c r="AT18" i="94"/>
  <c r="AS18" i="94"/>
  <c r="AR18" i="94"/>
  <c r="AP18" i="94"/>
  <c r="AO18" i="94"/>
  <c r="BB17" i="94"/>
  <c r="BA17" i="94"/>
  <c r="AZ17" i="94"/>
  <c r="AY17" i="94"/>
  <c r="AX17" i="94"/>
  <c r="AW17" i="94"/>
  <c r="AV17" i="94"/>
  <c r="AU17" i="94"/>
  <c r="AT17" i="94"/>
  <c r="AS17" i="94"/>
  <c r="AR17" i="94"/>
  <c r="AQ17" i="94"/>
  <c r="AP17" i="94"/>
  <c r="AO17" i="94"/>
  <c r="BC17" i="94" s="1"/>
  <c r="BD17" i="94" s="1"/>
  <c r="BB16" i="94"/>
  <c r="BA16" i="94"/>
  <c r="AZ16" i="94"/>
  <c r="AY16" i="94"/>
  <c r="AX16" i="94"/>
  <c r="AW16" i="94"/>
  <c r="AV16" i="94"/>
  <c r="AU16" i="94"/>
  <c r="AT16" i="94"/>
  <c r="AS16" i="94"/>
  <c r="AR16" i="94"/>
  <c r="AP16" i="94"/>
  <c r="AO16" i="94"/>
  <c r="BB15" i="94"/>
  <c r="BA15" i="94"/>
  <c r="AZ15" i="94"/>
  <c r="AY15" i="94"/>
  <c r="AX15" i="94"/>
  <c r="AW15" i="94"/>
  <c r="AV15" i="94"/>
  <c r="AU15" i="94"/>
  <c r="AT15" i="94"/>
  <c r="AS15" i="94"/>
  <c r="AR15" i="94"/>
  <c r="AP15" i="94"/>
  <c r="AO15" i="94"/>
  <c r="BB14" i="94"/>
  <c r="BA14" i="94"/>
  <c r="AZ14" i="94"/>
  <c r="AY14" i="94"/>
  <c r="AX14" i="94"/>
  <c r="AW14" i="94"/>
  <c r="AV14" i="94"/>
  <c r="AU14" i="94"/>
  <c r="AT14" i="94"/>
  <c r="AS14" i="94"/>
  <c r="AR14" i="94"/>
  <c r="AP14" i="94"/>
  <c r="AO14" i="94"/>
  <c r="BB13" i="94"/>
  <c r="BA13" i="94"/>
  <c r="AZ13" i="94"/>
  <c r="AY13" i="94"/>
  <c r="AX13" i="94"/>
  <c r="AW13" i="94"/>
  <c r="AV13" i="94"/>
  <c r="AU13" i="94"/>
  <c r="AT13" i="94"/>
  <c r="AS13" i="94"/>
  <c r="AR13" i="94"/>
  <c r="AP13" i="94"/>
  <c r="AO13" i="94"/>
  <c r="BC13" i="94" s="1"/>
  <c r="BD13" i="94" s="1"/>
  <c r="BB12" i="94"/>
  <c r="BA12" i="94"/>
  <c r="AZ12" i="94"/>
  <c r="AY12" i="94"/>
  <c r="AX12" i="94"/>
  <c r="AW12" i="94"/>
  <c r="AV12" i="94"/>
  <c r="AU12" i="94"/>
  <c r="AT12" i="94"/>
  <c r="AS12" i="94"/>
  <c r="AR12" i="94"/>
  <c r="AP12" i="94"/>
  <c r="AO12" i="94"/>
  <c r="BB11" i="94"/>
  <c r="BA11" i="94"/>
  <c r="AZ11" i="94"/>
  <c r="AY11" i="94"/>
  <c r="AX11" i="94"/>
  <c r="AW11" i="94"/>
  <c r="AV11" i="94"/>
  <c r="AU11" i="94"/>
  <c r="AT11" i="94"/>
  <c r="AS11" i="94"/>
  <c r="AR11" i="94"/>
  <c r="AP11" i="94"/>
  <c r="AO11" i="94"/>
  <c r="BC11" i="94" s="1"/>
  <c r="BD11" i="94" s="1"/>
  <c r="BB10" i="94"/>
  <c r="BA10" i="94"/>
  <c r="AZ10" i="94"/>
  <c r="AY10" i="94"/>
  <c r="AX10" i="94"/>
  <c r="AW10" i="94"/>
  <c r="AV10" i="94"/>
  <c r="AU10" i="94"/>
  <c r="AT10" i="94"/>
  <c r="AS10" i="94"/>
  <c r="AR10" i="94"/>
  <c r="AP10" i="94"/>
  <c r="AO10" i="94"/>
  <c r="BB9" i="94"/>
  <c r="BA9" i="94"/>
  <c r="AZ9" i="94"/>
  <c r="AY9" i="94"/>
  <c r="AX9" i="94"/>
  <c r="AW9" i="94"/>
  <c r="AV9" i="94"/>
  <c r="AU9" i="94"/>
  <c r="AT9" i="94"/>
  <c r="AS9" i="94"/>
  <c r="AR9" i="94"/>
  <c r="AP9" i="94"/>
  <c r="AO9" i="94"/>
  <c r="F149" i="79" l="1"/>
  <c r="G148" i="79"/>
  <c r="I148" i="79" s="1"/>
  <c r="BC18" i="94"/>
  <c r="BD18" i="94" s="1"/>
  <c r="BC16" i="94"/>
  <c r="BD16" i="94" s="1"/>
  <c r="BC15" i="94"/>
  <c r="BD15" i="94" s="1"/>
  <c r="BC14" i="94"/>
  <c r="BD14" i="94" s="1"/>
  <c r="BC12" i="94"/>
  <c r="BD12" i="94" s="1"/>
  <c r="BC10" i="94"/>
  <c r="BD10" i="94" s="1"/>
  <c r="AQ22" i="94"/>
  <c r="BC9" i="94"/>
  <c r="BC20" i="94"/>
  <c r="BD20" i="94" s="1"/>
  <c r="G149" i="79" l="1"/>
  <c r="I149" i="79" s="1"/>
  <c r="K149" i="79" s="1"/>
  <c r="M149" i="79" s="1"/>
  <c r="F150" i="79"/>
  <c r="M148" i="79"/>
  <c r="K148" i="79"/>
  <c r="BD9" i="94"/>
  <c r="BD22" i="94" s="1"/>
  <c r="BC22" i="94"/>
  <c r="F151" i="79" l="1"/>
  <c r="G151" i="79" s="1"/>
  <c r="I151" i="79" s="1"/>
  <c r="K151" i="79" s="1"/>
  <c r="M151" i="79" s="1"/>
  <c r="G150" i="79"/>
  <c r="I150" i="79" s="1"/>
  <c r="F33" i="94"/>
  <c r="E33" i="94"/>
  <c r="D32" i="94"/>
  <c r="D31" i="94"/>
  <c r="D30" i="94"/>
  <c r="D29" i="94"/>
  <c r="D28" i="94"/>
  <c r="D27" i="94"/>
  <c r="D26" i="94"/>
  <c r="A41" i="93"/>
  <c r="A40" i="93"/>
  <c r="I39" i="93"/>
  <c r="D39" i="93"/>
  <c r="A39" i="93"/>
  <c r="A38" i="93"/>
  <c r="A37" i="93"/>
  <c r="A36" i="93"/>
  <c r="I35" i="93"/>
  <c r="D35" i="93"/>
  <c r="A35" i="93"/>
  <c r="A34" i="93"/>
  <c r="I33" i="93"/>
  <c r="D33" i="93"/>
  <c r="A33" i="93"/>
  <c r="A32" i="93"/>
  <c r="L31" i="93"/>
  <c r="L37" i="93" s="1"/>
  <c r="L41" i="93" s="1"/>
  <c r="K31" i="93"/>
  <c r="K37" i="93" s="1"/>
  <c r="K41" i="93" s="1"/>
  <c r="J31" i="93"/>
  <c r="J37" i="93" s="1"/>
  <c r="J41" i="93" s="1"/>
  <c r="G31" i="93"/>
  <c r="G37" i="93" s="1"/>
  <c r="G41" i="93" s="1"/>
  <c r="F31" i="93"/>
  <c r="F37" i="93" s="1"/>
  <c r="F41" i="93" s="1"/>
  <c r="E31" i="93"/>
  <c r="E37" i="93" s="1"/>
  <c r="E41" i="93" s="1"/>
  <c r="A31" i="93"/>
  <c r="I30" i="93"/>
  <c r="D30" i="93"/>
  <c r="A30" i="93"/>
  <c r="I29" i="93"/>
  <c r="I31" i="93" s="1"/>
  <c r="D29" i="93"/>
  <c r="D31" i="93" s="1"/>
  <c r="A29" i="93"/>
  <c r="A28" i="93"/>
  <c r="A27" i="93"/>
  <c r="I26" i="93"/>
  <c r="D26" i="93"/>
  <c r="A26" i="93"/>
  <c r="A25" i="93"/>
  <c r="L24" i="93"/>
  <c r="K24" i="93"/>
  <c r="J24" i="93"/>
  <c r="G24" i="93"/>
  <c r="F24" i="93"/>
  <c r="E24" i="93"/>
  <c r="A24" i="93"/>
  <c r="I23" i="93"/>
  <c r="D23" i="93"/>
  <c r="A23" i="93"/>
  <c r="I22" i="93"/>
  <c r="D22" i="93"/>
  <c r="A22" i="93"/>
  <c r="I21" i="93"/>
  <c r="I24" i="93" s="1"/>
  <c r="D21" i="93"/>
  <c r="D24" i="93" s="1"/>
  <c r="A21" i="93"/>
  <c r="A20" i="93"/>
  <c r="A19" i="93"/>
  <c r="L18" i="93"/>
  <c r="K18" i="93"/>
  <c r="J18" i="93"/>
  <c r="G18" i="93"/>
  <c r="F18" i="93"/>
  <c r="E18" i="93"/>
  <c r="A18" i="93"/>
  <c r="I17" i="93"/>
  <c r="D17" i="93"/>
  <c r="A17" i="93"/>
  <c r="I16" i="93"/>
  <c r="D16" i="93"/>
  <c r="A16" i="93"/>
  <c r="I15" i="93"/>
  <c r="D15" i="93"/>
  <c r="A15" i="93"/>
  <c r="I14" i="93"/>
  <c r="D14" i="93"/>
  <c r="A14" i="93"/>
  <c r="I13" i="93"/>
  <c r="I18" i="93" s="1"/>
  <c r="D13" i="93"/>
  <c r="D18" i="93" s="1"/>
  <c r="A13" i="93"/>
  <c r="A12" i="93"/>
  <c r="L11" i="93"/>
  <c r="K11" i="93"/>
  <c r="J11" i="93"/>
  <c r="G11" i="93"/>
  <c r="F11" i="93"/>
  <c r="E11" i="93"/>
  <c r="A11" i="93"/>
  <c r="I10" i="93"/>
  <c r="D10" i="93"/>
  <c r="A10" i="93"/>
  <c r="I9" i="93"/>
  <c r="I11" i="93" s="1"/>
  <c r="D9" i="93"/>
  <c r="D11" i="93" s="1"/>
  <c r="A9" i="93"/>
  <c r="I7" i="93"/>
  <c r="D15" i="86"/>
  <c r="D21" i="86"/>
  <c r="E39" i="86"/>
  <c r="D39" i="86"/>
  <c r="E35" i="86"/>
  <c r="D35" i="86"/>
  <c r="F35" i="86" s="1"/>
  <c r="E33" i="86"/>
  <c r="D33" i="86"/>
  <c r="E30" i="86"/>
  <c r="D30" i="86"/>
  <c r="E29" i="86"/>
  <c r="D29" i="86"/>
  <c r="E23" i="86"/>
  <c r="D23" i="86"/>
  <c r="E22" i="86"/>
  <c r="D22" i="86"/>
  <c r="E21" i="86"/>
  <c r="G11" i="86"/>
  <c r="F23" i="86"/>
  <c r="F29" i="86"/>
  <c r="F30" i="86"/>
  <c r="H30" i="86"/>
  <c r="D31" i="86"/>
  <c r="E31" i="86"/>
  <c r="F33" i="86"/>
  <c r="F39" i="86"/>
  <c r="D26" i="86"/>
  <c r="E17" i="86"/>
  <c r="D17" i="86"/>
  <c r="E16" i="86"/>
  <c r="D16" i="86"/>
  <c r="E14" i="86"/>
  <c r="D14" i="86"/>
  <c r="E10" i="86"/>
  <c r="E11" i="86" s="1"/>
  <c r="D10" i="86"/>
  <c r="D11" i="86" s="1"/>
  <c r="M150" i="79" l="1"/>
  <c r="K150" i="79"/>
  <c r="D33" i="94"/>
  <c r="D34" i="94" s="1"/>
  <c r="D36" i="94" s="1"/>
  <c r="F59" i="79" s="1"/>
  <c r="D37" i="93"/>
  <c r="D41" i="93" s="1"/>
  <c r="I37" i="93"/>
  <c r="I41" i="93" s="1"/>
  <c r="G24" i="86"/>
  <c r="F22" i="86"/>
  <c r="H22" i="86" s="1"/>
  <c r="F26" i="86"/>
  <c r="H26" i="86" s="1"/>
  <c r="D24" i="86"/>
  <c r="H35" i="86"/>
  <c r="H33" i="86"/>
  <c r="E24" i="86"/>
  <c r="F21" i="86"/>
  <c r="H21" i="86"/>
  <c r="F17" i="86"/>
  <c r="H17" i="86" s="1"/>
  <c r="D18" i="86"/>
  <c r="F16" i="86"/>
  <c r="E18" i="86"/>
  <c r="F15" i="86"/>
  <c r="H15" i="86" s="1"/>
  <c r="F14" i="86"/>
  <c r="H14" i="86" s="1"/>
  <c r="F10" i="86"/>
  <c r="H10" i="86" s="1"/>
  <c r="H11" i="86" s="1"/>
  <c r="H39" i="86"/>
  <c r="H29" i="86"/>
  <c r="H31" i="86" s="1"/>
  <c r="H23" i="86"/>
  <c r="H16" i="86"/>
  <c r="G31" i="86"/>
  <c r="G18" i="86"/>
  <c r="H24" i="86" l="1"/>
  <c r="E37" i="86"/>
  <c r="E41" i="86" s="1"/>
  <c r="D37" i="86"/>
  <c r="D41" i="86" s="1"/>
  <c r="G37" i="86"/>
  <c r="G41" i="86" s="1"/>
  <c r="H18" i="86"/>
  <c r="H37" i="86" s="1"/>
  <c r="H41" i="86" s="1"/>
  <c r="E25" i="44" l="1"/>
  <c r="E23" i="44"/>
  <c r="E21" i="44"/>
  <c r="E20" i="44"/>
  <c r="E18" i="44"/>
  <c r="E16" i="44"/>
  <c r="E15" i="44"/>
  <c r="E14" i="44"/>
  <c r="E12" i="44"/>
  <c r="E11" i="44"/>
  <c r="E10" i="44"/>
  <c r="E9" i="44"/>
  <c r="E7" i="44"/>
  <c r="C25" i="44"/>
  <c r="C23" i="44"/>
  <c r="C21" i="44"/>
  <c r="C20" i="44"/>
  <c r="C18" i="44"/>
  <c r="C16" i="44"/>
  <c r="C15" i="44"/>
  <c r="C14" i="44"/>
  <c r="C12" i="44"/>
  <c r="C11" i="44"/>
  <c r="C10" i="44"/>
  <c r="C9" i="44"/>
  <c r="C7" i="44"/>
  <c r="F27" i="92"/>
  <c r="E27" i="92"/>
  <c r="E30" i="92" s="1"/>
  <c r="D27" i="92"/>
  <c r="C27" i="92"/>
  <c r="C30" i="92" s="1"/>
  <c r="G25" i="92"/>
  <c r="G23" i="92"/>
  <c r="G21" i="92"/>
  <c r="G20" i="92"/>
  <c r="G17" i="92"/>
  <c r="G15" i="92"/>
  <c r="G14" i="92"/>
  <c r="G13" i="92"/>
  <c r="G12" i="92"/>
  <c r="G11" i="92"/>
  <c r="G10" i="92"/>
  <c r="G9" i="92"/>
  <c r="G8" i="92"/>
  <c r="G27" i="92" s="1"/>
  <c r="F33" i="33" l="1"/>
  <c r="F31" i="33"/>
  <c r="F27" i="33"/>
  <c r="F26" i="33"/>
  <c r="F24" i="33"/>
  <c r="F20" i="33"/>
  <c r="F19" i="33"/>
  <c r="F18" i="33"/>
  <c r="F14" i="33"/>
  <c r="F13" i="33"/>
  <c r="F12" i="33"/>
  <c r="F11" i="33"/>
  <c r="F9" i="33"/>
  <c r="C39" i="80" l="1"/>
  <c r="D24" i="33" l="1"/>
  <c r="D26" i="33"/>
  <c r="D27" i="33"/>
  <c r="D31" i="33"/>
  <c r="D33" i="33"/>
  <c r="D20" i="33"/>
  <c r="D19" i="33"/>
  <c r="D18" i="33"/>
  <c r="D14" i="33"/>
  <c r="D13" i="33"/>
  <c r="D12" i="33"/>
  <c r="D11" i="33"/>
  <c r="D9" i="33"/>
  <c r="C52" i="80" l="1"/>
  <c r="D48" i="80"/>
  <c r="D53" i="80"/>
  <c r="D50" i="80"/>
  <c r="D49" i="80"/>
  <c r="D47" i="80"/>
  <c r="C43" i="80"/>
  <c r="D42" i="80"/>
  <c r="C41" i="80"/>
  <c r="C40" i="80"/>
  <c r="D39" i="80"/>
  <c r="C37" i="80"/>
  <c r="D36" i="80"/>
  <c r="D43" i="80" s="1"/>
  <c r="D35" i="80"/>
  <c r="D34" i="80"/>
  <c r="D41" i="80" s="1"/>
  <c r="D33" i="80"/>
  <c r="D40" i="80" s="1"/>
  <c r="D32" i="80"/>
  <c r="C30" i="80"/>
  <c r="D29" i="80"/>
  <c r="D28" i="80"/>
  <c r="B8" i="80"/>
  <c r="E13" i="33" l="1"/>
  <c r="H13" i="33" s="1"/>
  <c r="E20" i="33"/>
  <c r="H20" i="33" s="1"/>
  <c r="E27" i="33"/>
  <c r="H27" i="33" s="1"/>
  <c r="E12" i="33"/>
  <c r="H12" i="33" s="1"/>
  <c r="E14" i="33"/>
  <c r="H14" i="33" s="1"/>
  <c r="E19" i="33"/>
  <c r="H19" i="33" s="1"/>
  <c r="E24" i="33"/>
  <c r="H24" i="33" s="1"/>
  <c r="E31" i="33"/>
  <c r="H31" i="33" s="1"/>
  <c r="E33" i="33"/>
  <c r="H33" i="33" s="1"/>
  <c r="D37" i="80"/>
  <c r="D30" i="80"/>
  <c r="C44" i="80"/>
  <c r="D44" i="80"/>
  <c r="B9" i="80"/>
  <c r="B10" i="80" s="1"/>
  <c r="B11" i="80" s="1"/>
  <c r="B12" i="80" s="1"/>
  <c r="B13" i="80" s="1"/>
  <c r="B14" i="80" s="1"/>
  <c r="B15" i="80" s="1"/>
  <c r="B16" i="80" s="1"/>
  <c r="B17" i="80" s="1"/>
  <c r="B18" i="80" s="1"/>
  <c r="E26" i="33" l="1"/>
  <c r="E11" i="33"/>
  <c r="E18" i="33"/>
  <c r="B20" i="80"/>
  <c r="B22" i="80" s="1"/>
  <c r="E22" i="33" l="1"/>
  <c r="H18" i="33"/>
  <c r="E16" i="33"/>
  <c r="H11" i="33"/>
  <c r="E29" i="33"/>
  <c r="H26" i="33"/>
  <c r="E9" i="33"/>
  <c r="E35" i="33" l="1"/>
  <c r="H9" i="33"/>
  <c r="D38" i="33" l="1"/>
  <c r="E38" i="33" l="1"/>
  <c r="I38" i="33" s="1"/>
  <c r="H38" i="33" l="1"/>
  <c r="E41" i="33"/>
  <c r="A29" i="44" l="1"/>
  <c r="A30" i="44" s="1"/>
  <c r="A31" i="44" s="1"/>
  <c r="A38" i="33"/>
  <c r="A39" i="33" s="1"/>
  <c r="A40" i="33" s="1"/>
  <c r="A41" i="33" s="1"/>
  <c r="J29" i="44"/>
  <c r="J130" i="79"/>
  <c r="G130" i="79"/>
  <c r="I130" i="79" s="1"/>
  <c r="J129" i="79"/>
  <c r="G129" i="79"/>
  <c r="I129" i="79" s="1"/>
  <c r="K129" i="79" s="1"/>
  <c r="J128" i="79"/>
  <c r="I128" i="79"/>
  <c r="G128" i="79"/>
  <c r="J127" i="79"/>
  <c r="G127" i="79"/>
  <c r="I127" i="79" s="1"/>
  <c r="J126" i="79"/>
  <c r="I126" i="79"/>
  <c r="G126" i="79"/>
  <c r="J125" i="79"/>
  <c r="G125" i="79"/>
  <c r="I125" i="79" s="1"/>
  <c r="J124" i="79"/>
  <c r="G124" i="79"/>
  <c r="I124" i="79" s="1"/>
  <c r="J123" i="79"/>
  <c r="G123" i="79"/>
  <c r="I123" i="79" s="1"/>
  <c r="J122" i="79"/>
  <c r="I122" i="79"/>
  <c r="G122" i="79"/>
  <c r="J121" i="79"/>
  <c r="G121" i="79"/>
  <c r="I121" i="79" s="1"/>
  <c r="J120" i="79"/>
  <c r="G120" i="79"/>
  <c r="I120" i="79" s="1"/>
  <c r="J119" i="79"/>
  <c r="G119" i="79"/>
  <c r="I119" i="79" s="1"/>
  <c r="J118" i="79"/>
  <c r="I118" i="79"/>
  <c r="G118" i="79"/>
  <c r="J117" i="79"/>
  <c r="G117" i="79"/>
  <c r="I117" i="79" s="1"/>
  <c r="J116" i="79"/>
  <c r="G116" i="79"/>
  <c r="I116" i="79" s="1"/>
  <c r="J115" i="79"/>
  <c r="G115" i="79"/>
  <c r="I115" i="79" s="1"/>
  <c r="J114" i="79"/>
  <c r="I114" i="79"/>
  <c r="G114" i="79"/>
  <c r="J113" i="79"/>
  <c r="G113" i="79"/>
  <c r="I113" i="79" s="1"/>
  <c r="J112" i="79"/>
  <c r="G112" i="79"/>
  <c r="I112" i="79" s="1"/>
  <c r="J111" i="79"/>
  <c r="G111" i="79"/>
  <c r="I111" i="79" s="1"/>
  <c r="J110" i="79"/>
  <c r="I110" i="79"/>
  <c r="G110" i="79"/>
  <c r="J109" i="79"/>
  <c r="G109" i="79"/>
  <c r="I109" i="79" s="1"/>
  <c r="J108" i="79"/>
  <c r="G108" i="79"/>
  <c r="I108" i="79" s="1"/>
  <c r="J107" i="79"/>
  <c r="G107" i="79"/>
  <c r="I107" i="79" s="1"/>
  <c r="J106" i="79"/>
  <c r="I106" i="79"/>
  <c r="G106" i="79"/>
  <c r="J105" i="79"/>
  <c r="G105" i="79"/>
  <c r="I105" i="79" s="1"/>
  <c r="J104" i="79"/>
  <c r="G104" i="79"/>
  <c r="I104" i="79" s="1"/>
  <c r="J103" i="79"/>
  <c r="G103" i="79"/>
  <c r="I103" i="79" s="1"/>
  <c r="J102" i="79"/>
  <c r="I102" i="79"/>
  <c r="G102" i="79"/>
  <c r="J101" i="79"/>
  <c r="G101" i="79"/>
  <c r="I101" i="79" s="1"/>
  <c r="J100" i="79"/>
  <c r="G100" i="79"/>
  <c r="I100" i="79" s="1"/>
  <c r="J99" i="79"/>
  <c r="G99" i="79"/>
  <c r="I99" i="79" s="1"/>
  <c r="J98" i="79"/>
  <c r="I98" i="79"/>
  <c r="G98" i="79"/>
  <c r="J97" i="79"/>
  <c r="G97" i="79"/>
  <c r="I97" i="79" s="1"/>
  <c r="J96" i="79"/>
  <c r="G96" i="79"/>
  <c r="I96" i="79" s="1"/>
  <c r="J95" i="79"/>
  <c r="G95" i="79"/>
  <c r="I95" i="79" s="1"/>
  <c r="J94" i="79"/>
  <c r="I94" i="79"/>
  <c r="G94" i="79"/>
  <c r="J93" i="79"/>
  <c r="G93" i="79"/>
  <c r="I93" i="79" s="1"/>
  <c r="J92" i="79"/>
  <c r="G92" i="79"/>
  <c r="I92" i="79" s="1"/>
  <c r="J91" i="79"/>
  <c r="G91" i="79"/>
  <c r="I91" i="79" s="1"/>
  <c r="J90" i="79"/>
  <c r="I90" i="79"/>
  <c r="G90" i="79"/>
  <c r="J89" i="79"/>
  <c r="G89" i="79"/>
  <c r="I89" i="79" s="1"/>
  <c r="J88" i="79"/>
  <c r="G88" i="79"/>
  <c r="I88" i="79" s="1"/>
  <c r="J87" i="79"/>
  <c r="G87" i="79"/>
  <c r="I87" i="79" s="1"/>
  <c r="J86" i="79"/>
  <c r="I86" i="79"/>
  <c r="G86" i="79"/>
  <c r="J85" i="79"/>
  <c r="G85" i="79"/>
  <c r="I85" i="79" s="1"/>
  <c r="J84" i="79"/>
  <c r="G84" i="79"/>
  <c r="I84" i="79" s="1"/>
  <c r="J83" i="79"/>
  <c r="G83" i="79"/>
  <c r="I83" i="79" s="1"/>
  <c r="J82" i="79"/>
  <c r="I82" i="79"/>
  <c r="G82" i="79"/>
  <c r="J81" i="79"/>
  <c r="G81" i="79"/>
  <c r="I81" i="79" s="1"/>
  <c r="J80" i="79"/>
  <c r="G80" i="79"/>
  <c r="I80" i="79" s="1"/>
  <c r="J79" i="79"/>
  <c r="G79" i="79"/>
  <c r="I79" i="79" s="1"/>
  <c r="J78" i="79"/>
  <c r="I78" i="79"/>
  <c r="G78" i="79"/>
  <c r="J77" i="79"/>
  <c r="G77" i="79"/>
  <c r="I77" i="79" s="1"/>
  <c r="J76" i="79"/>
  <c r="J75" i="79"/>
  <c r="J74" i="79"/>
  <c r="J73" i="79"/>
  <c r="J72" i="79"/>
  <c r="J71" i="79"/>
  <c r="J70" i="79"/>
  <c r="J69" i="79"/>
  <c r="G69" i="79"/>
  <c r="J68" i="79"/>
  <c r="I68" i="79"/>
  <c r="G68" i="79"/>
  <c r="G76" i="79" s="1"/>
  <c r="I76" i="79" s="1"/>
  <c r="F68" i="79"/>
  <c r="J67" i="79"/>
  <c r="G67" i="79"/>
  <c r="G75" i="79" s="1"/>
  <c r="J66" i="79"/>
  <c r="I66" i="79"/>
  <c r="G66" i="79"/>
  <c r="F66" i="79"/>
  <c r="J65" i="79"/>
  <c r="J64" i="79"/>
  <c r="J63" i="79"/>
  <c r="J62" i="79"/>
  <c r="J61" i="79"/>
  <c r="J60" i="79"/>
  <c r="J59" i="79"/>
  <c r="K59" i="79" s="1"/>
  <c r="J58" i="79"/>
  <c r="G58" i="79"/>
  <c r="I58" i="79" s="1"/>
  <c r="J57" i="79"/>
  <c r="G57" i="79"/>
  <c r="G65" i="79" s="1"/>
  <c r="J56" i="79"/>
  <c r="G56" i="79"/>
  <c r="G64" i="79" s="1"/>
  <c r="J55" i="79"/>
  <c r="G55" i="79"/>
  <c r="G63" i="79" s="1"/>
  <c r="J54" i="79"/>
  <c r="G54" i="79"/>
  <c r="G62" i="79" s="1"/>
  <c r="J53" i="79"/>
  <c r="G53" i="79"/>
  <c r="G61" i="79" s="1"/>
  <c r="J52" i="79"/>
  <c r="G52" i="79"/>
  <c r="G60" i="79" s="1"/>
  <c r="J51" i="79"/>
  <c r="I51" i="79"/>
  <c r="F51" i="79"/>
  <c r="J50" i="79"/>
  <c r="I50" i="79"/>
  <c r="F50" i="79"/>
  <c r="J49" i="79"/>
  <c r="I49" i="79"/>
  <c r="F49" i="79"/>
  <c r="J48" i="79"/>
  <c r="I48" i="79"/>
  <c r="F48" i="79"/>
  <c r="J47" i="79"/>
  <c r="I47" i="79"/>
  <c r="F47" i="79"/>
  <c r="J46" i="79"/>
  <c r="I46" i="79"/>
  <c r="F46" i="79"/>
  <c r="J45" i="79"/>
  <c r="I45" i="79"/>
  <c r="F45" i="79"/>
  <c r="J44" i="79"/>
  <c r="I44" i="79"/>
  <c r="F44" i="79"/>
  <c r="J43" i="79"/>
  <c r="I43" i="79"/>
  <c r="F43" i="79"/>
  <c r="J42" i="79"/>
  <c r="G42" i="79"/>
  <c r="I42" i="79" s="1"/>
  <c r="E42" i="79"/>
  <c r="J41" i="79"/>
  <c r="G41" i="79"/>
  <c r="I41" i="79" s="1"/>
  <c r="E41" i="79"/>
  <c r="J40" i="79"/>
  <c r="G40" i="79"/>
  <c r="I40" i="79" s="1"/>
  <c r="E40" i="79"/>
  <c r="J39" i="79"/>
  <c r="G39" i="79"/>
  <c r="I39" i="79" s="1"/>
  <c r="E39" i="79"/>
  <c r="J38" i="79"/>
  <c r="G38" i="79"/>
  <c r="I38" i="79" s="1"/>
  <c r="E38" i="79"/>
  <c r="J37" i="79"/>
  <c r="G37" i="79"/>
  <c r="I37" i="79" s="1"/>
  <c r="E37" i="79"/>
  <c r="J36" i="79"/>
  <c r="I36" i="79"/>
  <c r="F36" i="79"/>
  <c r="J35" i="79"/>
  <c r="I35" i="79"/>
  <c r="F35" i="79"/>
  <c r="J34" i="79"/>
  <c r="I34" i="79"/>
  <c r="F34" i="79"/>
  <c r="J33" i="79"/>
  <c r="I33" i="79"/>
  <c r="F33" i="79"/>
  <c r="J32" i="79"/>
  <c r="I32" i="79"/>
  <c r="F32" i="79"/>
  <c r="J31" i="79"/>
  <c r="I31" i="79"/>
  <c r="F31" i="79"/>
  <c r="J30" i="79"/>
  <c r="I30" i="79"/>
  <c r="F30" i="79"/>
  <c r="J29" i="79"/>
  <c r="I29" i="79"/>
  <c r="F29" i="79"/>
  <c r="J28" i="79"/>
  <c r="I28" i="79"/>
  <c r="F28" i="79"/>
  <c r="J27" i="79"/>
  <c r="I27" i="79"/>
  <c r="F27" i="79"/>
  <c r="J26" i="79"/>
  <c r="I26" i="79"/>
  <c r="F26" i="79"/>
  <c r="J25" i="79"/>
  <c r="I25" i="79"/>
  <c r="F25" i="79"/>
  <c r="J24" i="79"/>
  <c r="I24" i="79"/>
  <c r="F24" i="79"/>
  <c r="J23" i="79"/>
  <c r="I23" i="79"/>
  <c r="F23" i="79"/>
  <c r="J22" i="79"/>
  <c r="I22" i="79"/>
  <c r="F22" i="79"/>
  <c r="J21" i="79"/>
  <c r="I21" i="79"/>
  <c r="F21" i="79"/>
  <c r="J20" i="79"/>
  <c r="I20" i="79"/>
  <c r="F20" i="79"/>
  <c r="J19" i="79"/>
  <c r="I19" i="79"/>
  <c r="F19" i="79"/>
  <c r="J18" i="79"/>
  <c r="I18" i="79"/>
  <c r="F18" i="79"/>
  <c r="J17" i="79"/>
  <c r="I17" i="79"/>
  <c r="F17" i="79"/>
  <c r="J16" i="79"/>
  <c r="I16" i="79"/>
  <c r="F16" i="79"/>
  <c r="J15" i="79"/>
  <c r="I15" i="79"/>
  <c r="F15" i="79"/>
  <c r="J14" i="79"/>
  <c r="I14" i="79"/>
  <c r="F14" i="79"/>
  <c r="J13" i="79"/>
  <c r="I13" i="79"/>
  <c r="F13" i="79"/>
  <c r="J12" i="79"/>
  <c r="I12" i="79"/>
  <c r="F12" i="79"/>
  <c r="J11" i="79"/>
  <c r="I11" i="79"/>
  <c r="F11" i="79"/>
  <c r="J10" i="79"/>
  <c r="I10" i="79"/>
  <c r="F10" i="79"/>
  <c r="J9" i="79"/>
  <c r="I9" i="79"/>
  <c r="F9" i="79"/>
  <c r="J8" i="79"/>
  <c r="I8" i="79"/>
  <c r="F8" i="79"/>
  <c r="I7" i="79"/>
  <c r="K7" i="79" s="1"/>
  <c r="M7" i="79" s="1"/>
  <c r="F7" i="79"/>
  <c r="A7" i="79"/>
  <c r="A8" i="79" s="1"/>
  <c r="K130" i="79" l="1"/>
  <c r="F57" i="79"/>
  <c r="I57" i="79"/>
  <c r="F52" i="79"/>
  <c r="I52" i="79"/>
  <c r="F54" i="79"/>
  <c r="I54" i="79"/>
  <c r="J10" i="44"/>
  <c r="J11" i="44"/>
  <c r="J7" i="44"/>
  <c r="J9" i="44"/>
  <c r="I59" i="79"/>
  <c r="M59" i="79" s="1"/>
  <c r="K77" i="79"/>
  <c r="M77" i="79" s="1"/>
  <c r="K78" i="79"/>
  <c r="M78" i="79" s="1"/>
  <c r="K79" i="79"/>
  <c r="M79" i="79" s="1"/>
  <c r="K80" i="79"/>
  <c r="M80" i="79" s="1"/>
  <c r="K81" i="79"/>
  <c r="M81" i="79" s="1"/>
  <c r="K82" i="79"/>
  <c r="M82" i="79" s="1"/>
  <c r="K83" i="79"/>
  <c r="M83" i="79" s="1"/>
  <c r="K84" i="79"/>
  <c r="M84" i="79" s="1"/>
  <c r="K85" i="79"/>
  <c r="M85" i="79" s="1"/>
  <c r="K86" i="79"/>
  <c r="M86" i="79" s="1"/>
  <c r="K87" i="79"/>
  <c r="M87" i="79" s="1"/>
  <c r="K88" i="79"/>
  <c r="M88" i="79" s="1"/>
  <c r="K89" i="79"/>
  <c r="M89" i="79" s="1"/>
  <c r="K90" i="79"/>
  <c r="M90" i="79" s="1"/>
  <c r="K91" i="79"/>
  <c r="M91" i="79" s="1"/>
  <c r="K92" i="79"/>
  <c r="M92" i="79" s="1"/>
  <c r="K93" i="79"/>
  <c r="M93" i="79" s="1"/>
  <c r="K94" i="79"/>
  <c r="M94" i="79" s="1"/>
  <c r="K95" i="79"/>
  <c r="M95" i="79" s="1"/>
  <c r="K96" i="79"/>
  <c r="M96" i="79" s="1"/>
  <c r="K97" i="79"/>
  <c r="M97" i="79" s="1"/>
  <c r="K98" i="79"/>
  <c r="M98" i="79" s="1"/>
  <c r="K99" i="79"/>
  <c r="M99" i="79" s="1"/>
  <c r="K100" i="79"/>
  <c r="M100" i="79" s="1"/>
  <c r="K101" i="79"/>
  <c r="M101" i="79" s="1"/>
  <c r="K102" i="79"/>
  <c r="M102" i="79" s="1"/>
  <c r="K103" i="79"/>
  <c r="M103" i="79" s="1"/>
  <c r="K104" i="79"/>
  <c r="M104" i="79" s="1"/>
  <c r="K105" i="79"/>
  <c r="M105" i="79" s="1"/>
  <c r="K106" i="79"/>
  <c r="M106" i="79" s="1"/>
  <c r="K107" i="79"/>
  <c r="M107" i="79" s="1"/>
  <c r="K108" i="79"/>
  <c r="M108" i="79" s="1"/>
  <c r="K109" i="79"/>
  <c r="M109" i="79" s="1"/>
  <c r="K110" i="79"/>
  <c r="M110" i="79" s="1"/>
  <c r="K111" i="79"/>
  <c r="M111" i="79" s="1"/>
  <c r="K112" i="79"/>
  <c r="M112" i="79" s="1"/>
  <c r="K113" i="79"/>
  <c r="M113" i="79" s="1"/>
  <c r="K114" i="79"/>
  <c r="M114" i="79" s="1"/>
  <c r="K115" i="79"/>
  <c r="M115" i="79" s="1"/>
  <c r="K116" i="79"/>
  <c r="M116" i="79" s="1"/>
  <c r="K117" i="79"/>
  <c r="M117" i="79" s="1"/>
  <c r="K118" i="79"/>
  <c r="M118" i="79" s="1"/>
  <c r="K119" i="79"/>
  <c r="M119" i="79" s="1"/>
  <c r="K120" i="79"/>
  <c r="M120" i="79" s="1"/>
  <c r="K121" i="79"/>
  <c r="M121" i="79" s="1"/>
  <c r="K122" i="79"/>
  <c r="M122" i="79" s="1"/>
  <c r="K123" i="79"/>
  <c r="M123" i="79" s="1"/>
  <c r="K124" i="79"/>
  <c r="M124" i="79" s="1"/>
  <c r="K125" i="79"/>
  <c r="M125" i="79" s="1"/>
  <c r="K126" i="79"/>
  <c r="M126" i="79" s="1"/>
  <c r="K127" i="79"/>
  <c r="M127" i="79" s="1"/>
  <c r="K128" i="79"/>
  <c r="M128" i="79" s="1"/>
  <c r="M129" i="79"/>
  <c r="M130" i="79"/>
  <c r="K8" i="79"/>
  <c r="M8" i="79" s="1"/>
  <c r="K9" i="79"/>
  <c r="M9" i="79" s="1"/>
  <c r="K10" i="79"/>
  <c r="M10" i="79" s="1"/>
  <c r="K11" i="79"/>
  <c r="M11" i="79" s="1"/>
  <c r="K12" i="79"/>
  <c r="M12" i="79" s="1"/>
  <c r="K13" i="79"/>
  <c r="K37" i="79" s="1"/>
  <c r="M37" i="79" s="1"/>
  <c r="K14" i="79"/>
  <c r="M14" i="79" s="1"/>
  <c r="K15" i="79"/>
  <c r="K39" i="79" s="1"/>
  <c r="M39" i="79" s="1"/>
  <c r="K16" i="79"/>
  <c r="K40" i="79" s="1"/>
  <c r="M40" i="79" s="1"/>
  <c r="K17" i="79"/>
  <c r="K67" i="79" s="1"/>
  <c r="M67" i="79" s="1"/>
  <c r="K18" i="79"/>
  <c r="K68" i="79" s="1"/>
  <c r="M68" i="79" s="1"/>
  <c r="K19" i="79"/>
  <c r="K69" i="79" s="1"/>
  <c r="M69" i="79" s="1"/>
  <c r="K20" i="79"/>
  <c r="K28" i="79" s="1"/>
  <c r="M28" i="79" s="1"/>
  <c r="K21" i="79"/>
  <c r="M21" i="79" s="1"/>
  <c r="K22" i="79"/>
  <c r="M22" i="79" s="1"/>
  <c r="K23" i="79"/>
  <c r="K71" i="79" s="1"/>
  <c r="M71" i="79" s="1"/>
  <c r="K24" i="79"/>
  <c r="K63" i="79" s="1"/>
  <c r="M63" i="79" s="1"/>
  <c r="K25" i="79"/>
  <c r="K73" i="79" s="1"/>
  <c r="M73" i="79" s="1"/>
  <c r="K26" i="79"/>
  <c r="K49" i="79" s="1"/>
  <c r="M49" i="79" s="1"/>
  <c r="K27" i="79"/>
  <c r="M27" i="79" s="1"/>
  <c r="K36" i="79"/>
  <c r="M36" i="79" s="1"/>
  <c r="K51" i="79"/>
  <c r="M51" i="79" s="1"/>
  <c r="K38" i="79"/>
  <c r="M38" i="79" s="1"/>
  <c r="I60" i="79"/>
  <c r="F60" i="79"/>
  <c r="G70" i="79"/>
  <c r="I61" i="79"/>
  <c r="F61" i="79"/>
  <c r="G71" i="79"/>
  <c r="I62" i="79"/>
  <c r="F62" i="79"/>
  <c r="G72" i="79"/>
  <c r="I63" i="79"/>
  <c r="F63" i="79"/>
  <c r="G73" i="79"/>
  <c r="I64" i="79"/>
  <c r="F64" i="79"/>
  <c r="G74" i="79"/>
  <c r="I65" i="79"/>
  <c r="F65" i="79"/>
  <c r="F37" i="79"/>
  <c r="F38" i="79"/>
  <c r="F39" i="79"/>
  <c r="F40" i="79"/>
  <c r="F41" i="79"/>
  <c r="F42" i="79"/>
  <c r="F53" i="79"/>
  <c r="I53" i="79"/>
  <c r="F55" i="79"/>
  <c r="I55" i="79"/>
  <c r="I75" i="79"/>
  <c r="F75" i="79"/>
  <c r="F76" i="79"/>
  <c r="F56" i="79"/>
  <c r="I56" i="79"/>
  <c r="F58" i="79"/>
  <c r="I67" i="79"/>
  <c r="F67" i="79"/>
  <c r="I69" i="79"/>
  <c r="F69" i="79"/>
  <c r="J14" i="44" l="1"/>
  <c r="J20" i="44"/>
  <c r="K61" i="79"/>
  <c r="M61" i="79" s="1"/>
  <c r="M24" i="79"/>
  <c r="K76" i="79"/>
  <c r="M76" i="79" s="1"/>
  <c r="M26" i="79"/>
  <c r="K45" i="79"/>
  <c r="M45" i="79" s="1"/>
  <c r="K43" i="79"/>
  <c r="M43" i="79" s="1"/>
  <c r="M16" i="79"/>
  <c r="M17" i="79"/>
  <c r="K34" i="79"/>
  <c r="M34" i="79" s="1"/>
  <c r="K47" i="79"/>
  <c r="M47" i="79" s="1"/>
  <c r="K72" i="79"/>
  <c r="M72" i="79" s="1"/>
  <c r="K70" i="79"/>
  <c r="M70" i="79" s="1"/>
  <c r="M20" i="79"/>
  <c r="K42" i="79"/>
  <c r="M42" i="79" s="1"/>
  <c r="K66" i="79"/>
  <c r="M66" i="79" s="1"/>
  <c r="K60" i="79"/>
  <c r="M60" i="79" s="1"/>
  <c r="K32" i="79"/>
  <c r="M32" i="79" s="1"/>
  <c r="K55" i="79"/>
  <c r="M55" i="79" s="1"/>
  <c r="K30" i="79"/>
  <c r="M30" i="79" s="1"/>
  <c r="K53" i="79"/>
  <c r="M53" i="79" s="1"/>
  <c r="M18" i="79"/>
  <c r="K50" i="79"/>
  <c r="M50" i="79" s="1"/>
  <c r="K31" i="79"/>
  <c r="M31" i="79" s="1"/>
  <c r="K74" i="79"/>
  <c r="M74" i="79" s="1"/>
  <c r="K64" i="79"/>
  <c r="M64" i="79" s="1"/>
  <c r="K54" i="79"/>
  <c r="M54" i="79" s="1"/>
  <c r="K75" i="79"/>
  <c r="M75" i="79" s="1"/>
  <c r="M15" i="79"/>
  <c r="K35" i="79"/>
  <c r="M35" i="79" s="1"/>
  <c r="K57" i="79"/>
  <c r="M57" i="79" s="1"/>
  <c r="K65" i="79"/>
  <c r="M65" i="79" s="1"/>
  <c r="K33" i="79"/>
  <c r="M33" i="79" s="1"/>
  <c r="K56" i="79"/>
  <c r="M56" i="79" s="1"/>
  <c r="K62" i="79"/>
  <c r="M62" i="79" s="1"/>
  <c r="K29" i="79"/>
  <c r="M29" i="79" s="1"/>
  <c r="K52" i="79"/>
  <c r="M52" i="79" s="1"/>
  <c r="M19" i="79"/>
  <c r="K58" i="79"/>
  <c r="M58" i="79" s="1"/>
  <c r="M13" i="79"/>
  <c r="K48" i="79"/>
  <c r="M48" i="79" s="1"/>
  <c r="M25" i="79"/>
  <c r="K46" i="79"/>
  <c r="M46" i="79" s="1"/>
  <c r="M23" i="79"/>
  <c r="K44" i="79"/>
  <c r="M44" i="79" s="1"/>
  <c r="K41" i="79"/>
  <c r="M41" i="79" s="1"/>
  <c r="I72" i="79"/>
  <c r="F72" i="79"/>
  <c r="I73" i="79"/>
  <c r="F73" i="79"/>
  <c r="I71" i="79"/>
  <c r="F71" i="79"/>
  <c r="F74" i="79"/>
  <c r="I74" i="79"/>
  <c r="F70" i="79"/>
  <c r="I70" i="79"/>
  <c r="J25" i="44" l="1"/>
  <c r="J23" i="44"/>
  <c r="J18" i="44"/>
  <c r="J16" i="44"/>
  <c r="J21" i="44"/>
  <c r="J15" i="44"/>
  <c r="M153" i="79"/>
  <c r="J12" i="44" l="1"/>
  <c r="C20" i="80" l="1"/>
  <c r="C22" i="80" l="1"/>
  <c r="C24" i="80"/>
  <c r="D6" i="33" l="1"/>
  <c r="E27" i="44" l="1"/>
  <c r="C27" i="44"/>
  <c r="D18" i="44" s="1"/>
  <c r="A8" i="44"/>
  <c r="A9" i="44" s="1"/>
  <c r="A10" i="44" s="1"/>
  <c r="A11" i="44" s="1"/>
  <c r="A12" i="44" s="1"/>
  <c r="A13" i="44" s="1"/>
  <c r="A14" i="44" s="1"/>
  <c r="A15" i="44" s="1"/>
  <c r="A16" i="44" s="1"/>
  <c r="A17" i="44" s="1"/>
  <c r="A18" i="44" s="1"/>
  <c r="A19" i="44" s="1"/>
  <c r="A20" i="44" s="1"/>
  <c r="A21" i="44" s="1"/>
  <c r="A22" i="44" s="1"/>
  <c r="A23" i="44" s="1"/>
  <c r="A24" i="44" s="1"/>
  <c r="A25" i="44" s="1"/>
  <c r="A26" i="44" s="1"/>
  <c r="A27" i="44" s="1"/>
  <c r="A28" i="44" s="1"/>
  <c r="A10" i="33"/>
  <c r="A11" i="33" s="1"/>
  <c r="A12" i="33" s="1"/>
  <c r="A13" i="33" s="1"/>
  <c r="A14" i="33" s="1"/>
  <c r="A15" i="33" s="1"/>
  <c r="A16" i="33" s="1"/>
  <c r="A17" i="33" s="1"/>
  <c r="A18" i="33" s="1"/>
  <c r="A19" i="33" s="1"/>
  <c r="A20" i="33" s="1"/>
  <c r="A21" i="33" s="1"/>
  <c r="A22" i="33" s="1"/>
  <c r="A23" i="33" s="1"/>
  <c r="F23" i="44" l="1"/>
  <c r="F20" i="44"/>
  <c r="F16" i="44"/>
  <c r="F14" i="44"/>
  <c r="F11" i="44"/>
  <c r="F9" i="44"/>
  <c r="F25" i="44"/>
  <c r="F21" i="44"/>
  <c r="F18" i="44"/>
  <c r="F15" i="44"/>
  <c r="F12" i="44"/>
  <c r="F10" i="44"/>
  <c r="F7" i="44"/>
  <c r="D23" i="44"/>
  <c r="D20" i="44"/>
  <c r="D16" i="44"/>
  <c r="D14" i="44"/>
  <c r="D11" i="44"/>
  <c r="D9" i="44"/>
  <c r="D25" i="44"/>
  <c r="D21" i="44"/>
  <c r="D15" i="44"/>
  <c r="D12" i="44"/>
  <c r="D10" i="44"/>
  <c r="D7" i="44"/>
  <c r="G7" i="44" s="1"/>
  <c r="G15" i="44"/>
  <c r="I15" i="44" s="1"/>
  <c r="K15" i="44" s="1"/>
  <c r="G19" i="33" s="1"/>
  <c r="C31" i="44"/>
  <c r="E31" i="44"/>
  <c r="A24" i="33"/>
  <c r="A25" i="33" s="1"/>
  <c r="A26" i="33"/>
  <c r="A27" i="33" s="1"/>
  <c r="A28" i="33" s="1"/>
  <c r="A29" i="33" s="1"/>
  <c r="A30" i="33" s="1"/>
  <c r="A31" i="33" s="1"/>
  <c r="A32" i="33" s="1"/>
  <c r="A33" i="33" s="1"/>
  <c r="A34" i="33" s="1"/>
  <c r="A35" i="33" s="1"/>
  <c r="A36" i="33" s="1"/>
  <c r="A37" i="33" s="1"/>
  <c r="G12" i="44" l="1"/>
  <c r="I12" i="44" s="1"/>
  <c r="G18" i="44"/>
  <c r="I18" i="44" s="1"/>
  <c r="K18" i="44" s="1"/>
  <c r="G25" i="44"/>
  <c r="I25" i="44" s="1"/>
  <c r="G10" i="44"/>
  <c r="I10" i="44" s="1"/>
  <c r="K10" i="44" s="1"/>
  <c r="G9" i="44"/>
  <c r="I9" i="44" s="1"/>
  <c r="K9" i="44" s="1"/>
  <c r="G11" i="33" s="1"/>
  <c r="G20" i="44"/>
  <c r="I20" i="44" s="1"/>
  <c r="K20" i="44" s="1"/>
  <c r="G26" i="33" s="1"/>
  <c r="G11" i="44"/>
  <c r="I11" i="44" s="1"/>
  <c r="K11" i="44" s="1"/>
  <c r="G13" i="33" s="1"/>
  <c r="G23" i="44"/>
  <c r="I23" i="44" s="1"/>
  <c r="G16" i="44"/>
  <c r="I16" i="44" s="1"/>
  <c r="K16" i="44" s="1"/>
  <c r="G20" i="33" s="1"/>
  <c r="I20" i="33" s="1"/>
  <c r="G21" i="44"/>
  <c r="I21" i="44" s="1"/>
  <c r="K21" i="44" s="1"/>
  <c r="G27" i="33" s="1"/>
  <c r="G14" i="44"/>
  <c r="I14" i="44" s="1"/>
  <c r="K14" i="44" s="1"/>
  <c r="G18" i="33" s="1"/>
  <c r="F27" i="44"/>
  <c r="D27" i="44"/>
  <c r="I27" i="33"/>
  <c r="I7" i="44"/>
  <c r="K7" i="44" s="1"/>
  <c r="G9" i="33" s="1"/>
  <c r="I19" i="33"/>
  <c r="G12" i="33" l="1"/>
  <c r="I12" i="33" s="1"/>
  <c r="G24" i="33"/>
  <c r="I24" i="33" s="1"/>
  <c r="J24" i="33" s="1"/>
  <c r="K24" i="33" s="1"/>
  <c r="K25" i="44"/>
  <c r="K12" i="44"/>
  <c r="M155" i="79"/>
  <c r="M157" i="79" s="1"/>
  <c r="M158" i="79" s="1"/>
  <c r="K23" i="44"/>
  <c r="G31" i="33" s="1"/>
  <c r="I31" i="33" s="1"/>
  <c r="J38" i="33"/>
  <c r="I26" i="33"/>
  <c r="G27" i="44"/>
  <c r="I18" i="33"/>
  <c r="J20" i="33"/>
  <c r="K20" i="33" s="1"/>
  <c r="D29" i="33"/>
  <c r="F29" i="33" s="1"/>
  <c r="I13" i="33"/>
  <c r="I11" i="33"/>
  <c r="I27" i="44"/>
  <c r="D22" i="33"/>
  <c r="F22" i="33" s="1"/>
  <c r="J27" i="33"/>
  <c r="K27" i="33" s="1"/>
  <c r="G14" i="33" l="1"/>
  <c r="I14" i="33" s="1"/>
  <c r="J14" i="33" s="1"/>
  <c r="K14" i="33" s="1"/>
  <c r="G33" i="33"/>
  <c r="I33" i="33" s="1"/>
  <c r="J33" i="33" s="1"/>
  <c r="K33" i="33" s="1"/>
  <c r="D52" i="80"/>
  <c r="I9" i="33"/>
  <c r="J9" i="33" s="1"/>
  <c r="K9" i="33" s="1"/>
  <c r="I22" i="33"/>
  <c r="J12" i="33"/>
  <c r="K12" i="33" s="1"/>
  <c r="G22" i="33"/>
  <c r="J27" i="44"/>
  <c r="J31" i="44" s="1"/>
  <c r="G29" i="33"/>
  <c r="J19" i="33"/>
  <c r="K19" i="33" s="1"/>
  <c r="I29" i="33"/>
  <c r="H22" i="33"/>
  <c r="D16" i="33"/>
  <c r="G16" i="33" s="1"/>
  <c r="H29" i="33"/>
  <c r="K27" i="44" l="1"/>
  <c r="E17" i="80"/>
  <c r="F17" i="80" s="1"/>
  <c r="E15" i="80"/>
  <c r="F15" i="80" s="1"/>
  <c r="E11" i="80"/>
  <c r="F11" i="80" s="1"/>
  <c r="E9" i="80"/>
  <c r="F9" i="80" s="1"/>
  <c r="E18" i="80"/>
  <c r="F18" i="80" s="1"/>
  <c r="E16" i="80"/>
  <c r="F16" i="80" s="1"/>
  <c r="E14" i="80"/>
  <c r="F14" i="80" s="1"/>
  <c r="E12" i="80"/>
  <c r="F12" i="80" s="1"/>
  <c r="E10" i="80"/>
  <c r="F10" i="80" s="1"/>
  <c r="E8" i="80"/>
  <c r="F8" i="80" s="1"/>
  <c r="E13" i="80"/>
  <c r="F13" i="80" s="1"/>
  <c r="E7" i="80"/>
  <c r="J13" i="33"/>
  <c r="K13" i="33" s="1"/>
  <c r="F16" i="33"/>
  <c r="H16" i="33"/>
  <c r="H35" i="33" s="1"/>
  <c r="H41" i="33" s="1"/>
  <c r="J31" i="33"/>
  <c r="D35" i="33"/>
  <c r="D41" i="33" s="1"/>
  <c r="J18" i="33"/>
  <c r="J26" i="33"/>
  <c r="D20" i="80" l="1"/>
  <c r="D22" i="80" s="1"/>
  <c r="F7" i="80"/>
  <c r="E20" i="80"/>
  <c r="K26" i="33"/>
  <c r="J29" i="33"/>
  <c r="K29" i="33" s="1"/>
  <c r="J22" i="33"/>
  <c r="K22" i="33" s="1"/>
  <c r="K18" i="33"/>
  <c r="K31" i="33"/>
  <c r="F35" i="33"/>
  <c r="G35" i="33"/>
  <c r="J11" i="33"/>
  <c r="I16" i="33"/>
  <c r="I35" i="33" s="1"/>
  <c r="I41" i="33" s="1"/>
  <c r="D24" i="80" l="1"/>
  <c r="F20" i="80"/>
  <c r="E22" i="80"/>
  <c r="F22" i="80" s="1"/>
  <c r="J16" i="33"/>
  <c r="K11" i="33"/>
  <c r="K16" i="33" l="1"/>
  <c r="J35" i="33"/>
  <c r="K35" i="33" l="1"/>
  <c r="J41" i="33"/>
</calcChain>
</file>

<file path=xl/comments1.xml><?xml version="1.0" encoding="utf-8"?>
<comments xmlns="http://schemas.openxmlformats.org/spreadsheetml/2006/main">
  <authors>
    <author>Pam Rasanen</author>
  </authors>
  <commentList>
    <comment ref="M157" authorId="0">
      <text>
        <r>
          <rPr>
            <b/>
            <sz val="10"/>
            <color indexed="81"/>
            <rFont val="Tahoma"/>
            <family val="2"/>
          </rPr>
          <t>PSE:
Used MS Excel Goal Seek function to minimize the difference between the projected lighting surplus $ (Column:i,Line:127) and the amount to be spread (Column:i,Line:129), by changing $ / kWh (Column:f,Line:1) rounded to the nearest $0.000001</t>
        </r>
      </text>
    </comment>
  </commentList>
</comments>
</file>

<file path=xl/sharedStrings.xml><?xml version="1.0" encoding="utf-8"?>
<sst xmlns="http://schemas.openxmlformats.org/spreadsheetml/2006/main" count="921" uniqueCount="423">
  <si>
    <t>Line No.</t>
  </si>
  <si>
    <t>Residential</t>
  </si>
  <si>
    <t>Sec Gen Svc - Small</t>
  </si>
  <si>
    <t>Sec Gen Svc - Medium</t>
  </si>
  <si>
    <t>Sec Gen Svc - Large</t>
  </si>
  <si>
    <t>Sec Irrigation Svc</t>
  </si>
  <si>
    <t>Pri Gen Svc</t>
  </si>
  <si>
    <t>Pri Irrigation Svc</t>
  </si>
  <si>
    <t>Pri Interruptible Svc</t>
  </si>
  <si>
    <t>Lights</t>
  </si>
  <si>
    <t>Subtotal</t>
  </si>
  <si>
    <t>Transportation</t>
  </si>
  <si>
    <t>Total</t>
  </si>
  <si>
    <t>Puget Sound Energy</t>
  </si>
  <si>
    <t>a</t>
  </si>
  <si>
    <t>b</t>
  </si>
  <si>
    <t>c</t>
  </si>
  <si>
    <t>CUSTOMER CLASS</t>
  </si>
  <si>
    <t>SCHEDULE</t>
  </si>
  <si>
    <t>Increase / Decrease 
$</t>
  </si>
  <si>
    <t>Increase / Decrease
%</t>
  </si>
  <si>
    <t>Secondary Service Total</t>
  </si>
  <si>
    <t>Primary Service Total</t>
  </si>
  <si>
    <t>Primary Voltage</t>
  </si>
  <si>
    <t>HV Interruptible Svc</t>
  </si>
  <si>
    <t>HV Gen Svc</t>
  </si>
  <si>
    <t>High Voltage Service Total</t>
  </si>
  <si>
    <t>Small Firm Resale</t>
  </si>
  <si>
    <t>005</t>
  </si>
  <si>
    <t>Excluded Schedules</t>
  </si>
  <si>
    <t>449 / 459</t>
  </si>
  <si>
    <t>Schedule</t>
  </si>
  <si>
    <t>Lighting Type</t>
  </si>
  <si>
    <t>Lamp Type</t>
  </si>
  <si>
    <t>Lamp Wattage</t>
  </si>
  <si>
    <t>Billable Watts</t>
  </si>
  <si>
    <t>kWh / Month</t>
  </si>
  <si>
    <t>$ / kWh</t>
  </si>
  <si>
    <t xml:space="preserve">a
</t>
  </si>
  <si>
    <t xml:space="preserve">b
</t>
  </si>
  <si>
    <t>c =
b - a</t>
  </si>
  <si>
    <t xml:space="preserve">d
</t>
  </si>
  <si>
    <t>e =
(b * d) / 1000</t>
  </si>
  <si>
    <t>g = 
e * f</t>
  </si>
  <si>
    <t xml:space="preserve">h
</t>
  </si>
  <si>
    <t>Street</t>
  </si>
  <si>
    <t>Flourescent</t>
  </si>
  <si>
    <t>Mercury Vapor</t>
  </si>
  <si>
    <t>Metal Hallide</t>
  </si>
  <si>
    <t>Sodium Vapor</t>
  </si>
  <si>
    <t>Area</t>
  </si>
  <si>
    <t>Continuous</t>
  </si>
  <si>
    <t>Traffic Signals</t>
  </si>
  <si>
    <t>kWh</t>
  </si>
  <si>
    <t>Flood</t>
  </si>
  <si>
    <t>Rates</t>
  </si>
  <si>
    <t>Residential Customer Impacts</t>
  </si>
  <si>
    <t>Customer Bill</t>
  </si>
  <si>
    <t>Month</t>
  </si>
  <si>
    <t>Present</t>
  </si>
  <si>
    <t>Proposed</t>
  </si>
  <si>
    <t>$ Difference</t>
  </si>
  <si>
    <t>% Difference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</si>
  <si>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</si>
  <si>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</si>
  <si>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</si>
  <si>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</si>
  <si>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</si>
  <si>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</si>
  <si>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</si>
  <si>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</si>
  <si>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</si>
  <si>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</si>
  <si>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</si>
  <si>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</si>
  <si>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Annual Total</t>
  </si>
  <si>
    <t>Monthly Average</t>
  </si>
  <si>
    <t>Average Cents</t>
  </si>
  <si>
    <t>Customer Monthly Charge:</t>
  </si>
  <si>
    <t>per Month</t>
  </si>
  <si>
    <t>Energy Charge:</t>
  </si>
  <si>
    <t>Schedule 7 first 600 kWh</t>
  </si>
  <si>
    <t>Schedule 7 over 600 kWh</t>
  </si>
  <si>
    <t>Schedule 95 - Power Cost Adjustment Clause</t>
  </si>
  <si>
    <t>Schedule 95A - Wind Power Production Credit</t>
  </si>
  <si>
    <t>Schedule 120 - Conservation Rider</t>
  </si>
  <si>
    <t>Schedule 129 - Low Income</t>
  </si>
  <si>
    <t>Schedule 194 - BPA Exchange Credit</t>
  </si>
  <si>
    <t>Rate Spread &amp; Rate Design</t>
  </si>
  <si>
    <t>Electronic Workpapers</t>
  </si>
  <si>
    <t>50-59</t>
  </si>
  <si>
    <t>Campus Rate</t>
  </si>
  <si>
    <t>Customer Class</t>
  </si>
  <si>
    <t>Campus</t>
  </si>
  <si>
    <t>HV - Sch 46</t>
  </si>
  <si>
    <t>HV - Sch 49</t>
  </si>
  <si>
    <t>Firm Resale - Small</t>
  </si>
  <si>
    <t>d</t>
  </si>
  <si>
    <t>e = 
b + (a * c / 100)</t>
  </si>
  <si>
    <t>f = 
b + (a * d / 100)</t>
  </si>
  <si>
    <t>g = f - e</t>
  </si>
  <si>
    <t>h = g / e</t>
  </si>
  <si>
    <t>Voltage Level</t>
  </si>
  <si>
    <t>Total Residential</t>
  </si>
  <si>
    <t>Secondary Voltage</t>
  </si>
  <si>
    <t>Demand &lt;= 50 kW</t>
  </si>
  <si>
    <t>Demand &gt; 50 kW but &lt;= 350 kW</t>
  </si>
  <si>
    <t>Demand &gt; 350 kW</t>
  </si>
  <si>
    <t>Seasonal Irrigation &amp; Drainage Pumping</t>
  </si>
  <si>
    <t>Total Secondary Voltage</t>
  </si>
  <si>
    <t>General Service</t>
  </si>
  <si>
    <t>Interruptible Total Electric Schools</t>
  </si>
  <si>
    <t>Total Primary Voltage</t>
  </si>
  <si>
    <t>High Voltage</t>
  </si>
  <si>
    <t>Interruptible</t>
  </si>
  <si>
    <t>Total High Voltage</t>
  </si>
  <si>
    <t>Lighting</t>
  </si>
  <si>
    <t>Total Sales to Customers</t>
  </si>
  <si>
    <t>(a)</t>
  </si>
  <si>
    <t>(b)</t>
  </si>
  <si>
    <t>(c)</t>
  </si>
  <si>
    <t>Retail Wheeling</t>
  </si>
  <si>
    <t>Total Choice /Retail Wheeling</t>
  </si>
  <si>
    <t>Total Jurisdictional Retail Sales</t>
  </si>
  <si>
    <t>LED</t>
  </si>
  <si>
    <t>(d)</t>
  </si>
  <si>
    <t>(e) = (d) / (c)</t>
  </si>
  <si>
    <t>(f)</t>
  </si>
  <si>
    <t>(g) = (e) x (f)</t>
  </si>
  <si>
    <t>Firm Resale</t>
  </si>
  <si>
    <t>Renewable Energy Credit</t>
  </si>
  <si>
    <t>Allocation of REC Revenue Requirement to Rate Schedule</t>
  </si>
  <si>
    <t>Statement of Proforma and Proposed Revenues for Renewable Energy Credit</t>
  </si>
  <si>
    <t>Schedule No. 137</t>
  </si>
  <si>
    <t>25 / 7A</t>
  </si>
  <si>
    <t>Weighted Allocation</t>
  </si>
  <si>
    <t>e = b + d</t>
  </si>
  <si>
    <t>g = e * f</t>
  </si>
  <si>
    <t>f</t>
  </si>
  <si>
    <t>h</t>
  </si>
  <si>
    <t>i = 
(g / h) * 100</t>
  </si>
  <si>
    <t>Estimated Revenue
Including
Proposed
Sch 137</t>
  </si>
  <si>
    <t>Year</t>
  </si>
  <si>
    <t>Resale</t>
  </si>
  <si>
    <t>30-35</t>
  </si>
  <si>
    <t>35.01-40</t>
  </si>
  <si>
    <t>40.01-45</t>
  </si>
  <si>
    <t>45.01-50</t>
  </si>
  <si>
    <t>50.01-55</t>
  </si>
  <si>
    <t>55.01-60</t>
  </si>
  <si>
    <t>60.01-65</t>
  </si>
  <si>
    <t>65.01-70</t>
  </si>
  <si>
    <t>70.01-75</t>
  </si>
  <si>
    <t>75.01-80</t>
  </si>
  <si>
    <t>80.01-85</t>
  </si>
  <si>
    <t>85.01-90</t>
  </si>
  <si>
    <t>90.01-95</t>
  </si>
  <si>
    <t>95.01-100</t>
  </si>
  <si>
    <t>100.01-105</t>
  </si>
  <si>
    <t>105.01-110</t>
  </si>
  <si>
    <t>110.01-115</t>
  </si>
  <si>
    <t>115.01-120</t>
  </si>
  <si>
    <t>120.01-125</t>
  </si>
  <si>
    <t>125.01-130</t>
  </si>
  <si>
    <t>130.01-135</t>
  </si>
  <si>
    <t>135.01-140</t>
  </si>
  <si>
    <t>140.01-145</t>
  </si>
  <si>
    <t>145-01-150</t>
  </si>
  <si>
    <t>150.01-155</t>
  </si>
  <si>
    <t>155.01-160</t>
  </si>
  <si>
    <t>160.01-165</t>
  </si>
  <si>
    <t>165.01-170</t>
  </si>
  <si>
    <t>170.01-175</t>
  </si>
  <si>
    <t>175.01-180</t>
  </si>
  <si>
    <t>180.01-185</t>
  </si>
  <si>
    <t>185.01-190</t>
  </si>
  <si>
    <t>190.01-195</t>
  </si>
  <si>
    <t>195.01-200</t>
  </si>
  <si>
    <t>200.01-205</t>
  </si>
  <si>
    <t>205.01-210</t>
  </si>
  <si>
    <t>210.01-215</t>
  </si>
  <si>
    <t>215.01-220</t>
  </si>
  <si>
    <t>220.01-225</t>
  </si>
  <si>
    <t>225.01-230</t>
  </si>
  <si>
    <t>230.01-235</t>
  </si>
  <si>
    <t>235.01-240</t>
  </si>
  <si>
    <t>240.01-245</t>
  </si>
  <si>
    <t>245.01-250</t>
  </si>
  <si>
    <t>250.01-255</t>
  </si>
  <si>
    <t>255.01-260</t>
  </si>
  <si>
    <t>260.01-265</t>
  </si>
  <si>
    <t>265.01-270</t>
  </si>
  <si>
    <t>270.01-275</t>
  </si>
  <si>
    <t>275.01-280</t>
  </si>
  <si>
    <t>280.01-285</t>
  </si>
  <si>
    <t>285.01-290</t>
  </si>
  <si>
    <t>290.01-295</t>
  </si>
  <si>
    <t>295.01-300</t>
  </si>
  <si>
    <t>Proposed Effective for Period</t>
  </si>
  <si>
    <t>Calculation of Area and Street Light Rates</t>
  </si>
  <si>
    <t>Ballast Losses</t>
  </si>
  <si>
    <t># hours / month</t>
  </si>
  <si>
    <t>f =
GOAL SEEK</t>
  </si>
  <si>
    <t>i = 
g * h * 11</t>
  </si>
  <si>
    <t>Area Lights - SV</t>
  </si>
  <si>
    <t>Area Lights - MH</t>
  </si>
  <si>
    <t>12 Month kWh</t>
  </si>
  <si>
    <t>12 Month Watts</t>
  </si>
  <si>
    <t>Directional Flood Lights - SV</t>
  </si>
  <si>
    <t>Directional Flood Lights - MH</t>
  </si>
  <si>
    <t>Horizontal Flood Lights - SV</t>
  </si>
  <si>
    <t>Horizontal Flood Lights - MH</t>
  </si>
  <si>
    <t>Schedule 132 - Merger Credit</t>
  </si>
  <si>
    <t>Schedule 133 - Regulatory Asset Tracker</t>
  </si>
  <si>
    <t>Schedule 137 - Renewable Energy Credit</t>
  </si>
  <si>
    <t>Schedule 140 - Property Tax Rider</t>
  </si>
  <si>
    <t>Schedule 141 - ERF Rider - 1 Phase Basic Charge</t>
  </si>
  <si>
    <t>Schedule 141 - ERF Rider - First 600 kWh</t>
  </si>
  <si>
    <t>Schedule 141 - ERF Rider - Over 600 kWh</t>
  </si>
  <si>
    <t>Schedule 142 - Decoupling Rider</t>
  </si>
  <si>
    <t>RECs</t>
  </si>
  <si>
    <t>Biogas</t>
  </si>
  <si>
    <t>Amortization of Proceeds</t>
  </si>
  <si>
    <t>Total  before revenue sensitive items</t>
  </si>
  <si>
    <t>Conversion factor</t>
  </si>
  <si>
    <t xml:space="preserve">     Net Revenue Requirement</t>
  </si>
  <si>
    <t>Split for Amortization:</t>
  </si>
  <si>
    <t>REC Principal</t>
  </si>
  <si>
    <t>REC Interest</t>
  </si>
  <si>
    <t>Biogas Principal</t>
  </si>
  <si>
    <t>Biogas Interest</t>
  </si>
  <si>
    <t>Annual Revenue per lamp
@ Proposed Rate</t>
  </si>
  <si>
    <t>kWh
Source: F2013
January 1, 2015 to December 31, 2015</t>
  </si>
  <si>
    <t>Estimated Revenue Including Sch 137 Effective January 1, 2014</t>
  </si>
  <si>
    <t>Estimated Revenue Based on Rates Effective July 1, 2014</t>
  </si>
  <si>
    <t>Subtotal Base Monthly Charge</t>
  </si>
  <si>
    <t>Subtotal Base First 600 kWh Charge</t>
  </si>
  <si>
    <t>Subtotal Base Over 600 kWh Charge</t>
  </si>
  <si>
    <t>Energy Rider Schedules</t>
  </si>
  <si>
    <t>Estimated Proforma Revenue $ / kWh</t>
  </si>
  <si>
    <t>Billed kWh Sales</t>
  </si>
  <si>
    <t>449-459</t>
  </si>
  <si>
    <t>Total Firm Resale / Special Contract</t>
  </si>
  <si>
    <t>Billed Sales</t>
  </si>
  <si>
    <t>8 &amp; 24</t>
  </si>
  <si>
    <t>7A, 11 &amp; 25</t>
  </si>
  <si>
    <t>12, 26 &amp; 26P</t>
  </si>
  <si>
    <t>10 &amp; 31</t>
  </si>
  <si>
    <t>Sch 137
Effective
1-1-14
$ per kWh</t>
  </si>
  <si>
    <t>Proposed Sch 137
Effective
1-1-15
$ per kWh
(Note 1)</t>
  </si>
  <si>
    <t>Sch 137
$ per kWh</t>
  </si>
  <si>
    <t>&lt;==per ERF</t>
  </si>
  <si>
    <r>
      <t xml:space="preserve">Note 1:  Proposed rates in Column d are derived by allocating the </t>
    </r>
    <r>
      <rPr>
        <sz val="10"/>
        <color rgb="FFFF0000"/>
        <rFont val="Arial"/>
        <family val="2"/>
      </rPr>
      <t>$3.66M</t>
    </r>
    <r>
      <rPr>
        <sz val="10"/>
        <rFont val="Arial"/>
        <family val="2"/>
      </rPr>
      <t xml:space="preserve"> credit to rate schedules using a peak credit-weighted allocation factor resulting from PSE's compliance filing in Docket No. UE-111048 and then dividing the allocated credit by each rate schedule's projected kWh use for January 1, 2014 to December 31, 2014.  The peak credit results in Docket No. UE-111048 classify production costs as 19% demand and 81% energy.  These percentages are then multiplied by the corresponding energy and demand allocation factors from UE-111048, which rely on data from the 12 months ended December 31, 2010, to derive the peak credit-weighted allocation factors for each rate schedule.</t>
    </r>
  </si>
  <si>
    <t>Advice No. 2015-xx</t>
  </si>
  <si>
    <t>January 1, 2016 through December 31, 2016</t>
  </si>
  <si>
    <t>2016
Renewable Energy Credit</t>
  </si>
  <si>
    <t>Estimated Revenue Based on Rates Effective November 1, 2015</t>
  </si>
  <si>
    <t>Sch 137
Effective
1-1-15
$ per kWh</t>
  </si>
  <si>
    <t>Proposed Sch 137
Effective
1-1-16
$ per kWh
(Note 1)</t>
  </si>
  <si>
    <t>Estimated Revenue Including Sch 137 Effective January 1, 2015</t>
  </si>
  <si>
    <t>Energy Allocator
(Docket No.
UE-141368)</t>
  </si>
  <si>
    <t>75%
Energy
(Docket No.
UE-141368)</t>
  </si>
  <si>
    <t>Demand Allocator
(Docket No.
UE-141368)</t>
  </si>
  <si>
    <t>25%
Demand
(Docket No.
UE-141368)</t>
  </si>
  <si>
    <t>d = 25% * c / sum(c)</t>
  </si>
  <si>
    <t>b = 75% * a / sum(a)</t>
  </si>
  <si>
    <t>b = 75% * a / ∑(a)</t>
  </si>
  <si>
    <t>d = 25% * c / ∑(c)</t>
  </si>
  <si>
    <t>Proposed Peak Credit Results</t>
  </si>
  <si>
    <t>Based on 2013 IRP, Updated Gas &amp; YE 2012 Load Research Results</t>
  </si>
  <si>
    <t>Rate Schedules</t>
  </si>
  <si>
    <t>Energy Allocator</t>
  </si>
  <si>
    <t>75% Energy</t>
  </si>
  <si>
    <t>4CP Demand Allocator</t>
  </si>
  <si>
    <t>25% Demand</t>
  </si>
  <si>
    <t>11, 25 &amp; 7A</t>
  </si>
  <si>
    <t>HV</t>
  </si>
  <si>
    <t>Less:  Firm Resale</t>
  </si>
  <si>
    <t>Source:  JAP-4 &amp; 5 Workpapers, Docket No. UE-141368</t>
  </si>
  <si>
    <t>Note 1 - Source:  Docket No. UE-141368,  JAP-4 &amp; 5 Workpapers "Energy Allocator"</t>
  </si>
  <si>
    <t>Note 2 - Source:  Docket No. UE-141368,  JAP-4 &amp; 5 Workpapers "4CP Demand Allocator"</t>
  </si>
  <si>
    <t># of Lamps @
10-1-15</t>
  </si>
  <si>
    <t>Proforma Delivered Sales</t>
  </si>
  <si>
    <t>Electric Rates</t>
  </si>
  <si>
    <t>Twelve Months ended June 2015</t>
  </si>
  <si>
    <t>kWh Sales</t>
  </si>
  <si>
    <t>$ Sales</t>
  </si>
  <si>
    <t>Rate Sch</t>
  </si>
  <si>
    <t>Description</t>
  </si>
  <si>
    <t>12 Months ended June 2015</t>
  </si>
  <si>
    <t>Unbilled Sales</t>
  </si>
  <si>
    <t>Temperature Adjustmemt</t>
  </si>
  <si>
    <t>Billed Sales
(Note 1)</t>
  </si>
  <si>
    <t>7A</t>
  </si>
  <si>
    <t>Residential Master Meters</t>
  </si>
  <si>
    <t>8 / 24</t>
  </si>
  <si>
    <t>Gen Svc &lt; 50kW</t>
  </si>
  <si>
    <t>11 / 25</t>
  </si>
  <si>
    <t>Gen Svc &gt;50 &amp; &lt; 350kW</t>
  </si>
  <si>
    <t>12 / 26</t>
  </si>
  <si>
    <t>Gen Svc &gt; 350kW</t>
  </si>
  <si>
    <t>26P</t>
  </si>
  <si>
    <t>Gen Svc &gt; 350kW (pv)</t>
  </si>
  <si>
    <t>Irrigation Service</t>
  </si>
  <si>
    <t>10 / 31</t>
  </si>
  <si>
    <t>Interruptible Elec Schools</t>
  </si>
  <si>
    <t>Interruptible Service</t>
  </si>
  <si>
    <t>Street &amp; Area Lighting</t>
  </si>
  <si>
    <t>Total Retail Delivered Sales</t>
  </si>
  <si>
    <t>Total Delivered Sales</t>
  </si>
  <si>
    <t>Note 1:  Rates effective 5-1-15 for Decoupled Schedules, 1-1-15 for Rate Plan Schedules
Base Rates + Sch 141 (ERF) +Sch 142 (Decoupling) + Sch 95 (PCA)</t>
  </si>
  <si>
    <t>Estimated Proforma Base Revenue
Effective 7-1-2015</t>
  </si>
  <si>
    <t>Electric Rates Effective 7-1-2015</t>
  </si>
  <si>
    <t>Base Rates including Schedules 95, 141 &amp; 142</t>
  </si>
  <si>
    <t>kWh
January 2016 to December 2016</t>
  </si>
  <si>
    <t>Estimated Revenue January 2016 to December 2016</t>
  </si>
  <si>
    <t>As-Delivered Monthly Sales &amp; Transportation by Rate Schedule</t>
  </si>
  <si>
    <t>(Reconciled to LFG's 2014 Forecast as of 07/07/2015)</t>
  </si>
  <si>
    <t>Monthly kWh Sales History and Projections, Jan. 2014 - Dec. 2020</t>
  </si>
  <si>
    <t>(After DSM Program Impacts)</t>
  </si>
  <si>
    <t>RC 05</t>
  </si>
  <si>
    <t>RC 07</t>
  </si>
  <si>
    <t>RC 7A</t>
  </si>
  <si>
    <t>RC 08</t>
  </si>
  <si>
    <t>RC 10</t>
  </si>
  <si>
    <t>RC 11</t>
  </si>
  <si>
    <t>RC 12</t>
  </si>
  <si>
    <t>RC 24C</t>
  </si>
  <si>
    <t>RC 24I</t>
  </si>
  <si>
    <t>RC 25C</t>
  </si>
  <si>
    <t>RC 25I</t>
  </si>
  <si>
    <t>RC 26C</t>
  </si>
  <si>
    <t>RC 26I</t>
  </si>
  <si>
    <t>RC 29</t>
  </si>
  <si>
    <t>RC 31C</t>
  </si>
  <si>
    <t>RC 31I</t>
  </si>
  <si>
    <t>RC 35</t>
  </si>
  <si>
    <t>RC 40-25C</t>
  </si>
  <si>
    <t>RC 40-25I</t>
  </si>
  <si>
    <t>RC 40-26C</t>
  </si>
  <si>
    <t>RC 40-26I</t>
  </si>
  <si>
    <t>RC 40-31C</t>
  </si>
  <si>
    <t>RC 40-31I</t>
  </si>
  <si>
    <t>RC 43</t>
  </si>
  <si>
    <t>RC 46C</t>
  </si>
  <si>
    <t>RC 46I</t>
  </si>
  <si>
    <t>RC 49C</t>
  </si>
  <si>
    <t>RC 49I</t>
  </si>
  <si>
    <t>RC 24L</t>
  </si>
  <si>
    <t>RC 25L</t>
  </si>
  <si>
    <t>RC 26L</t>
  </si>
  <si>
    <t>STLT</t>
  </si>
  <si>
    <t>ARLT</t>
  </si>
  <si>
    <t>RC 449</t>
  </si>
  <si>
    <t>RC 459</t>
  </si>
  <si>
    <t>Total+Transport</t>
  </si>
  <si>
    <t>Actual Street Lights</t>
  </si>
  <si>
    <t>Delivered YE 9-2015</t>
  </si>
  <si>
    <t>YTD Sept 2015</t>
  </si>
  <si>
    <t>Oct to Dec 2014</t>
  </si>
  <si>
    <t>% Sch 57 to Total</t>
  </si>
  <si>
    <t>F2014 YE Dec 2016</t>
  </si>
  <si>
    <t>Forecast Sch 57</t>
  </si>
  <si>
    <t>Tariff 7</t>
  </si>
  <si>
    <t>Tariff 24</t>
  </si>
  <si>
    <t>Tariff 25</t>
  </si>
  <si>
    <t>Tariff 26</t>
  </si>
  <si>
    <t>Tariff 29</t>
  </si>
  <si>
    <t>Tariff 31</t>
  </si>
  <si>
    <t>Tariff 35</t>
  </si>
  <si>
    <t>Tariff 43</t>
  </si>
  <si>
    <t>Tariff 40</t>
  </si>
  <si>
    <t>Tariff 46</t>
  </si>
  <si>
    <t>Tariff 49</t>
  </si>
  <si>
    <t>Total Tariff</t>
  </si>
  <si>
    <t>al = ∑(b)</t>
  </si>
  <si>
    <t>am = ∑(d,h,i,ac)</t>
  </si>
  <si>
    <t>an = ∑(c,f,j,k,ad)</t>
  </si>
  <si>
    <t>ao = ∑(g,l,m)</t>
  </si>
  <si>
    <t>ap = ∑(n)</t>
  </si>
  <si>
    <t>aq = ∑(e,o,p)</t>
  </si>
  <si>
    <t>ar = ∑(q)</t>
  </si>
  <si>
    <t>as = ∑(x)</t>
  </si>
  <si>
    <t>at = ∑(r,s,t,u,v,w)</t>
  </si>
  <si>
    <t>au = ∑(y,z)</t>
  </si>
  <si>
    <t>av = ∑(aa,ab)</t>
  </si>
  <si>
    <t>aw = ∑(af,ag)</t>
  </si>
  <si>
    <t>ax = ∑(a)</t>
  </si>
  <si>
    <t>ay = ∑(ai,aj)</t>
  </si>
  <si>
    <t>az = ∑(al...ay)</t>
  </si>
  <si>
    <t>check</t>
  </si>
  <si>
    <t>kWh
Source: F2014 (Update)
January 1, 2016 to December 31, 2016</t>
  </si>
  <si>
    <t>51, 53, 54 &amp; 55</t>
  </si>
  <si>
    <t>Present Rates Effective 
12-31-15</t>
  </si>
  <si>
    <t>Proposed Rates Effective 
1-1-16</t>
  </si>
  <si>
    <t>11 / 25 / 7A</t>
  </si>
  <si>
    <t>Schedule 137 Renewable Energy Credit 2016 Revenue Requirement</t>
  </si>
  <si>
    <t>Interest in the Rate Year</t>
  </si>
  <si>
    <t>Over/(Under) amort of  prior period interest</t>
  </si>
  <si>
    <r>
      <t xml:space="preserve">Note 1:  Proposed rates in Column d are derived by allocating the </t>
    </r>
    <r>
      <rPr>
        <sz val="10"/>
        <color rgb="FFFF0000"/>
        <rFont val="Arial"/>
        <family val="2"/>
      </rPr>
      <t>$1.6M</t>
    </r>
    <r>
      <rPr>
        <sz val="10"/>
        <rFont val="Arial"/>
        <family val="2"/>
      </rPr>
      <t xml:space="preserve"> credit to rate schedules using a peak credit-weighted allocation factor resulting from PSE's compliance filing in Docket No. UE-141368 and then dividing the allocated credit by each rate schedule's projected kWh use for January 1, 2016 to December 31, 2016.  The peak credit results in Docket No. UE-141368 classify production costs as 25% demand and 75% energy.  These percentages are then multiplied by the corresponding energy and demand allocation factors from UE-141368, which rely on data from the 12 months ended December 31, 2012, to derive the peak credit-weighted allocation factors for each rate schedule.</t>
    </r>
  </si>
  <si>
    <t>51, 53, 54, 55 &amp; 58</t>
  </si>
  <si>
    <t>300.01-305</t>
  </si>
  <si>
    <t>305.01-310</t>
  </si>
  <si>
    <t>310.01-315</t>
  </si>
  <si>
    <t>315.01-320</t>
  </si>
  <si>
    <t>320.01-325</t>
  </si>
  <si>
    <t>500.01-505</t>
  </si>
  <si>
    <t>505.01-510</t>
  </si>
  <si>
    <t>510.01-515</t>
  </si>
  <si>
    <t>515.01-520</t>
  </si>
  <si>
    <t>520.01-525</t>
  </si>
  <si>
    <t>525.01-530</t>
  </si>
  <si>
    <t>830.01-835</t>
  </si>
  <si>
    <t>835.01-840</t>
  </si>
  <si>
    <t>840.01-845</t>
  </si>
  <si>
    <t>845.01-850</t>
  </si>
  <si>
    <t>850.01-855</t>
  </si>
  <si>
    <t>855.01-860</t>
  </si>
  <si>
    <t>860.01-865</t>
  </si>
  <si>
    <t>865.01-870</t>
  </si>
  <si>
    <t>870.01-875</t>
  </si>
  <si>
    <t>875.01-880</t>
  </si>
  <si>
    <t>Proposed
Sch 137
Rate
Effective
January 1,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</si>
</sst>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7">
    <numFmt numFmtId="5" formatCode="&quot;$&quot;#,##0_);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&quot;$&quot;* #,##0_);_(&quot;$&quot;* \(#,##0\);_(&quot;$&quot;* &quot;-&quot;??_);_(@_)"/>
    <numFmt numFmtId="166" formatCode="0.0000\ \¢"/>
    <numFmt numFmtId="167" formatCode="_(&quot;$&quot;* #,##0.000000_);_(&quot;$&quot;* \(#,##0.000000\);_(&quot;$&quot;* &quot;-&quot;??_);_(@_)"/>
    <numFmt numFmtId="168" formatCode="_(&quot;$&quot;* #,##0.00000_);_(&quot;$&quot;* \(#,##0.00000\);_(&quot;$&quot;* &quot;-&quot;??_);_(@_)"/>
    <numFmt numFmtId="169" formatCode="0.00_)"/>
    <numFmt numFmtId="170" formatCode="_(* #,##0.00000_);_(* \(#,##0.00000\);_(* &quot;-&quot;??_);_(@_)"/>
    <numFmt numFmtId="171" formatCode="_(* #,##0.0_);_(* \(#,##0.0\);_(* &quot;-&quot;_);_(@_)"/>
    <numFmt numFmtId="172" formatCode="0.000000"/>
    <numFmt numFmtId="173" formatCode="_(* ###0_);_(* \(###0\);_(* &quot;-&quot;_);_(@_)"/>
    <numFmt numFmtId="174" formatCode="0.0000000"/>
    <numFmt numFmtId="175" formatCode="_(* #,##0.000000_);_(* \(#,##0.000000\);_(* &quot;-&quot;??_);_(@_)"/>
    <numFmt numFmtId="176" formatCode="#."/>
    <numFmt numFmtId="177" formatCode="_(&quot;$&quot;* #,##0.0000_);_(&quot;$&quot;* \(#,##0.0000\);_(&quot;$&quot;* &quot;-&quot;????_);_(@_)"/>
    <numFmt numFmtId="178" formatCode="&quot;$&quot;#,##0.00"/>
    <numFmt numFmtId="179" formatCode="d\.mmm\.yy"/>
    <numFmt numFmtId="180" formatCode="&quot;$&quot;#,##0;\-&quot;$&quot;#,##0"/>
    <numFmt numFmtId="181" formatCode="_(&quot;$&quot;* #,##0.0_);_(&quot;$&quot;* \(#,##0.0\);_(&quot;$&quot;* &quot;-&quot;??_);_(@_)"/>
    <numFmt numFmtId="182" formatCode="0.0%"/>
    <numFmt numFmtId="183" formatCode="0000"/>
    <numFmt numFmtId="184" formatCode="000000"/>
    <numFmt numFmtId="185" formatCode="_([$€-2]* #,##0.00_);_([$€-2]* \(#,##0.00\);_([$€-2]* &quot;-&quot;??_)"/>
    <numFmt numFmtId="186" formatCode="0.0000_);\(0.0000\)"/>
    <numFmt numFmtId="187" formatCode="0.000%"/>
    <numFmt numFmtId="188" formatCode="_(* #,##0.000_);_(* \(#,##0.000\);_(* &quot;-&quot;??_);_(@_)"/>
    <numFmt numFmtId="189" formatCode="_-* #,##0.00\ _D_M_-;\-* #,##0.00\ _D_M_-;_-* &quot;-&quot;??\ _D_M_-;_-@_-"/>
    <numFmt numFmtId="190" formatCode="[$-409]mmm\-yy;@"/>
    <numFmt numFmtId="191" formatCode="_-* #,##0.00\ &quot;DM&quot;_-;\-* #,##0.00\ &quot;DM&quot;_-;_-* &quot;-&quot;??\ &quot;DM&quot;_-;_-@_-"/>
    <numFmt numFmtId="192" formatCode="&quot;$&quot;#,##0\ ;\(&quot;$&quot;#,##0\)"/>
    <numFmt numFmtId="193" formatCode="mmmm\ d\,\ yyyy"/>
    <numFmt numFmtId="194" formatCode="[Blue]#,##0_);[Magenta]\(#,##0\)"/>
    <numFmt numFmtId="195" formatCode="00000"/>
    <numFmt numFmtId="196" formatCode="_(&quot;$&quot;* #,##0.000000_);_(&quot;$&quot;* \(#,##0.000000\);_(&quot;$&quot;* &quot;-&quot;??????_);_(@_)"/>
    <numFmt numFmtId="197" formatCode="#,##0.00\ ;\(#,##0.00\)"/>
    <numFmt numFmtId="198" formatCode="0\ &quot; HR&quot;"/>
    <numFmt numFmtId="199" formatCode="0000000"/>
    <numFmt numFmtId="200" formatCode="0.0000%"/>
    <numFmt numFmtId="201" formatCode="0.00000%"/>
    <numFmt numFmtId="202" formatCode="mmm\-yyyy"/>
    <numFmt numFmtId="203" formatCode="_(&quot;$&quot;* #,##0.000_);_(&quot;$&quot;* \(#,##0.000\);_(&quot;$&quot;* &quot;-&quot;??_);_(@_)"/>
    <numFmt numFmtId="204" formatCode="m/yy"/>
  </numFmts>
  <fonts count="145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i/>
      <sz val="16"/>
      <name val="Helv"/>
    </font>
    <font>
      <sz val="10"/>
      <name val="Helv"/>
    </font>
    <font>
      <sz val="10"/>
      <name val="Arial"/>
      <family val="2"/>
    </font>
    <font>
      <sz val="8"/>
      <name val="Helv"/>
    </font>
    <font>
      <sz val="12"/>
      <color indexed="24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b/>
      <sz val="22"/>
      <name val="Arial"/>
      <family val="2"/>
    </font>
    <font>
      <sz val="12"/>
      <name val="TIMES"/>
    </font>
    <font>
      <sz val="1"/>
      <color indexed="16"/>
      <name val="Courier"/>
      <family val="3"/>
    </font>
    <font>
      <sz val="10"/>
      <color indexed="12"/>
      <name val="Arial"/>
      <family val="2"/>
    </font>
    <font>
      <b/>
      <sz val="12"/>
      <color indexed="20"/>
      <name val="Arial"/>
      <family val="2"/>
    </font>
    <font>
      <sz val="12"/>
      <color indexed="10"/>
      <name val="Arial"/>
      <family val="2"/>
    </font>
    <font>
      <sz val="12"/>
      <color indexed="10"/>
      <name val="TIMES"/>
    </font>
    <font>
      <i/>
      <sz val="10"/>
      <name val="Arial"/>
      <family val="2"/>
    </font>
    <font>
      <b/>
      <i/>
      <sz val="10"/>
      <name val="Arial"/>
      <family val="2"/>
    </font>
    <font>
      <b/>
      <sz val="12"/>
      <color indexed="56"/>
      <name val="Arial"/>
      <family val="2"/>
    </font>
    <font>
      <b/>
      <sz val="14"/>
      <color indexed="56"/>
      <name val="Arial"/>
      <family val="2"/>
    </font>
    <font>
      <sz val="10"/>
      <color indexed="8"/>
      <name val="MS Sans Serif"/>
      <family val="2"/>
    </font>
    <font>
      <sz val="10"/>
      <name val="MS Serif"/>
      <family val="1"/>
    </font>
    <font>
      <sz val="10"/>
      <name val="Courier"/>
      <family val="3"/>
    </font>
    <font>
      <b/>
      <sz val="12"/>
      <name val="Arial"/>
      <family val="2"/>
    </font>
    <font>
      <sz val="7"/>
      <name val="Small Fonts"/>
      <family val="2"/>
    </font>
    <font>
      <b/>
      <sz val="8"/>
      <color indexed="8"/>
      <name val="Helv"/>
    </font>
    <font>
      <sz val="8"/>
      <name val="Arial"/>
      <family val="2"/>
    </font>
    <font>
      <sz val="10"/>
      <name val="MS Sans Serif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0"/>
      <name val="MS Sans Serif"/>
      <family val="2"/>
    </font>
    <font>
      <sz val="12"/>
      <color indexed="10"/>
      <name val="Arial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Times New Roman"/>
      <family val="1"/>
    </font>
    <font>
      <sz val="10"/>
      <name val="Arial"/>
      <family val="2"/>
    </font>
    <font>
      <sz val="12"/>
      <name val="Times New Roman"/>
      <family val="1"/>
    </font>
    <font>
      <sz val="10"/>
      <color indexed="24"/>
      <name val="Arial"/>
      <family val="2"/>
    </font>
    <font>
      <sz val="10"/>
      <color indexed="22"/>
      <name val="Arial"/>
      <family val="2"/>
    </font>
    <font>
      <b/>
      <sz val="8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6"/>
      <color indexed="23"/>
      <name val="Arial"/>
      <family val="2"/>
    </font>
    <font>
      <sz val="11"/>
      <color theme="1"/>
      <name val="Calibri"/>
      <family val="2"/>
      <scheme val="minor"/>
    </font>
    <font>
      <sz val="8"/>
      <name val="Antique Olive"/>
      <family val="2"/>
    </font>
    <font>
      <sz val="8"/>
      <name val="Geneva"/>
      <family val="2"/>
    </font>
    <font>
      <b/>
      <sz val="11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b/>
      <sz val="8"/>
      <name val="Times New Roman"/>
      <family val="1"/>
    </font>
    <font>
      <b/>
      <sz val="10"/>
      <color indexed="10"/>
      <name val="Arial"/>
      <family val="2"/>
    </font>
    <font>
      <b/>
      <u val="double"/>
      <sz val="14"/>
      <name val="Arial MT"/>
    </font>
    <font>
      <b/>
      <sz val="14"/>
      <name val="Arial MT"/>
    </font>
    <font>
      <sz val="12"/>
      <name val="Arial MT"/>
    </font>
    <font>
      <b/>
      <u val="double"/>
      <sz val="12"/>
      <name val="Arial MT"/>
    </font>
    <font>
      <sz val="12"/>
      <name val="Times"/>
      <family val="1"/>
    </font>
    <font>
      <sz val="12"/>
      <color indexed="10"/>
      <name val="Times"/>
      <family val="1"/>
    </font>
    <font>
      <sz val="19"/>
      <color indexed="48"/>
      <name val="Arial"/>
      <family val="2"/>
    </font>
    <font>
      <sz val="10"/>
      <name val="Arial"/>
    </font>
    <font>
      <sz val="10"/>
      <color theme="1"/>
      <name val="Calibri"/>
      <family val="2"/>
    </font>
    <font>
      <sz val="10"/>
      <color indexed="8"/>
      <name val="Calibri"/>
      <family val="2"/>
    </font>
    <font>
      <sz val="10"/>
      <color rgb="FFFF0000"/>
      <name val="Arial"/>
      <family val="2"/>
    </font>
    <font>
      <b/>
      <sz val="10"/>
      <color indexed="81"/>
      <name val="Tahoma"/>
      <family val="2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indexed="52"/>
      <name val="Calibri"/>
      <family val="2"/>
    </font>
    <font>
      <b/>
      <sz val="11"/>
      <color rgb="FFFA7D00"/>
      <name val="Calibri"/>
      <family val="2"/>
      <scheme val="minor"/>
    </font>
    <font>
      <b/>
      <sz val="11"/>
      <color indexed="1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univers (E1)"/>
    </font>
    <font>
      <sz val="10"/>
      <name val="Geneva"/>
    </font>
    <font>
      <sz val="12"/>
      <name val="Helv"/>
    </font>
    <font>
      <sz val="12"/>
      <name val="Arial"/>
      <family val="2"/>
    </font>
    <font>
      <sz val="8"/>
      <color indexed="8"/>
      <name val="Arial"/>
      <family val="2"/>
    </font>
    <font>
      <b/>
      <sz val="11"/>
      <color indexed="8"/>
      <name val="Calibri"/>
      <family val="2"/>
    </font>
    <font>
      <sz val="8"/>
      <color indexed="12"/>
      <name val="Arial"/>
      <family val="2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indexed="56"/>
      <name val="Calibri"/>
      <family val="2"/>
    </font>
    <font>
      <b/>
      <sz val="15"/>
      <color theme="3"/>
      <name val="Calibri"/>
      <family val="2"/>
      <scheme val="minor"/>
    </font>
    <font>
      <b/>
      <sz val="15"/>
      <color indexed="62"/>
      <name val="Calibri"/>
      <family val="2"/>
    </font>
    <font>
      <b/>
      <sz val="15"/>
      <color indexed="62"/>
      <name val="Calibri"/>
      <family val="2"/>
      <scheme val="minor"/>
    </font>
    <font>
      <sz val="18"/>
      <name val="Arial"/>
      <family val="2"/>
    </font>
    <font>
      <b/>
      <sz val="13"/>
      <color indexed="56"/>
      <name val="Calibri"/>
      <family val="2"/>
    </font>
    <font>
      <b/>
      <sz val="13"/>
      <color theme="3"/>
      <name val="Calibri"/>
      <family val="2"/>
      <scheme val="minor"/>
    </font>
    <font>
      <b/>
      <sz val="13"/>
      <color indexed="62"/>
      <name val="Calibri"/>
      <family val="2"/>
    </font>
    <font>
      <b/>
      <sz val="13"/>
      <color indexed="62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indexed="62"/>
      <name val="Calibri"/>
      <family val="2"/>
    </font>
    <font>
      <b/>
      <sz val="11"/>
      <color indexed="62"/>
      <name val="Calibri"/>
      <family val="2"/>
      <scheme val="minor"/>
    </font>
    <font>
      <u/>
      <sz val="10"/>
      <color theme="10"/>
      <name val="Arial"/>
      <family val="2"/>
    </font>
    <font>
      <u/>
      <sz val="8"/>
      <color indexed="12"/>
      <name val="Arial"/>
      <family val="2"/>
    </font>
    <font>
      <u/>
      <sz val="10"/>
      <color indexed="12"/>
      <name val="Arial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indexed="1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indexed="19"/>
      <name val="Calibri"/>
      <family val="2"/>
      <scheme val="minor"/>
    </font>
    <font>
      <sz val="11"/>
      <color indexed="19"/>
      <name val="Calibri"/>
      <family val="2"/>
    </font>
    <font>
      <sz val="11"/>
      <color rgb="FF000000"/>
      <name val="Calibri"/>
      <family val="2"/>
      <scheme val="minor"/>
    </font>
    <font>
      <sz val="8"/>
      <color theme="1"/>
      <name val="Arial"/>
      <family val="2"/>
    </font>
    <font>
      <sz val="8"/>
      <name val="MS Sans Serif"/>
      <family val="2"/>
    </font>
    <font>
      <b/>
      <sz val="11"/>
      <color rgb="FF3F3F3F"/>
      <name val="Calibri"/>
      <family val="2"/>
      <scheme val="minor"/>
    </font>
    <font>
      <b/>
      <sz val="10"/>
      <name val="Helv"/>
    </font>
    <font>
      <b/>
      <i/>
      <sz val="10"/>
      <name val="Helv"/>
    </font>
    <font>
      <i/>
      <sz val="10"/>
      <name val="Helv"/>
    </font>
    <font>
      <b/>
      <sz val="18"/>
      <color indexed="62"/>
      <name val="Arial"/>
      <family val="2"/>
    </font>
    <font>
      <b/>
      <sz val="18"/>
      <color indexed="62"/>
      <name val="Cambria"/>
      <family val="2"/>
    </font>
    <font>
      <b/>
      <i/>
      <sz val="12"/>
      <color indexed="12"/>
      <name val="Arial"/>
      <family val="2"/>
    </font>
    <font>
      <b/>
      <sz val="18"/>
      <color theme="3"/>
      <name val="Cambria"/>
      <family val="2"/>
      <scheme val="major"/>
    </font>
    <font>
      <b/>
      <sz val="18"/>
      <color indexed="62"/>
      <name val="Cambria"/>
      <family val="2"/>
      <scheme val="major"/>
    </font>
    <font>
      <b/>
      <sz val="12"/>
      <color indexed="60"/>
      <name val="Arial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0"/>
      <name val="Calibri"/>
      <family val="2"/>
    </font>
    <font>
      <i/>
      <sz val="11"/>
      <color rgb="FF7F7F7F"/>
      <name val="Calibri"/>
      <family val="2"/>
    </font>
    <font>
      <sz val="11"/>
      <color rgb="FF3F3F76"/>
      <name val="Calibri"/>
      <family val="2"/>
    </font>
    <font>
      <sz val="10"/>
      <name val="Arial Unicode MS"/>
      <family val="2"/>
    </font>
    <font>
      <sz val="11"/>
      <color rgb="FFFF0000"/>
      <name val="Calibri"/>
      <family val="2"/>
    </font>
    <font>
      <b/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i/>
      <sz val="14"/>
      <color rgb="FFFF0000"/>
      <name val="Calibri"/>
      <family val="2"/>
      <scheme val="minor"/>
    </font>
    <font>
      <b/>
      <i/>
      <sz val="11"/>
      <color rgb="FF0000FF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i/>
      <sz val="16"/>
      <color rgb="FFFF0000"/>
      <name val="Calibri"/>
      <family val="2"/>
      <scheme val="minor"/>
    </font>
  </fonts>
  <fills count="11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9"/>
        <bgColor indexed="64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41"/>
        <bgColor indexed="64"/>
      </patternFill>
    </fill>
    <fill>
      <patternFill patternType="mediumGray">
        <fgColor indexed="22"/>
      </patternFill>
    </fill>
    <fill>
      <patternFill patternType="solid">
        <fgColor indexed="3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23"/>
        <bgColor indexed="64"/>
      </patternFill>
    </fill>
    <fill>
      <patternFill patternType="gray0625">
        <fgColor indexed="8"/>
      </patternFill>
    </fill>
    <fill>
      <patternFill patternType="gray125">
        <fgColor indexed="8"/>
      </patternFill>
    </fill>
    <fill>
      <patternFill patternType="solid">
        <fgColor rgb="FFFFFF0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rgb="FFFFFFCC"/>
      </patternFill>
    </fill>
    <fill>
      <patternFill patternType="solid">
        <fgColor indexed="31"/>
        <bgColor indexed="31"/>
      </patternFill>
    </fill>
    <fill>
      <patternFill patternType="solid">
        <fgColor indexed="50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1"/>
      </patternFill>
    </fill>
    <fill>
      <patternFill patternType="lightUp">
        <fgColor indexed="48"/>
        <bgColor indexed="41"/>
      </patternFill>
    </fill>
    <fill>
      <patternFill patternType="solid">
        <fgColor indexed="15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theme="4"/>
      </patternFill>
    </fill>
    <fill>
      <patternFill patternType="solid">
        <fgColor indexed="56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theme="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indexed="54"/>
      </patternFill>
    </fill>
    <fill>
      <patternFill patternType="solid">
        <fgColor theme="8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indexed="9"/>
      </patternFill>
    </fill>
    <fill>
      <patternFill patternType="solid">
        <fgColor rgb="FFA5A5A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indexed="8"/>
      </patternFill>
    </fill>
    <fill>
      <patternFill patternType="lightGray">
        <fgColor indexed="8"/>
        <bgColor indexed="8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Down">
        <fgColor indexed="22"/>
        <bgColor indexed="23"/>
      </patternFill>
    </fill>
    <fill>
      <patternFill patternType="solid">
        <fgColor indexed="55"/>
        <bgColor indexed="64"/>
      </patternFill>
    </fill>
    <fill>
      <patternFill patternType="solid">
        <fgColor indexed="20"/>
      </patternFill>
    </fill>
    <fill>
      <patternFill patternType="solid">
        <fgColor theme="0"/>
        <bgColor indexed="64"/>
      </patternFill>
    </fill>
  </fills>
  <borders count="69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hair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double">
        <color indexed="8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/>
      <bottom style="medium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double">
        <color indexed="10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2040">
    <xf numFmtId="0" fontId="0" fillId="0" borderId="0"/>
    <xf numFmtId="0" fontId="12" fillId="0" borderId="0"/>
    <xf numFmtId="172" fontId="7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0" fontId="7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4" fontId="12" fillId="0" borderId="0">
      <alignment horizontal="left" wrapText="1"/>
    </xf>
    <xf numFmtId="170" fontId="7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4" fontId="7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0" fontId="7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2" fontId="7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0" fontId="7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7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7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2" fontId="7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7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7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53" fillId="0" borderId="0"/>
    <xf numFmtId="170" fontId="12" fillId="0" borderId="0">
      <alignment horizontal="left" wrapText="1"/>
    </xf>
    <xf numFmtId="172" fontId="7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4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7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2" fontId="7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0" fontId="12" fillId="0" borderId="0"/>
    <xf numFmtId="0" fontId="12" fillId="0" borderId="0"/>
    <xf numFmtId="172" fontId="12" fillId="0" borderId="0">
      <alignment horizontal="left" wrapText="1"/>
    </xf>
    <xf numFmtId="172" fontId="7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0" fontId="7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7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7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7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53" fillId="0" borderId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9" borderId="0" applyNumberFormat="0" applyBorder="0" applyAlignment="0" applyProtection="0"/>
    <xf numFmtId="0" fontId="38" fillId="3" borderId="0" applyNumberFormat="0" applyBorder="0" applyAlignment="0" applyProtection="0"/>
    <xf numFmtId="179" fontId="28" fillId="0" borderId="0" applyFill="0" applyBorder="0" applyAlignment="0"/>
    <xf numFmtId="41" fontId="7" fillId="20" borderId="0"/>
    <xf numFmtId="0" fontId="39" fillId="21" borderId="1" applyNumberFormat="0" applyAlignment="0" applyProtection="0"/>
    <xf numFmtId="41" fontId="12" fillId="22" borderId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3" fontId="14" fillId="0" borderId="0" applyFont="0" applyFill="0" applyBorder="0" applyAlignment="0" applyProtection="0"/>
    <xf numFmtId="0" fontId="11" fillId="0" borderId="0"/>
    <xf numFmtId="0" fontId="11" fillId="0" borderId="0"/>
    <xf numFmtId="0" fontId="18" fillId="0" borderId="0"/>
    <xf numFmtId="3" fontId="54" fillId="0" borderId="0" applyFont="0" applyFill="0" applyBorder="0" applyAlignment="0" applyProtection="0"/>
    <xf numFmtId="3" fontId="54" fillId="0" borderId="0" applyFont="0" applyFill="0" applyBorder="0" applyAlignment="0" applyProtection="0"/>
    <xf numFmtId="3" fontId="54" fillId="0" borderId="0" applyFont="0" applyFill="0" applyBorder="0" applyAlignment="0" applyProtection="0"/>
    <xf numFmtId="176" fontId="19" fillId="0" borderId="0">
      <protection locked="0"/>
    </xf>
    <xf numFmtId="0" fontId="18" fillId="0" borderId="0"/>
    <xf numFmtId="0" fontId="29" fillId="0" borderId="0" applyNumberFormat="0" applyAlignment="0">
      <alignment horizontal="left"/>
    </xf>
    <xf numFmtId="0" fontId="30" fillId="0" borderId="0" applyNumberFormat="0" applyAlignment="0"/>
    <xf numFmtId="0" fontId="11" fillId="0" borderId="0"/>
    <xf numFmtId="0" fontId="18" fillId="0" borderId="0"/>
    <xf numFmtId="0" fontId="11" fillId="0" borderId="0"/>
    <xf numFmtId="0" fontId="18" fillId="0" borderId="0"/>
    <xf numFmtId="44" fontId="7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5" fillId="0" borderId="0" applyFont="0" applyFill="0" applyBorder="0" applyAlignment="0" applyProtection="0"/>
    <xf numFmtId="172" fontId="7" fillId="0" borderId="0"/>
    <xf numFmtId="0" fontId="40" fillId="0" borderId="0" applyNumberFormat="0" applyFill="0" applyBorder="0" applyAlignment="0" applyProtection="0"/>
    <xf numFmtId="2" fontId="14" fillId="0" borderId="0" applyFont="0" applyFill="0" applyBorder="0" applyAlignment="0" applyProtection="0"/>
    <xf numFmtId="0" fontId="11" fillId="0" borderId="0"/>
    <xf numFmtId="0" fontId="41" fillId="4" borderId="0" applyNumberFormat="0" applyBorder="0" applyAlignment="0" applyProtection="0"/>
    <xf numFmtId="38" fontId="8" fillId="22" borderId="0" applyNumberFormat="0" applyBorder="0" applyAlignment="0" applyProtection="0"/>
    <xf numFmtId="38" fontId="34" fillId="22" borderId="0" applyNumberFormat="0" applyBorder="0" applyAlignment="0" applyProtection="0"/>
    <xf numFmtId="38" fontId="34" fillId="22" borderId="0" applyNumberFormat="0" applyBorder="0" applyAlignment="0" applyProtection="0"/>
    <xf numFmtId="38" fontId="34" fillId="22" borderId="0" applyNumberFormat="0" applyBorder="0" applyAlignment="0" applyProtection="0"/>
    <xf numFmtId="0" fontId="31" fillId="0" borderId="2" applyNumberFormat="0" applyAlignment="0" applyProtection="0">
      <alignment horizontal="left"/>
    </xf>
    <xf numFmtId="0" fontId="31" fillId="0" borderId="3">
      <alignment horizontal="left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2" fillId="0" borderId="4" applyNumberFormat="0" applyFill="0" applyAlignment="0" applyProtection="0"/>
    <xf numFmtId="0" fontId="42" fillId="0" borderId="0" applyNumberFormat="0" applyFill="0" applyBorder="0" applyAlignment="0" applyProtection="0"/>
    <xf numFmtId="38" fontId="15" fillId="0" borderId="0"/>
    <xf numFmtId="40" fontId="15" fillId="0" borderId="0"/>
    <xf numFmtId="0" fontId="43" fillId="7" borderId="5" applyNumberFormat="0" applyAlignment="0" applyProtection="0"/>
    <xf numFmtId="10" fontId="8" fillId="20" borderId="6" applyNumberFormat="0" applyBorder="0" applyAlignment="0" applyProtection="0"/>
    <xf numFmtId="10" fontId="34" fillId="20" borderId="6" applyNumberFormat="0" applyBorder="0" applyAlignment="0" applyProtection="0"/>
    <xf numFmtId="10" fontId="34" fillId="20" borderId="6" applyNumberFormat="0" applyBorder="0" applyAlignment="0" applyProtection="0"/>
    <xf numFmtId="10" fontId="34" fillId="20" borderId="6" applyNumberFormat="0" applyBorder="0" applyAlignment="0" applyProtection="0"/>
    <xf numFmtId="41" fontId="20" fillId="23" borderId="7">
      <alignment horizontal="left"/>
      <protection locked="0"/>
    </xf>
    <xf numFmtId="10" fontId="20" fillId="23" borderId="7">
      <alignment horizontal="right"/>
      <protection locked="0"/>
    </xf>
    <xf numFmtId="0" fontId="34" fillId="22" borderId="0"/>
    <xf numFmtId="3" fontId="21" fillId="0" borderId="0" applyFill="0" applyBorder="0" applyAlignment="0" applyProtection="0"/>
    <xf numFmtId="0" fontId="44" fillId="0" borderId="8" applyNumberFormat="0" applyFill="0" applyAlignment="0" applyProtection="0"/>
    <xf numFmtId="44" fontId="9" fillId="0" borderId="9" applyNumberFormat="0" applyFont="0" applyAlignment="0">
      <alignment horizontal="center"/>
    </xf>
    <xf numFmtId="44" fontId="16" fillId="0" borderId="9" applyNumberFormat="0" applyFont="0" applyAlignment="0">
      <alignment horizontal="center"/>
    </xf>
    <xf numFmtId="44" fontId="16" fillId="0" borderId="9" applyNumberFormat="0" applyFont="0" applyAlignment="0">
      <alignment horizontal="center"/>
    </xf>
    <xf numFmtId="44" fontId="16" fillId="0" borderId="9" applyNumberFormat="0" applyFont="0" applyAlignment="0">
      <alignment horizontal="center"/>
    </xf>
    <xf numFmtId="44" fontId="9" fillId="0" borderId="10" applyNumberFormat="0" applyFont="0" applyAlignment="0">
      <alignment horizontal="center"/>
    </xf>
    <xf numFmtId="44" fontId="16" fillId="0" borderId="10" applyNumberFormat="0" applyFont="0" applyAlignment="0">
      <alignment horizontal="center"/>
    </xf>
    <xf numFmtId="44" fontId="16" fillId="0" borderId="10" applyNumberFormat="0" applyFont="0" applyAlignment="0">
      <alignment horizontal="center"/>
    </xf>
    <xf numFmtId="44" fontId="16" fillId="0" borderId="10" applyNumberFormat="0" applyFont="0" applyAlignment="0">
      <alignment horizontal="center"/>
    </xf>
    <xf numFmtId="0" fontId="45" fillId="24" borderId="0" applyNumberFormat="0" applyBorder="0" applyAlignment="0" applyProtection="0"/>
    <xf numFmtId="37" fontId="32" fillId="0" borderId="0"/>
    <xf numFmtId="169" fontId="10" fillId="0" borderId="0"/>
    <xf numFmtId="180" fontId="12" fillId="0" borderId="0"/>
    <xf numFmtId="180" fontId="12" fillId="0" borderId="0"/>
    <xf numFmtId="180" fontId="12" fillId="0" borderId="0"/>
    <xf numFmtId="0" fontId="12" fillId="0" borderId="0"/>
    <xf numFmtId="0" fontId="12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6" fillId="0" borderId="0"/>
    <xf numFmtId="0" fontId="12" fillId="0" borderId="0"/>
    <xf numFmtId="0" fontId="12" fillId="0" borderId="0"/>
    <xf numFmtId="0" fontId="36" fillId="0" borderId="0"/>
    <xf numFmtId="0" fontId="36" fillId="0" borderId="0"/>
    <xf numFmtId="0" fontId="36" fillId="0" borderId="0"/>
    <xf numFmtId="0" fontId="12" fillId="25" borderId="11" applyNumberFormat="0" applyFont="0" applyAlignment="0" applyProtection="0"/>
    <xf numFmtId="0" fontId="36" fillId="25" borderId="11" applyNumberFormat="0" applyFont="0" applyAlignment="0" applyProtection="0"/>
    <xf numFmtId="0" fontId="36" fillId="25" borderId="11" applyNumberFormat="0" applyFont="0" applyAlignment="0" applyProtection="0"/>
    <xf numFmtId="0" fontId="36" fillId="25" borderId="11" applyNumberFormat="0" applyFont="0" applyAlignment="0" applyProtection="0"/>
    <xf numFmtId="0" fontId="36" fillId="25" borderId="11" applyNumberFormat="0" applyFont="0" applyAlignment="0" applyProtection="0"/>
    <xf numFmtId="0" fontId="36" fillId="25" borderId="11" applyNumberFormat="0" applyFont="0" applyAlignment="0" applyProtection="0"/>
    <xf numFmtId="0" fontId="36" fillId="25" borderId="11" applyNumberFormat="0" applyFont="0" applyAlignment="0" applyProtection="0"/>
    <xf numFmtId="0" fontId="36" fillId="25" borderId="11" applyNumberFormat="0" applyFont="0" applyAlignment="0" applyProtection="0"/>
    <xf numFmtId="0" fontId="36" fillId="25" borderId="11" applyNumberFormat="0" applyFont="0" applyAlignment="0" applyProtection="0"/>
    <xf numFmtId="0" fontId="36" fillId="25" borderId="11" applyNumberFormat="0" applyFont="0" applyAlignment="0" applyProtection="0"/>
    <xf numFmtId="0" fontId="36" fillId="25" borderId="11" applyNumberFormat="0" applyFont="0" applyAlignment="0" applyProtection="0"/>
    <xf numFmtId="0" fontId="46" fillId="26" borderId="12" applyNumberFormat="0" applyAlignment="0" applyProtection="0"/>
    <xf numFmtId="0" fontId="11" fillId="0" borderId="0"/>
    <xf numFmtId="0" fontId="11" fillId="0" borderId="0"/>
    <xf numFmtId="0" fontId="18" fillId="0" borderId="0"/>
    <xf numFmtId="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1" fontId="12" fillId="27" borderId="7"/>
    <xf numFmtId="0" fontId="35" fillId="0" borderId="0" applyNumberFormat="0" applyFont="0" applyFill="0" applyBorder="0" applyAlignment="0" applyProtection="0">
      <alignment horizontal="left"/>
    </xf>
    <xf numFmtId="15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0" fontId="47" fillId="0" borderId="13">
      <alignment horizontal="center"/>
    </xf>
    <xf numFmtId="3" fontId="35" fillId="0" borderId="0" applyFont="0" applyFill="0" applyBorder="0" applyAlignment="0" applyProtection="0"/>
    <xf numFmtId="0" fontId="35" fillId="28" borderId="0" applyNumberFormat="0" applyFont="0" applyBorder="0" applyAlignment="0" applyProtection="0"/>
    <xf numFmtId="0" fontId="18" fillId="0" borderId="0"/>
    <xf numFmtId="3" fontId="22" fillId="0" borderId="0" applyFill="0" applyBorder="0" applyAlignment="0" applyProtection="0"/>
    <xf numFmtId="0" fontId="23" fillId="0" borderId="0"/>
    <xf numFmtId="3" fontId="48" fillId="0" borderId="0" applyFill="0" applyBorder="0" applyAlignment="0" applyProtection="0"/>
    <xf numFmtId="42" fontId="12" fillId="20" borderId="0"/>
    <xf numFmtId="42" fontId="12" fillId="20" borderId="14">
      <alignment vertical="center"/>
    </xf>
    <xf numFmtId="0" fontId="16" fillId="20" borderId="15" applyNumberFormat="0">
      <alignment horizontal="center" vertical="center" wrapText="1"/>
    </xf>
    <xf numFmtId="10" fontId="7" fillId="20" borderId="0"/>
    <xf numFmtId="177" fontId="7" fillId="20" borderId="0"/>
    <xf numFmtId="164" fontId="56" fillId="0" borderId="0" applyBorder="0" applyAlignment="0"/>
    <xf numFmtId="42" fontId="12" fillId="20" borderId="16">
      <alignment horizontal="left"/>
    </xf>
    <xf numFmtId="177" fontId="24" fillId="20" borderId="16">
      <alignment horizontal="left"/>
    </xf>
    <xf numFmtId="14" fontId="13" fillId="0" borderId="0" applyNumberFormat="0" applyFill="0" applyBorder="0" applyAlignment="0" applyProtection="0">
      <alignment horizontal="left"/>
    </xf>
    <xf numFmtId="171" fontId="7" fillId="0" borderId="0" applyFont="0" applyFill="0" applyAlignment="0">
      <alignment horizontal="right"/>
    </xf>
    <xf numFmtId="4" fontId="57" fillId="23" borderId="12" applyNumberFormat="0" applyProtection="0">
      <alignment vertical="center"/>
    </xf>
    <xf numFmtId="4" fontId="57" fillId="23" borderId="12" applyNumberFormat="0" applyProtection="0">
      <alignment horizontal="left" vertical="center" indent="1"/>
    </xf>
    <xf numFmtId="0" fontId="7" fillId="29" borderId="12" applyNumberFormat="0" applyProtection="0">
      <alignment horizontal="left" vertical="center" indent="1"/>
    </xf>
    <xf numFmtId="4" fontId="58" fillId="30" borderId="12" applyNumberFormat="0" applyProtection="0">
      <alignment horizontal="left" vertical="center" indent="1"/>
    </xf>
    <xf numFmtId="4" fontId="57" fillId="31" borderId="17" applyNumberFormat="0" applyProtection="0">
      <alignment horizontal="left" vertical="center" indent="1"/>
    </xf>
    <xf numFmtId="4" fontId="57" fillId="31" borderId="12" applyNumberFormat="0" applyProtection="0">
      <alignment horizontal="left" vertical="center" indent="1"/>
    </xf>
    <xf numFmtId="4" fontId="57" fillId="32" borderId="12" applyNumberFormat="0" applyProtection="0">
      <alignment horizontal="left" vertical="center" indent="1"/>
    </xf>
    <xf numFmtId="0" fontId="7" fillId="32" borderId="12" applyNumberFormat="0" applyProtection="0">
      <alignment horizontal="left" vertical="center" indent="1"/>
    </xf>
    <xf numFmtId="4" fontId="57" fillId="31" borderId="12" applyNumberFormat="0" applyProtection="0">
      <alignment horizontal="right" vertical="center"/>
    </xf>
    <xf numFmtId="0" fontId="7" fillId="29" borderId="12" applyNumberFormat="0" applyProtection="0">
      <alignment horizontal="left" vertical="center" indent="1"/>
    </xf>
    <xf numFmtId="0" fontId="7" fillId="29" borderId="12" applyNumberFormat="0" applyProtection="0">
      <alignment horizontal="left" vertical="center" indent="1"/>
    </xf>
    <xf numFmtId="0" fontId="59" fillId="0" borderId="0"/>
    <xf numFmtId="39" fontId="7" fillId="33" borderId="0"/>
    <xf numFmtId="38" fontId="8" fillId="0" borderId="18"/>
    <xf numFmtId="38" fontId="34" fillId="0" borderId="18"/>
    <xf numFmtId="38" fontId="34" fillId="0" borderId="18"/>
    <xf numFmtId="38" fontId="34" fillId="0" borderId="18"/>
    <xf numFmtId="38" fontId="15" fillId="0" borderId="16"/>
    <xf numFmtId="39" fontId="13" fillId="34" borderId="0"/>
    <xf numFmtId="172" fontId="7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40" fontId="33" fillId="0" borderId="0" applyBorder="0">
      <alignment horizontal="right"/>
    </xf>
    <xf numFmtId="41" fontId="25" fillId="20" borderId="0">
      <alignment horizontal="left"/>
    </xf>
    <xf numFmtId="0" fontId="49" fillId="0" borderId="0" applyNumberFormat="0" applyFill="0" applyBorder="0" applyAlignment="0" applyProtection="0"/>
    <xf numFmtId="178" fontId="26" fillId="20" borderId="0">
      <alignment horizontal="left" vertical="center"/>
    </xf>
    <xf numFmtId="0" fontId="16" fillId="20" borderId="0">
      <alignment horizontal="left" wrapText="1"/>
    </xf>
    <xf numFmtId="0" fontId="27" fillId="0" borderId="0">
      <alignment horizontal="left" vertical="center"/>
    </xf>
    <xf numFmtId="0" fontId="14" fillId="0" borderId="19" applyNumberFormat="0" applyFont="0" applyFill="0" applyAlignment="0" applyProtection="0"/>
    <xf numFmtId="0" fontId="18" fillId="0" borderId="20"/>
    <xf numFmtId="0" fontId="50" fillId="0" borderId="0" applyNumberFormat="0" applyFill="0" applyBorder="0" applyAlignment="0" applyProtection="0"/>
    <xf numFmtId="0" fontId="60" fillId="0" borderId="0"/>
    <xf numFmtId="9" fontId="60" fillId="0" borderId="0" applyFont="0" applyFill="0" applyBorder="0" applyAlignment="0" applyProtection="0"/>
    <xf numFmtId="170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2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53" fillId="0" borderId="0"/>
    <xf numFmtId="0" fontId="53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0" fontId="53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2" fontId="12" fillId="0" borderId="0">
      <alignment horizontal="left" wrapText="1"/>
    </xf>
    <xf numFmtId="0" fontId="53" fillId="0" borderId="0"/>
    <xf numFmtId="170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0" fontId="53" fillId="0" borderId="0"/>
    <xf numFmtId="0" fontId="53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83" fontId="61" fillId="0" borderId="0">
      <alignment horizontal="left"/>
    </xf>
    <xf numFmtId="184" fontId="62" fillId="0" borderId="0">
      <alignment horizontal="left"/>
    </xf>
    <xf numFmtId="0" fontId="62" fillId="0" borderId="0" applyFont="0" applyFill="0" applyBorder="0" applyAlignment="0" applyProtection="0">
      <alignment horizontal="right"/>
    </xf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185" fontId="12" fillId="0" borderId="0" applyFont="0" applyFill="0" applyBorder="0" applyAlignment="0" applyProtection="0">
      <alignment horizontal="left" wrapText="1"/>
    </xf>
    <xf numFmtId="181" fontId="63" fillId="0" borderId="0" applyNumberFormat="0" applyFill="0" applyBorder="0" applyProtection="0">
      <alignment horizontal="right"/>
    </xf>
    <xf numFmtId="14" fontId="9" fillId="36" borderId="13">
      <alignment horizontal="center" vertical="center" wrapText="1"/>
    </xf>
    <xf numFmtId="0" fontId="12" fillId="0" borderId="0"/>
    <xf numFmtId="0" fontId="60" fillId="0" borderId="0"/>
    <xf numFmtId="0" fontId="36" fillId="0" borderId="0"/>
    <xf numFmtId="0" fontId="36" fillId="0" borderId="0"/>
    <xf numFmtId="172" fontId="13" fillId="0" borderId="0">
      <alignment horizontal="left" wrapText="1"/>
    </xf>
    <xf numFmtId="0" fontId="12" fillId="0" borderId="0"/>
    <xf numFmtId="37" fontId="12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0" fillId="0" borderId="0"/>
    <xf numFmtId="0" fontId="36" fillId="37" borderId="34" applyNumberFormat="0" applyFont="0" applyAlignment="0" applyProtection="0"/>
    <xf numFmtId="0" fontId="36" fillId="37" borderId="34" applyNumberFormat="0" applyFont="0" applyAlignment="0" applyProtection="0"/>
    <xf numFmtId="0" fontId="36" fillId="37" borderId="34" applyNumberFormat="0" applyFont="0" applyAlignment="0" applyProtection="0"/>
    <xf numFmtId="0" fontId="36" fillId="37" borderId="34" applyNumberFormat="0" applyFont="0" applyAlignment="0" applyProtection="0"/>
    <xf numFmtId="0" fontId="36" fillId="37" borderId="34" applyNumberFormat="0" applyFont="0" applyAlignment="0" applyProtection="0"/>
    <xf numFmtId="0" fontId="36" fillId="37" borderId="34" applyNumberFormat="0" applyFont="0" applyAlignment="0" applyProtection="0"/>
    <xf numFmtId="0" fontId="36" fillId="37" borderId="34" applyNumberFormat="0" applyFont="0" applyAlignment="0" applyProtection="0"/>
    <xf numFmtId="0" fontId="36" fillId="37" borderId="34" applyNumberFormat="0" applyFont="0" applyAlignment="0" applyProtection="0"/>
    <xf numFmtId="0" fontId="36" fillId="37" borderId="34" applyNumberFormat="0" applyFont="0" applyAlignment="0" applyProtection="0"/>
    <xf numFmtId="0" fontId="36" fillId="37" borderId="34" applyNumberFormat="0" applyFont="0" applyAlignment="0" applyProtection="0"/>
    <xf numFmtId="0" fontId="36" fillId="37" borderId="34" applyNumberFormat="0" applyFont="0" applyAlignment="0" applyProtection="0"/>
    <xf numFmtId="182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3" fillId="0" borderId="0" applyFont="0" applyFill="0" applyBorder="0" applyAlignment="0" applyProtection="0"/>
    <xf numFmtId="4" fontId="64" fillId="23" borderId="35" applyNumberFormat="0" applyProtection="0">
      <alignment vertical="center"/>
    </xf>
    <xf numFmtId="0" fontId="58" fillId="23" borderId="35" applyNumberFormat="0" applyProtection="0">
      <alignment horizontal="left" vertical="top" indent="1"/>
    </xf>
    <xf numFmtId="0" fontId="12" fillId="38" borderId="0" applyNumberFormat="0" applyProtection="0">
      <alignment horizontal="left" vertical="center" indent="1"/>
    </xf>
    <xf numFmtId="4" fontId="57" fillId="3" borderId="35" applyNumberFormat="0" applyProtection="0">
      <alignment horizontal="right" vertical="center"/>
    </xf>
    <xf numFmtId="4" fontId="57" fillId="9" borderId="35" applyNumberFormat="0" applyProtection="0">
      <alignment horizontal="right" vertical="center"/>
    </xf>
    <xf numFmtId="4" fontId="57" fillId="17" borderId="35" applyNumberFormat="0" applyProtection="0">
      <alignment horizontal="right" vertical="center"/>
    </xf>
    <xf numFmtId="4" fontId="57" fillId="11" borderId="35" applyNumberFormat="0" applyProtection="0">
      <alignment horizontal="right" vertical="center"/>
    </xf>
    <xf numFmtId="4" fontId="57" fillId="15" borderId="35" applyNumberFormat="0" applyProtection="0">
      <alignment horizontal="right" vertical="center"/>
    </xf>
    <xf numFmtId="4" fontId="57" fillId="19" borderId="35" applyNumberFormat="0" applyProtection="0">
      <alignment horizontal="right" vertical="center"/>
    </xf>
    <xf numFmtId="4" fontId="57" fillId="18" borderId="35" applyNumberFormat="0" applyProtection="0">
      <alignment horizontal="right" vertical="center"/>
    </xf>
    <xf numFmtId="4" fontId="57" fillId="39" borderId="35" applyNumberFormat="0" applyProtection="0">
      <alignment horizontal="right" vertical="center"/>
    </xf>
    <xf numFmtId="4" fontId="57" fillId="10" borderId="35" applyNumberFormat="0" applyProtection="0">
      <alignment horizontal="right" vertical="center"/>
    </xf>
    <xf numFmtId="4" fontId="65" fillId="40" borderId="0" applyNumberFormat="0" applyProtection="0">
      <alignment horizontal="left" vertical="center" indent="1"/>
    </xf>
    <xf numFmtId="4" fontId="57" fillId="41" borderId="35" applyNumberFormat="0" applyProtection="0">
      <alignment horizontal="right" vertical="center"/>
    </xf>
    <xf numFmtId="0" fontId="12" fillId="40" borderId="35" applyNumberFormat="0" applyProtection="0">
      <alignment horizontal="left" vertical="center" indent="1"/>
    </xf>
    <xf numFmtId="0" fontId="12" fillId="42" borderId="35" applyNumberFormat="0" applyProtection="0">
      <alignment horizontal="left" vertical="center" indent="1"/>
    </xf>
    <xf numFmtId="0" fontId="12" fillId="42" borderId="35" applyNumberFormat="0" applyProtection="0">
      <alignment horizontal="left" vertical="top" indent="1"/>
    </xf>
    <xf numFmtId="0" fontId="12" fillId="43" borderId="35" applyNumberFormat="0" applyProtection="0">
      <alignment horizontal="left" vertical="center" indent="1"/>
    </xf>
    <xf numFmtId="0" fontId="12" fillId="43" borderId="35" applyNumberFormat="0" applyProtection="0">
      <alignment horizontal="left" vertical="top" indent="1"/>
    </xf>
    <xf numFmtId="0" fontId="12" fillId="27" borderId="35" applyNumberFormat="0" applyProtection="0">
      <alignment horizontal="left" vertical="center" indent="1"/>
    </xf>
    <xf numFmtId="0" fontId="12" fillId="27" borderId="35" applyNumberFormat="0" applyProtection="0">
      <alignment horizontal="left" vertical="top" indent="1"/>
    </xf>
    <xf numFmtId="0" fontId="12" fillId="0" borderId="0"/>
    <xf numFmtId="4" fontId="57" fillId="44" borderId="35" applyNumberFormat="0" applyProtection="0">
      <alignment vertical="center"/>
    </xf>
    <xf numFmtId="4" fontId="66" fillId="44" borderId="35" applyNumberFormat="0" applyProtection="0">
      <alignment vertical="center"/>
    </xf>
    <xf numFmtId="4" fontId="57" fillId="44" borderId="35" applyNumberFormat="0" applyProtection="0">
      <alignment horizontal="left" vertical="center" indent="1"/>
    </xf>
    <xf numFmtId="0" fontId="57" fillId="44" borderId="35" applyNumberFormat="0" applyProtection="0">
      <alignment horizontal="left" vertical="top" indent="1"/>
    </xf>
    <xf numFmtId="4" fontId="66" fillId="45" borderId="35" applyNumberFormat="0" applyProtection="0">
      <alignment horizontal="right" vertical="center"/>
    </xf>
    <xf numFmtId="4" fontId="67" fillId="45" borderId="35" applyNumberFormat="0" applyProtection="0">
      <alignment horizontal="right" vertical="center"/>
    </xf>
    <xf numFmtId="0" fontId="68" fillId="0" borderId="0"/>
    <xf numFmtId="0" fontId="69" fillId="0" borderId="0" applyFill="0" applyBorder="0" applyProtection="0">
      <alignment horizontal="left" vertical="top"/>
    </xf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70" fillId="0" borderId="36"/>
    <xf numFmtId="0" fontId="71" fillId="0" borderId="0"/>
    <xf numFmtId="0" fontId="71" fillId="0" borderId="36"/>
    <xf numFmtId="0" fontId="71" fillId="0" borderId="0"/>
    <xf numFmtId="0" fontId="72" fillId="0" borderId="36"/>
    <xf numFmtId="0" fontId="72" fillId="0" borderId="37"/>
    <xf numFmtId="186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73" fillId="0" borderId="0"/>
    <xf numFmtId="0" fontId="72" fillId="0" borderId="38"/>
    <xf numFmtId="0" fontId="5" fillId="0" borderId="0"/>
    <xf numFmtId="172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2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0" fontId="12" fillId="0" borderId="0">
      <alignment horizontal="left" wrapText="1"/>
    </xf>
    <xf numFmtId="172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5" fillId="48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49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74" fillId="0" borderId="0"/>
    <xf numFmtId="0" fontId="74" fillId="0" borderId="0"/>
    <xf numFmtId="0" fontId="74" fillId="0" borderId="0"/>
    <xf numFmtId="0" fontId="74" fillId="0" borderId="0"/>
    <xf numFmtId="44" fontId="5" fillId="0" borderId="0" applyFont="0" applyFill="0" applyBorder="0" applyAlignment="0" applyProtection="0"/>
    <xf numFmtId="173" fontId="12" fillId="0" borderId="0" applyFont="0" applyFill="0" applyBorder="0" applyAlignment="0" applyProtection="0"/>
    <xf numFmtId="172" fontId="12" fillId="0" borderId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0" fontId="31" fillId="0" borderId="2" applyNumberFormat="0" applyAlignment="0" applyProtection="0">
      <alignment horizontal="left" vertical="center"/>
    </xf>
    <xf numFmtId="0" fontId="31" fillId="0" borderId="3">
      <alignment horizontal="left" vertical="center"/>
    </xf>
    <xf numFmtId="10" fontId="8" fillId="20" borderId="6" applyNumberFormat="0" applyBorder="0" applyAlignment="0" applyProtection="0"/>
    <xf numFmtId="10" fontId="8" fillId="20" borderId="6" applyNumberFormat="0" applyBorder="0" applyAlignment="0" applyProtection="0"/>
    <xf numFmtId="10" fontId="8" fillId="20" borderId="6" applyNumberFormat="0" applyBorder="0" applyAlignment="0" applyProtection="0"/>
    <xf numFmtId="0" fontId="8" fillId="22" borderId="0"/>
    <xf numFmtId="44" fontId="9" fillId="0" borderId="9" applyNumberFormat="0" applyFont="0" applyAlignment="0">
      <alignment horizontal="center"/>
    </xf>
    <xf numFmtId="44" fontId="9" fillId="0" borderId="9" applyNumberFormat="0" applyFont="0" applyAlignment="0">
      <alignment horizontal="center"/>
    </xf>
    <xf numFmtId="44" fontId="9" fillId="0" borderId="9" applyNumberFormat="0" applyFont="0" applyAlignment="0">
      <alignment horizontal="center"/>
    </xf>
    <xf numFmtId="44" fontId="9" fillId="0" borderId="10" applyNumberFormat="0" applyFont="0" applyAlignment="0">
      <alignment horizontal="center"/>
    </xf>
    <xf numFmtId="44" fontId="9" fillId="0" borderId="10" applyNumberFormat="0" applyFont="0" applyAlignment="0">
      <alignment horizontal="center"/>
    </xf>
    <xf numFmtId="44" fontId="9" fillId="0" borderId="10" applyNumberFormat="0" applyFont="0" applyAlignment="0">
      <alignment horizont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" fillId="0" borderId="0"/>
    <xf numFmtId="0" fontId="12" fillId="0" borderId="0"/>
    <xf numFmtId="0" fontId="5" fillId="0" borderId="0"/>
    <xf numFmtId="0" fontId="74" fillId="0" borderId="0"/>
    <xf numFmtId="9" fontId="5" fillId="0" borderId="0" applyFont="0" applyFill="0" applyBorder="0" applyAlignment="0" applyProtection="0"/>
    <xf numFmtId="9" fontId="57" fillId="0" borderId="0" applyFont="0" applyFill="0" applyBorder="0" applyAlignment="0" applyProtection="0"/>
    <xf numFmtId="0" fontId="74" fillId="0" borderId="0"/>
    <xf numFmtId="0" fontId="75" fillId="0" borderId="0"/>
    <xf numFmtId="0" fontId="9" fillId="20" borderId="15" applyNumberFormat="0">
      <alignment horizontal="center" vertical="center" wrapText="1"/>
    </xf>
    <xf numFmtId="10" fontId="12" fillId="20" borderId="0"/>
    <xf numFmtId="177" fontId="12" fillId="20" borderId="0"/>
    <xf numFmtId="164" fontId="15" fillId="0" borderId="0" applyBorder="0" applyAlignment="0"/>
    <xf numFmtId="171" fontId="12" fillId="0" borderId="0" applyFont="0" applyFill="0" applyAlignment="0">
      <alignment horizontal="right"/>
    </xf>
    <xf numFmtId="4" fontId="58" fillId="24" borderId="35" applyNumberFormat="0" applyProtection="0">
      <alignment vertical="center"/>
    </xf>
    <xf numFmtId="4" fontId="58" fillId="23" borderId="35" applyNumberFormat="0" applyProtection="0">
      <alignment horizontal="left" vertical="center" indent="1"/>
    </xf>
    <xf numFmtId="4" fontId="58" fillId="42" borderId="0" applyNumberFormat="0" applyProtection="0">
      <alignment horizontal="left" vertical="center" indent="1"/>
    </xf>
    <xf numFmtId="4" fontId="58" fillId="46" borderId="39" applyNumberFormat="0" applyProtection="0">
      <alignment horizontal="left" vertical="center" indent="1"/>
    </xf>
    <xf numFmtId="4" fontId="57" fillId="45" borderId="0" applyNumberFormat="0" applyProtection="0">
      <alignment horizontal="left" vertical="center" indent="1"/>
    </xf>
    <xf numFmtId="4" fontId="57" fillId="45" borderId="0" applyNumberFormat="0" applyProtection="0">
      <alignment horizontal="left" vertical="center" indent="1"/>
    </xf>
    <xf numFmtId="4" fontId="57" fillId="42" borderId="0" applyNumberFormat="0" applyProtection="0">
      <alignment horizontal="left" vertical="center" indent="1"/>
    </xf>
    <xf numFmtId="0" fontId="12" fillId="40" borderId="35" applyNumberFormat="0" applyProtection="0">
      <alignment horizontal="left" vertical="top" indent="1"/>
    </xf>
    <xf numFmtId="4" fontId="57" fillId="45" borderId="35" applyNumberFormat="0" applyProtection="0">
      <alignment horizontal="right" vertical="center"/>
    </xf>
    <xf numFmtId="4" fontId="57" fillId="41" borderId="35" applyNumberFormat="0" applyProtection="0">
      <alignment horizontal="left" vertical="center" indent="1"/>
    </xf>
    <xf numFmtId="0" fontId="57" fillId="42" borderId="35" applyNumberFormat="0" applyProtection="0">
      <alignment horizontal="left" vertical="top" indent="1"/>
    </xf>
    <xf numFmtId="4" fontId="76" fillId="47" borderId="0" applyNumberFormat="0" applyProtection="0">
      <alignment horizontal="left" vertical="center" indent="1"/>
    </xf>
    <xf numFmtId="39" fontId="12" fillId="33" borderId="0"/>
    <xf numFmtId="38" fontId="8" fillId="0" borderId="18"/>
    <xf numFmtId="38" fontId="8" fillId="0" borderId="18"/>
    <xf numFmtId="38" fontId="8" fillId="0" borderId="18"/>
    <xf numFmtId="170" fontId="12" fillId="0" borderId="0">
      <alignment horizontal="left" wrapText="1"/>
    </xf>
    <xf numFmtId="0" fontId="9" fillId="20" borderId="0">
      <alignment horizontal="left" wrapText="1"/>
    </xf>
    <xf numFmtId="0" fontId="74" fillId="0" borderId="20"/>
    <xf numFmtId="0" fontId="78" fillId="0" borderId="0"/>
    <xf numFmtId="43" fontId="79" fillId="0" borderId="0" applyFont="0" applyFill="0" applyBorder="0" applyAlignment="0" applyProtection="0"/>
    <xf numFmtId="0" fontId="4" fillId="0" borderId="0"/>
    <xf numFmtId="0" fontId="4" fillId="0" borderId="0"/>
    <xf numFmtId="43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8" fillId="0" borderId="0" applyFont="0" applyFill="0" applyBorder="0" applyAlignment="0" applyProtection="0"/>
    <xf numFmtId="172" fontId="7" fillId="0" borderId="0">
      <alignment horizontal="left" wrapText="1"/>
    </xf>
    <xf numFmtId="172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2" fontId="7" fillId="0" borderId="0">
      <alignment horizontal="left" wrapText="1"/>
    </xf>
    <xf numFmtId="172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2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0" fontId="53" fillId="0" borderId="0"/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0" fontId="53" fillId="0" borderId="0"/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0" fontId="7" fillId="0" borderId="0"/>
    <xf numFmtId="0" fontId="7" fillId="0" borderId="0"/>
    <xf numFmtId="0" fontId="53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0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2" fontId="13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2" fontId="13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2" fontId="13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2" fontId="13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2" fontId="13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2" fontId="13" fillId="0" borderId="0">
      <alignment horizontal="left" wrapText="1"/>
    </xf>
    <xf numFmtId="170" fontId="7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2" fontId="13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2" fontId="13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2" fontId="13" fillId="0" borderId="0">
      <alignment horizontal="left" wrapText="1"/>
    </xf>
    <xf numFmtId="170" fontId="7" fillId="0" borderId="0">
      <alignment horizontal="left" wrapText="1"/>
    </xf>
    <xf numFmtId="172" fontId="13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2" fontId="13" fillId="0" borderId="0">
      <alignment horizontal="left" wrapText="1"/>
    </xf>
    <xf numFmtId="170" fontId="7" fillId="0" borderId="0">
      <alignment horizontal="left" wrapText="1"/>
    </xf>
    <xf numFmtId="172" fontId="13" fillId="0" borderId="0">
      <alignment horizontal="left" wrapText="1"/>
    </xf>
    <xf numFmtId="170" fontId="7" fillId="0" borderId="0">
      <alignment horizontal="left" wrapText="1"/>
    </xf>
    <xf numFmtId="172" fontId="13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2" fontId="13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2" fontId="13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2" fontId="13" fillId="0" borderId="0">
      <alignment horizontal="left" wrapText="1"/>
    </xf>
    <xf numFmtId="170" fontId="7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2" fontId="13" fillId="0" borderId="0">
      <alignment horizontal="left" wrapText="1"/>
    </xf>
    <xf numFmtId="170" fontId="7" fillId="0" borderId="0">
      <alignment horizontal="left" wrapText="1"/>
    </xf>
    <xf numFmtId="172" fontId="13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13" fillId="0" borderId="0">
      <alignment horizontal="left" wrapText="1"/>
    </xf>
    <xf numFmtId="172" fontId="7" fillId="0" borderId="0">
      <alignment horizontal="left" wrapText="1"/>
    </xf>
    <xf numFmtId="172" fontId="13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13" fillId="0" borderId="0">
      <alignment horizontal="left" wrapText="1"/>
    </xf>
    <xf numFmtId="172" fontId="7" fillId="0" borderId="0">
      <alignment horizontal="left" wrapText="1"/>
    </xf>
    <xf numFmtId="172" fontId="13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13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13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13" fillId="0" borderId="0">
      <alignment horizontal="left" wrapText="1"/>
    </xf>
    <xf numFmtId="172" fontId="7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13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13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13" fillId="0" borderId="0">
      <alignment horizontal="left" wrapText="1"/>
    </xf>
    <xf numFmtId="172" fontId="7" fillId="0" borderId="0">
      <alignment horizontal="left" wrapText="1"/>
    </xf>
    <xf numFmtId="172" fontId="13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13" fillId="0" borderId="0">
      <alignment horizontal="left" wrapText="1"/>
    </xf>
    <xf numFmtId="172" fontId="7" fillId="0" borderId="0">
      <alignment horizontal="left" wrapText="1"/>
    </xf>
    <xf numFmtId="172" fontId="13" fillId="0" borderId="0">
      <alignment horizontal="left" wrapText="1"/>
    </xf>
    <xf numFmtId="172" fontId="7" fillId="0" borderId="0">
      <alignment horizontal="left" wrapText="1"/>
    </xf>
    <xf numFmtId="172" fontId="13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13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13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13" fillId="0" borderId="0">
      <alignment horizontal="left" wrapText="1"/>
    </xf>
    <xf numFmtId="172" fontId="7" fillId="0" borderId="0">
      <alignment horizontal="left" wrapText="1"/>
    </xf>
    <xf numFmtId="172" fontId="13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0" fontId="53" fillId="0" borderId="0"/>
    <xf numFmtId="0" fontId="53" fillId="0" borderId="0"/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13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13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13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13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13" fillId="0" borderId="0">
      <alignment horizontal="left" wrapText="1"/>
    </xf>
    <xf numFmtId="172" fontId="7" fillId="0" borderId="0">
      <alignment horizontal="left" wrapText="1"/>
    </xf>
    <xf numFmtId="172" fontId="13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2" fontId="13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2" fontId="13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2" fontId="13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2" fontId="13" fillId="0" borderId="0">
      <alignment horizontal="left" wrapText="1"/>
    </xf>
    <xf numFmtId="170" fontId="7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2" fontId="13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2" fontId="13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2" fontId="13" fillId="0" borderId="0">
      <alignment horizontal="left" wrapText="1"/>
    </xf>
    <xf numFmtId="170" fontId="7" fillId="0" borderId="0">
      <alignment horizontal="left" wrapText="1"/>
    </xf>
    <xf numFmtId="172" fontId="13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2" fontId="13" fillId="0" borderId="0">
      <alignment horizontal="left" wrapText="1"/>
    </xf>
    <xf numFmtId="170" fontId="7" fillId="0" borderId="0">
      <alignment horizontal="left" wrapText="1"/>
    </xf>
    <xf numFmtId="172" fontId="13" fillId="0" borderId="0">
      <alignment horizontal="left" wrapText="1"/>
    </xf>
    <xf numFmtId="170" fontId="7" fillId="0" borderId="0">
      <alignment horizontal="left" wrapText="1"/>
    </xf>
    <xf numFmtId="172" fontId="13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2" fontId="13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2" fontId="13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2" fontId="13" fillId="0" borderId="0">
      <alignment horizontal="left" wrapText="1"/>
    </xf>
    <xf numFmtId="170" fontId="7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2" fontId="13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2" fontId="13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2" fontId="13" fillId="0" borderId="0">
      <alignment horizontal="left" wrapText="1"/>
    </xf>
    <xf numFmtId="170" fontId="7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2" fontId="13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2" fontId="13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2" fontId="13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2" fontId="13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2" fontId="13" fillId="0" borderId="0">
      <alignment horizontal="left" wrapText="1"/>
    </xf>
    <xf numFmtId="170" fontId="7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2" fontId="13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2" fontId="13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2" fontId="13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2" fontId="13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2" fontId="13" fillId="0" borderId="0">
      <alignment horizontal="left" wrapText="1"/>
    </xf>
    <xf numFmtId="170" fontId="7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2" fontId="13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2" fontId="13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13" fillId="0" borderId="0">
      <alignment horizontal="left" wrapText="1"/>
    </xf>
    <xf numFmtId="172" fontId="7" fillId="0" borderId="0">
      <alignment horizontal="left" wrapText="1"/>
    </xf>
    <xf numFmtId="172" fontId="13" fillId="0" borderId="0">
      <alignment horizontal="left" wrapText="1"/>
    </xf>
    <xf numFmtId="172" fontId="7" fillId="0" borderId="0">
      <alignment horizontal="left" wrapText="1"/>
    </xf>
    <xf numFmtId="172" fontId="13" fillId="0" borderId="0">
      <alignment horizontal="left" wrapText="1"/>
    </xf>
    <xf numFmtId="0" fontId="53" fillId="0" borderId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172" fontId="13" fillId="0" borderId="0">
      <alignment horizontal="left" wrapText="1"/>
    </xf>
    <xf numFmtId="0" fontId="36" fillId="2" borderId="0" applyNumberFormat="0" applyBorder="0" applyAlignment="0" applyProtection="0"/>
    <xf numFmtId="0" fontId="3" fillId="4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2" borderId="0" applyNumberFormat="0" applyBorder="0" applyAlignment="0" applyProtection="0"/>
    <xf numFmtId="0" fontId="3" fillId="4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172" fontId="13" fillId="0" borderId="0">
      <alignment horizontal="left" wrapText="1"/>
    </xf>
    <xf numFmtId="0" fontId="36" fillId="3" borderId="0" applyNumberFormat="0" applyBorder="0" applyAlignment="0" applyProtection="0"/>
    <xf numFmtId="0" fontId="3" fillId="4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6" fillId="3" borderId="0" applyNumberFormat="0" applyBorder="0" applyAlignment="0" applyProtection="0"/>
    <xf numFmtId="0" fontId="3" fillId="4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172" fontId="13" fillId="0" borderId="0">
      <alignment horizontal="left" wrapText="1"/>
    </xf>
    <xf numFmtId="0" fontId="36" fillId="4" borderId="0" applyNumberFormat="0" applyBorder="0" applyAlignment="0" applyProtection="0"/>
    <xf numFmtId="0" fontId="3" fillId="50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50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6" fillId="4" borderId="0" applyNumberFormat="0" applyBorder="0" applyAlignment="0" applyProtection="0"/>
    <xf numFmtId="0" fontId="3" fillId="50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172" fontId="13" fillId="0" borderId="0">
      <alignment horizontal="left" wrapText="1"/>
    </xf>
    <xf numFmtId="0" fontId="36" fillId="5" borderId="0" applyNumberFormat="0" applyBorder="0" applyAlignment="0" applyProtection="0"/>
    <xf numFmtId="0" fontId="3" fillId="51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51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6" fillId="5" borderId="0" applyNumberFormat="0" applyBorder="0" applyAlignment="0" applyProtection="0"/>
    <xf numFmtId="0" fontId="3" fillId="51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52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172" fontId="13" fillId="0" borderId="0">
      <alignment horizontal="left" wrapText="1"/>
    </xf>
    <xf numFmtId="0" fontId="36" fillId="6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6" fillId="6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172" fontId="13" fillId="0" borderId="0">
      <alignment horizontal="left" wrapText="1"/>
    </xf>
    <xf numFmtId="0" fontId="36" fillId="7" borderId="0" applyNumberFormat="0" applyBorder="0" applyAlignment="0" applyProtection="0"/>
    <xf numFmtId="0" fontId="3" fillId="53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53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6" fillId="7" borderId="0" applyNumberFormat="0" applyBorder="0" applyAlignment="0" applyProtection="0"/>
    <xf numFmtId="0" fontId="3" fillId="53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172" fontId="13" fillId="0" borderId="0">
      <alignment horizontal="left" wrapText="1"/>
    </xf>
    <xf numFmtId="0" fontId="36" fillId="8" borderId="0" applyNumberFormat="0" applyBorder="0" applyAlignment="0" applyProtection="0"/>
    <xf numFmtId="0" fontId="3" fillId="54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4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6" fillId="8" borderId="0" applyNumberFormat="0" applyBorder="0" applyAlignment="0" applyProtection="0"/>
    <xf numFmtId="0" fontId="3" fillId="54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5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172" fontId="13" fillId="0" borderId="0">
      <alignment horizontal="left" wrapText="1"/>
    </xf>
    <xf numFmtId="0" fontId="36" fillId="9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6" fillId="9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172" fontId="13" fillId="0" borderId="0">
      <alignment horizontal="left" wrapText="1"/>
    </xf>
    <xf numFmtId="0" fontId="36" fillId="10" borderId="0" applyNumberFormat="0" applyBorder="0" applyAlignment="0" applyProtection="0"/>
    <xf numFmtId="0" fontId="3" fillId="56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56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6" fillId="10" borderId="0" applyNumberFormat="0" applyBorder="0" applyAlignment="0" applyProtection="0"/>
    <xf numFmtId="0" fontId="3" fillId="56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172" fontId="13" fillId="0" borderId="0">
      <alignment horizontal="left" wrapText="1"/>
    </xf>
    <xf numFmtId="0" fontId="36" fillId="5" borderId="0" applyNumberFormat="0" applyBorder="0" applyAlignment="0" applyProtection="0"/>
    <xf numFmtId="0" fontId="3" fillId="57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57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6" fillId="5" borderId="0" applyNumberFormat="0" applyBorder="0" applyAlignment="0" applyProtection="0"/>
    <xf numFmtId="0" fontId="3" fillId="57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172" fontId="13" fillId="0" borderId="0">
      <alignment horizontal="left" wrapText="1"/>
    </xf>
    <xf numFmtId="0" fontId="36" fillId="8" borderId="0" applyNumberFormat="0" applyBorder="0" applyAlignment="0" applyProtection="0"/>
    <xf numFmtId="0" fontId="3" fillId="58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8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6" fillId="8" borderId="0" applyNumberFormat="0" applyBorder="0" applyAlignment="0" applyProtection="0"/>
    <xf numFmtId="0" fontId="3" fillId="58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172" fontId="13" fillId="0" borderId="0">
      <alignment horizontal="left" wrapText="1"/>
    </xf>
    <xf numFmtId="0" fontId="36" fillId="11" borderId="0" applyNumberFormat="0" applyBorder="0" applyAlignment="0" applyProtection="0"/>
    <xf numFmtId="0" fontId="3" fillId="59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59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6" fillId="11" borderId="0" applyNumberFormat="0" applyBorder="0" applyAlignment="0" applyProtection="0"/>
    <xf numFmtId="0" fontId="3" fillId="59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7" fillId="12" borderId="0" applyNumberFormat="0" applyBorder="0" applyAlignment="0" applyProtection="0"/>
    <xf numFmtId="0" fontId="37" fillId="12" borderId="0" applyNumberFormat="0" applyBorder="0" applyAlignment="0" applyProtection="0"/>
    <xf numFmtId="0" fontId="37" fillId="12" borderId="0" applyNumberFormat="0" applyBorder="0" applyAlignment="0" applyProtection="0"/>
    <xf numFmtId="0" fontId="37" fillId="12" borderId="0" applyNumberFormat="0" applyBorder="0" applyAlignment="0" applyProtection="0"/>
    <xf numFmtId="0" fontId="82" fillId="64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37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82" fillId="65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37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82" fillId="66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37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82" fillId="67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37" fillId="3" borderId="0" applyNumberFormat="0" applyBorder="0" applyAlignment="0" applyProtection="0"/>
    <xf numFmtId="0" fontId="82" fillId="3" borderId="0" applyNumberFormat="0" applyBorder="0" applyAlignment="0" applyProtection="0"/>
    <xf numFmtId="0" fontId="82" fillId="3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82" fillId="68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37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82" fillId="6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37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36" fillId="70" borderId="0" applyNumberFormat="0" applyBorder="0" applyAlignment="0" applyProtection="0"/>
    <xf numFmtId="0" fontId="36" fillId="70" borderId="0" applyNumberFormat="0" applyBorder="0" applyAlignment="0" applyProtection="0"/>
    <xf numFmtId="0" fontId="36" fillId="71" borderId="0" applyNumberFormat="0" applyBorder="0" applyAlignment="0" applyProtection="0"/>
    <xf numFmtId="0" fontId="36" fillId="71" borderId="0" applyNumberFormat="0" applyBorder="0" applyAlignment="0" applyProtection="0"/>
    <xf numFmtId="0" fontId="37" fillId="72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82" fillId="73" borderId="0" applyNumberFormat="0" applyBorder="0" applyAlignment="0" applyProtection="0"/>
    <xf numFmtId="0" fontId="82" fillId="74" borderId="0" applyNumberFormat="0" applyBorder="0" applyAlignment="0" applyProtection="0"/>
    <xf numFmtId="0" fontId="82" fillId="74" borderId="0" applyNumberFormat="0" applyBorder="0" applyAlignment="0" applyProtection="0"/>
    <xf numFmtId="0" fontId="82" fillId="74" borderId="0" applyNumberFormat="0" applyBorder="0" applyAlignment="0" applyProtection="0"/>
    <xf numFmtId="0" fontId="82" fillId="74" borderId="0" applyNumberFormat="0" applyBorder="0" applyAlignment="0" applyProtection="0"/>
    <xf numFmtId="0" fontId="82" fillId="74" borderId="0" applyNumberFormat="0" applyBorder="0" applyAlignment="0" applyProtection="0"/>
    <xf numFmtId="0" fontId="82" fillId="74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6" fillId="75" borderId="0" applyNumberFormat="0" applyBorder="0" applyAlignment="0" applyProtection="0"/>
    <xf numFmtId="0" fontId="36" fillId="75" borderId="0" applyNumberFormat="0" applyBorder="0" applyAlignment="0" applyProtection="0"/>
    <xf numFmtId="0" fontId="36" fillId="76" borderId="0" applyNumberFormat="0" applyBorder="0" applyAlignment="0" applyProtection="0"/>
    <xf numFmtId="0" fontId="36" fillId="76" borderId="0" applyNumberFormat="0" applyBorder="0" applyAlignment="0" applyProtection="0"/>
    <xf numFmtId="0" fontId="37" fillId="7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82" fillId="78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6" fillId="79" borderId="0" applyNumberFormat="0" applyBorder="0" applyAlignment="0" applyProtection="0"/>
    <xf numFmtId="0" fontId="36" fillId="79" borderId="0" applyNumberFormat="0" applyBorder="0" applyAlignment="0" applyProtection="0"/>
    <xf numFmtId="0" fontId="36" fillId="80" borderId="0" applyNumberFormat="0" applyBorder="0" applyAlignment="0" applyProtection="0"/>
    <xf numFmtId="0" fontId="36" fillId="80" borderId="0" applyNumberFormat="0" applyBorder="0" applyAlignment="0" applyProtection="0"/>
    <xf numFmtId="0" fontId="37" fillId="81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82" fillId="82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82" fillId="11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6" fillId="80" borderId="0" applyNumberFormat="0" applyBorder="0" applyAlignment="0" applyProtection="0"/>
    <xf numFmtId="0" fontId="36" fillId="80" borderId="0" applyNumberFormat="0" applyBorder="0" applyAlignment="0" applyProtection="0"/>
    <xf numFmtId="0" fontId="36" fillId="81" borderId="0" applyNumberFormat="0" applyBorder="0" applyAlignment="0" applyProtection="0"/>
    <xf numFmtId="0" fontId="36" fillId="81" borderId="0" applyNumberFormat="0" applyBorder="0" applyAlignment="0" applyProtection="0"/>
    <xf numFmtId="0" fontId="37" fillId="81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82" fillId="83" borderId="0" applyNumberFormat="0" applyBorder="0" applyAlignment="0" applyProtection="0"/>
    <xf numFmtId="0" fontId="82" fillId="84" borderId="0" applyNumberFormat="0" applyBorder="0" applyAlignment="0" applyProtection="0"/>
    <xf numFmtId="0" fontId="82" fillId="84" borderId="0" applyNumberFormat="0" applyBorder="0" applyAlignment="0" applyProtection="0"/>
    <xf numFmtId="0" fontId="82" fillId="84" borderId="0" applyNumberFormat="0" applyBorder="0" applyAlignment="0" applyProtection="0"/>
    <xf numFmtId="0" fontId="82" fillId="84" borderId="0" applyNumberFormat="0" applyBorder="0" applyAlignment="0" applyProtection="0"/>
    <xf numFmtId="0" fontId="82" fillId="84" borderId="0" applyNumberFormat="0" applyBorder="0" applyAlignment="0" applyProtection="0"/>
    <xf numFmtId="0" fontId="82" fillId="84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6" fillId="70" borderId="0" applyNumberFormat="0" applyBorder="0" applyAlignment="0" applyProtection="0"/>
    <xf numFmtId="0" fontId="36" fillId="70" borderId="0" applyNumberFormat="0" applyBorder="0" applyAlignment="0" applyProtection="0"/>
    <xf numFmtId="0" fontId="36" fillId="71" borderId="0" applyNumberFormat="0" applyBorder="0" applyAlignment="0" applyProtection="0"/>
    <xf numFmtId="0" fontId="36" fillId="71" borderId="0" applyNumberFormat="0" applyBorder="0" applyAlignment="0" applyProtection="0"/>
    <xf numFmtId="0" fontId="37" fillId="71" borderId="0" applyNumberFormat="0" applyBorder="0" applyAlignment="0" applyProtection="0"/>
    <xf numFmtId="0" fontId="82" fillId="85" borderId="0" applyNumberFormat="0" applyBorder="0" applyAlignment="0" applyProtection="0"/>
    <xf numFmtId="0" fontId="82" fillId="85" borderId="0" applyNumberFormat="0" applyBorder="0" applyAlignment="0" applyProtection="0"/>
    <xf numFmtId="0" fontId="82" fillId="85" borderId="0" applyNumberFormat="0" applyBorder="0" applyAlignment="0" applyProtection="0"/>
    <xf numFmtId="0" fontId="82" fillId="85" borderId="0" applyNumberFormat="0" applyBorder="0" applyAlignment="0" applyProtection="0"/>
    <xf numFmtId="0" fontId="82" fillId="85" borderId="0" applyNumberFormat="0" applyBorder="0" applyAlignment="0" applyProtection="0"/>
    <xf numFmtId="0" fontId="82" fillId="85" borderId="0" applyNumberFormat="0" applyBorder="0" applyAlignment="0" applyProtection="0"/>
    <xf numFmtId="0" fontId="82" fillId="85" borderId="0" applyNumberFormat="0" applyBorder="0" applyAlignment="0" applyProtection="0"/>
    <xf numFmtId="0" fontId="82" fillId="85" borderId="0" applyNumberFormat="0" applyBorder="0" applyAlignment="0" applyProtection="0"/>
    <xf numFmtId="0" fontId="82" fillId="85" borderId="0" applyNumberFormat="0" applyBorder="0" applyAlignment="0" applyProtection="0"/>
    <xf numFmtId="0" fontId="82" fillId="85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172" fontId="13" fillId="0" borderId="0">
      <alignment horizontal="left" wrapText="1"/>
    </xf>
    <xf numFmtId="0" fontId="82" fillId="85" borderId="0" applyNumberFormat="0" applyBorder="0" applyAlignment="0" applyProtection="0"/>
    <xf numFmtId="0" fontId="82" fillId="85" borderId="0" applyNumberFormat="0" applyBorder="0" applyAlignment="0" applyProtection="0"/>
    <xf numFmtId="0" fontId="82" fillId="85" borderId="0" applyNumberFormat="0" applyBorder="0" applyAlignment="0" applyProtection="0"/>
    <xf numFmtId="0" fontId="82" fillId="85" borderId="0" applyNumberFormat="0" applyBorder="0" applyAlignment="0" applyProtection="0"/>
    <xf numFmtId="0" fontId="82" fillId="85" borderId="0" applyNumberFormat="0" applyBorder="0" applyAlignment="0" applyProtection="0"/>
    <xf numFmtId="0" fontId="82" fillId="85" borderId="0" applyNumberFormat="0" applyBorder="0" applyAlignment="0" applyProtection="0"/>
    <xf numFmtId="0" fontId="82" fillId="85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82" fillId="85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82" fillId="85" borderId="0" applyNumberFormat="0" applyBorder="0" applyAlignment="0" applyProtection="0"/>
    <xf numFmtId="0" fontId="82" fillId="85" borderId="0" applyNumberFormat="0" applyBorder="0" applyAlignment="0" applyProtection="0"/>
    <xf numFmtId="0" fontId="82" fillId="85" borderId="0" applyNumberFormat="0" applyBorder="0" applyAlignment="0" applyProtection="0"/>
    <xf numFmtId="0" fontId="82" fillId="85" borderId="0" applyNumberFormat="0" applyBorder="0" applyAlignment="0" applyProtection="0"/>
    <xf numFmtId="0" fontId="82" fillId="85" borderId="0" applyNumberFormat="0" applyBorder="0" applyAlignment="0" applyProtection="0"/>
    <xf numFmtId="0" fontId="82" fillId="85" borderId="0" applyNumberFormat="0" applyBorder="0" applyAlignment="0" applyProtection="0"/>
    <xf numFmtId="0" fontId="36" fillId="86" borderId="0" applyNumberFormat="0" applyBorder="0" applyAlignment="0" applyProtection="0"/>
    <xf numFmtId="0" fontId="36" fillId="86" borderId="0" applyNumberFormat="0" applyBorder="0" applyAlignment="0" applyProtection="0"/>
    <xf numFmtId="0" fontId="36" fillId="76" borderId="0" applyNumberFormat="0" applyBorder="0" applyAlignment="0" applyProtection="0"/>
    <xf numFmtId="0" fontId="36" fillId="76" borderId="0" applyNumberFormat="0" applyBorder="0" applyAlignment="0" applyProtection="0"/>
    <xf numFmtId="0" fontId="37" fillId="87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82" fillId="88" borderId="0" applyNumberFormat="0" applyBorder="0" applyAlignment="0" applyProtection="0"/>
    <xf numFmtId="0" fontId="82" fillId="17" borderId="0" applyNumberFormat="0" applyBorder="0" applyAlignment="0" applyProtection="0"/>
    <xf numFmtId="0" fontId="82" fillId="17" borderId="0" applyNumberFormat="0" applyBorder="0" applyAlignment="0" applyProtection="0"/>
    <xf numFmtId="0" fontId="82" fillId="17" borderId="0" applyNumberFormat="0" applyBorder="0" applyAlignment="0" applyProtection="0"/>
    <xf numFmtId="0" fontId="82" fillId="17" borderId="0" applyNumberFormat="0" applyBorder="0" applyAlignment="0" applyProtection="0"/>
    <xf numFmtId="0" fontId="82" fillId="17" borderId="0" applyNumberFormat="0" applyBorder="0" applyAlignment="0" applyProtection="0"/>
    <xf numFmtId="0" fontId="82" fillId="17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83" fillId="89" borderId="0" applyNumberFormat="0" applyBorder="0" applyAlignment="0" applyProtection="0"/>
    <xf numFmtId="0" fontId="83" fillId="5" borderId="0" applyNumberFormat="0" applyBorder="0" applyAlignment="0" applyProtection="0"/>
    <xf numFmtId="0" fontId="83" fillId="5" borderId="0" applyNumberFormat="0" applyBorder="0" applyAlignment="0" applyProtection="0"/>
    <xf numFmtId="0" fontId="83" fillId="5" borderId="0" applyNumberFormat="0" applyBorder="0" applyAlignment="0" applyProtection="0"/>
    <xf numFmtId="0" fontId="38" fillId="5" borderId="0" applyNumberFormat="0" applyBorder="0" applyAlignment="0" applyProtection="0"/>
    <xf numFmtId="0" fontId="83" fillId="5" borderId="0" applyNumberFormat="0" applyBorder="0" applyAlignment="0" applyProtection="0"/>
    <xf numFmtId="0" fontId="83" fillId="5" borderId="0" applyNumberFormat="0" applyBorder="0" applyAlignment="0" applyProtection="0"/>
    <xf numFmtId="179" fontId="28" fillId="0" borderId="0" applyFill="0" applyBorder="0" applyAlignment="0"/>
    <xf numFmtId="172" fontId="13" fillId="0" borderId="0">
      <alignment horizontal="left" wrapText="1"/>
    </xf>
    <xf numFmtId="179" fontId="28" fillId="0" borderId="0" applyFill="0" applyBorder="0" applyAlignment="0"/>
    <xf numFmtId="172" fontId="13" fillId="0" borderId="0">
      <alignment horizontal="left" wrapText="1"/>
    </xf>
    <xf numFmtId="179" fontId="28" fillId="0" borderId="0" applyFill="0" applyBorder="0" applyAlignment="0"/>
    <xf numFmtId="41" fontId="7" fillId="20" borderId="0"/>
    <xf numFmtId="0" fontId="84" fillId="26" borderId="5" applyNumberFormat="0" applyAlignment="0" applyProtection="0"/>
    <xf numFmtId="172" fontId="13" fillId="0" borderId="0">
      <alignment horizontal="left" wrapText="1"/>
    </xf>
    <xf numFmtId="0" fontId="84" fillId="26" borderId="5" applyNumberFormat="0" applyAlignment="0" applyProtection="0"/>
    <xf numFmtId="0" fontId="85" fillId="90" borderId="49" applyNumberFormat="0" applyAlignment="0" applyProtection="0"/>
    <xf numFmtId="0" fontId="86" fillId="91" borderId="49" applyNumberFormat="0" applyAlignment="0" applyProtection="0"/>
    <xf numFmtId="0" fontId="86" fillId="91" borderId="49" applyNumberFormat="0" applyAlignment="0" applyProtection="0"/>
    <xf numFmtId="0" fontId="86" fillId="91" borderId="49" applyNumberFormat="0" applyAlignment="0" applyProtection="0"/>
    <xf numFmtId="41" fontId="7" fillId="20" borderId="0"/>
    <xf numFmtId="41" fontId="7" fillId="20" borderId="0"/>
    <xf numFmtId="41" fontId="7" fillId="20" borderId="0"/>
    <xf numFmtId="41" fontId="7" fillId="20" borderId="0"/>
    <xf numFmtId="0" fontId="85" fillId="90" borderId="49" applyNumberFormat="0" applyAlignment="0" applyProtection="0"/>
    <xf numFmtId="0" fontId="86" fillId="91" borderId="49" applyNumberFormat="0" applyAlignment="0" applyProtection="0"/>
    <xf numFmtId="0" fontId="86" fillId="91" borderId="49" applyNumberFormat="0" applyAlignment="0" applyProtection="0"/>
    <xf numFmtId="0" fontId="86" fillId="91" borderId="49" applyNumberFormat="0" applyAlignment="0" applyProtection="0"/>
    <xf numFmtId="41" fontId="7" fillId="20" borderId="0"/>
    <xf numFmtId="41" fontId="7" fillId="20" borderId="0"/>
    <xf numFmtId="41" fontId="7" fillId="20" borderId="0"/>
    <xf numFmtId="41" fontId="7" fillId="20" borderId="0"/>
    <xf numFmtId="41" fontId="7" fillId="20" borderId="0"/>
    <xf numFmtId="41" fontId="7" fillId="20" borderId="0"/>
    <xf numFmtId="41" fontId="7" fillId="20" borderId="0"/>
    <xf numFmtId="41" fontId="7" fillId="20" borderId="0"/>
    <xf numFmtId="41" fontId="7" fillId="20" borderId="0"/>
    <xf numFmtId="41" fontId="7" fillId="20" borderId="0"/>
    <xf numFmtId="41" fontId="7" fillId="20" borderId="0"/>
    <xf numFmtId="41" fontId="7" fillId="20" borderId="0"/>
    <xf numFmtId="41" fontId="7" fillId="20" borderId="0"/>
    <xf numFmtId="41" fontId="7" fillId="20" borderId="0"/>
    <xf numFmtId="41" fontId="7" fillId="20" borderId="0"/>
    <xf numFmtId="41" fontId="7" fillId="20" borderId="0"/>
    <xf numFmtId="41" fontId="7" fillId="20" borderId="0"/>
    <xf numFmtId="0" fontId="86" fillId="91" borderId="49" applyNumberFormat="0" applyAlignment="0" applyProtection="0"/>
    <xf numFmtId="0" fontId="85" fillId="90" borderId="49" applyNumberFormat="0" applyAlignment="0" applyProtection="0"/>
    <xf numFmtId="0" fontId="39" fillId="21" borderId="1" applyNumberFormat="0" applyAlignment="0" applyProtection="0"/>
    <xf numFmtId="0" fontId="39" fillId="21" borderId="1" applyNumberFormat="0" applyAlignment="0" applyProtection="0"/>
    <xf numFmtId="172" fontId="13" fillId="0" borderId="0">
      <alignment horizontal="left" wrapText="1"/>
    </xf>
    <xf numFmtId="0" fontId="39" fillId="21" borderId="1" applyNumberFormat="0" applyAlignment="0" applyProtection="0"/>
    <xf numFmtId="172" fontId="13" fillId="0" borderId="0">
      <alignment horizontal="left" wrapText="1"/>
    </xf>
    <xf numFmtId="0" fontId="87" fillId="92" borderId="50" applyNumberFormat="0" applyAlignment="0" applyProtection="0"/>
    <xf numFmtId="0" fontId="39" fillId="21" borderId="1" applyNumberFormat="0" applyAlignment="0" applyProtection="0"/>
    <xf numFmtId="41" fontId="7" fillId="22" borderId="0"/>
    <xf numFmtId="41" fontId="7" fillId="22" borderId="0"/>
    <xf numFmtId="41" fontId="7" fillId="22" borderId="0"/>
    <xf numFmtId="41" fontId="7" fillId="22" borderId="0"/>
    <xf numFmtId="41" fontId="7" fillId="22" borderId="0"/>
    <xf numFmtId="172" fontId="13" fillId="0" borderId="0">
      <alignment horizontal="left" wrapText="1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" fontId="8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" fontId="8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89" fontId="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5" fillId="0" borderId="0" applyFont="0" applyFill="0" applyBorder="0" applyAlignment="0" applyProtection="0"/>
    <xf numFmtId="40" fontId="89" fillId="0" borderId="0" applyFont="0" applyFill="0" applyBorder="0" applyAlignment="0" applyProtection="0"/>
    <xf numFmtId="43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" fontId="8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1" fillId="0" borderId="0"/>
    <xf numFmtId="0" fontId="90" fillId="0" borderId="0"/>
    <xf numFmtId="0" fontId="90" fillId="0" borderId="0"/>
    <xf numFmtId="0" fontId="74" fillId="0" borderId="0"/>
    <xf numFmtId="0" fontId="18" fillId="0" borderId="0"/>
    <xf numFmtId="0" fontId="74" fillId="0" borderId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91" fillId="0" borderId="0" applyFill="0" applyBorder="0" applyAlignment="0" applyProtection="0"/>
    <xf numFmtId="3" fontId="91" fillId="0" borderId="0" applyFill="0" applyBorder="0" applyAlignment="0" applyProtection="0"/>
    <xf numFmtId="3" fontId="91" fillId="0" borderId="0" applyFill="0" applyBorder="0" applyAlignment="0" applyProtection="0"/>
    <xf numFmtId="3" fontId="91" fillId="0" borderId="0" applyFill="0" applyBorder="0" applyAlignment="0" applyProtection="0"/>
    <xf numFmtId="3" fontId="91" fillId="0" borderId="0" applyFill="0" applyBorder="0" applyAlignment="0" applyProtection="0"/>
    <xf numFmtId="3" fontId="91" fillId="0" borderId="0" applyFill="0" applyBorder="0" applyAlignment="0" applyProtection="0"/>
    <xf numFmtId="3" fontId="5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91" fillId="0" borderId="0" applyFill="0" applyBorder="0" applyAlignment="0" applyProtection="0"/>
    <xf numFmtId="3" fontId="91" fillId="0" borderId="0" applyFill="0" applyBorder="0" applyAlignment="0" applyProtection="0"/>
    <xf numFmtId="3" fontId="91" fillId="0" borderId="0" applyFill="0" applyBorder="0" applyAlignment="0" applyProtection="0"/>
    <xf numFmtId="3" fontId="91" fillId="0" borderId="0" applyFill="0" applyBorder="0" applyAlignment="0" applyProtection="0"/>
    <xf numFmtId="3" fontId="91" fillId="0" borderId="0" applyFill="0" applyBorder="0" applyAlignment="0" applyProtection="0"/>
    <xf numFmtId="3" fontId="91" fillId="0" borderId="0" applyFill="0" applyBorder="0" applyAlignment="0" applyProtection="0"/>
    <xf numFmtId="3" fontId="91" fillId="0" borderId="0" applyFill="0" applyBorder="0" applyAlignment="0" applyProtection="0"/>
    <xf numFmtId="3" fontId="91" fillId="0" borderId="0" applyFill="0" applyBorder="0" applyAlignment="0" applyProtection="0"/>
    <xf numFmtId="3" fontId="91" fillId="0" borderId="0" applyFill="0" applyBorder="0" applyAlignment="0" applyProtection="0"/>
    <xf numFmtId="3" fontId="91" fillId="0" borderId="0" applyFill="0" applyBorder="0" applyAlignment="0" applyProtection="0"/>
    <xf numFmtId="3" fontId="5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91" fillId="0" borderId="0" applyFill="0" applyBorder="0" applyAlignment="0" applyProtection="0"/>
    <xf numFmtId="3" fontId="91" fillId="0" borderId="0" applyFill="0" applyBorder="0" applyAlignment="0" applyProtection="0"/>
    <xf numFmtId="3" fontId="91" fillId="0" borderId="0" applyFill="0" applyBorder="0" applyAlignment="0" applyProtection="0"/>
    <xf numFmtId="3" fontId="91" fillId="0" borderId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5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172" fontId="13" fillId="0" borderId="0">
      <alignment horizontal="left" wrapText="1"/>
    </xf>
    <xf numFmtId="3" fontId="91" fillId="0" borderId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0" fontId="74" fillId="0" borderId="0"/>
    <xf numFmtId="0" fontId="18" fillId="0" borderId="0"/>
    <xf numFmtId="0" fontId="90" fillId="0" borderId="0"/>
    <xf numFmtId="0" fontId="74" fillId="0" borderId="0"/>
    <xf numFmtId="0" fontId="29" fillId="0" borderId="0" applyNumberFormat="0" applyAlignment="0">
      <alignment horizontal="left"/>
    </xf>
    <xf numFmtId="172" fontId="13" fillId="0" borderId="0">
      <alignment horizontal="left" wrapText="1"/>
    </xf>
    <xf numFmtId="0" fontId="29" fillId="0" borderId="0" applyNumberFormat="0" applyAlignment="0">
      <alignment horizontal="left"/>
    </xf>
    <xf numFmtId="172" fontId="13" fillId="0" borderId="0">
      <alignment horizontal="left" wrapText="1"/>
    </xf>
    <xf numFmtId="0" fontId="29" fillId="0" borderId="0" applyNumberFormat="0" applyAlignment="0">
      <alignment horizontal="left"/>
    </xf>
    <xf numFmtId="0" fontId="30" fillId="0" borderId="0" applyNumberFormat="0" applyAlignment="0"/>
    <xf numFmtId="172" fontId="13" fillId="0" borderId="0">
      <alignment horizontal="left" wrapText="1"/>
    </xf>
    <xf numFmtId="0" fontId="30" fillId="0" borderId="0" applyNumberFormat="0" applyAlignment="0"/>
    <xf numFmtId="172" fontId="13" fillId="0" borderId="0">
      <alignment horizontal="left" wrapText="1"/>
    </xf>
    <xf numFmtId="0" fontId="30" fillId="0" borderId="0" applyNumberFormat="0" applyAlignment="0"/>
    <xf numFmtId="0" fontId="11" fillId="0" borderId="0"/>
    <xf numFmtId="0" fontId="74" fillId="0" borderId="0"/>
    <xf numFmtId="0" fontId="18" fillId="0" borderId="0"/>
    <xf numFmtId="0" fontId="90" fillId="0" borderId="0"/>
    <xf numFmtId="0" fontId="74" fillId="0" borderId="0"/>
    <xf numFmtId="0" fontId="11" fillId="0" borderId="0"/>
    <xf numFmtId="0" fontId="74" fillId="0" borderId="0"/>
    <xf numFmtId="0" fontId="18" fillId="0" borderId="0"/>
    <xf numFmtId="0" fontId="74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8" fontId="8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72" fontId="13" fillId="0" borderId="0">
      <alignment horizontal="left" wrapText="1"/>
    </xf>
    <xf numFmtId="44" fontId="7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72" fontId="13" fillId="0" borderId="0">
      <alignment horizontal="left" wrapText="1"/>
    </xf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92" fillId="0" borderId="0" applyFont="0" applyFill="0" applyBorder="0" applyAlignment="0" applyProtection="0"/>
    <xf numFmtId="44" fontId="92" fillId="0" borderId="0" applyFont="0" applyFill="0" applyBorder="0" applyAlignment="0" applyProtection="0"/>
    <xf numFmtId="44" fontId="9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72" fontId="13" fillId="0" borderId="0">
      <alignment horizontal="left" wrapText="1"/>
    </xf>
    <xf numFmtId="44" fontId="35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8" fontId="8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8" fontId="89" fillId="0" borderId="0" applyFont="0" applyFill="0" applyBorder="0" applyAlignment="0" applyProtection="0"/>
    <xf numFmtId="44" fontId="7" fillId="0" borderId="0" applyFont="0" applyFill="0" applyBorder="0" applyAlignment="0" applyProtection="0"/>
    <xf numFmtId="8" fontId="8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36" fillId="0" borderId="0" applyFont="0" applyFill="0" applyBorder="0" applyAlignment="0" applyProtection="0"/>
    <xf numFmtId="8" fontId="8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8" fontId="8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92" fontId="55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2" fontId="13" fillId="0" borderId="0">
      <alignment horizontal="left" wrapText="1"/>
    </xf>
    <xf numFmtId="5" fontId="91" fillId="0" borderId="0" applyFill="0" applyBorder="0" applyAlignment="0" applyProtection="0"/>
    <xf numFmtId="173" fontId="7" fillId="0" borderId="0" applyFont="0" applyFill="0" applyBorder="0" applyAlignment="0" applyProtection="0"/>
    <xf numFmtId="192" fontId="91" fillId="0" borderId="0" applyFont="0" applyFill="0" applyBorder="0" applyAlignment="0" applyProtection="0"/>
    <xf numFmtId="5" fontId="91" fillId="0" borderId="0" applyFill="0" applyBorder="0" applyAlignment="0" applyProtection="0"/>
    <xf numFmtId="173" fontId="7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14" fillId="0" borderId="0" applyFont="0" applyFill="0" applyBorder="0" applyAlignment="0" applyProtection="0"/>
    <xf numFmtId="172" fontId="13" fillId="0" borderId="0">
      <alignment horizontal="left" wrapText="1"/>
    </xf>
    <xf numFmtId="193" fontId="91" fillId="0" borderId="0" applyFill="0" applyBorder="0" applyAlignment="0" applyProtection="0"/>
    <xf numFmtId="0" fontId="14" fillId="0" borderId="0" applyFont="0" applyFill="0" applyBorder="0" applyAlignment="0" applyProtection="0"/>
    <xf numFmtId="0" fontId="7" fillId="0" borderId="0" applyFont="0" applyFill="0" applyBorder="0" applyAlignment="0" applyProtection="0"/>
    <xf numFmtId="193" fontId="91" fillId="0" borderId="0" applyFill="0" applyBorder="0" applyAlignment="0" applyProtection="0"/>
    <xf numFmtId="0" fontId="93" fillId="93" borderId="0" applyNumberFormat="0" applyBorder="0" applyAlignment="0" applyProtection="0"/>
    <xf numFmtId="0" fontId="93" fillId="93" borderId="0" applyNumberFormat="0" applyBorder="0" applyAlignment="0" applyProtection="0"/>
    <xf numFmtId="0" fontId="93" fillId="94" borderId="0" applyNumberFormat="0" applyBorder="0" applyAlignment="0" applyProtection="0"/>
    <xf numFmtId="0" fontId="93" fillId="94" borderId="0" applyNumberFormat="0" applyBorder="0" applyAlignment="0" applyProtection="0"/>
    <xf numFmtId="0" fontId="93" fillId="95" borderId="0" applyNumberFormat="0" applyBorder="0" applyAlignment="0" applyProtection="0"/>
    <xf numFmtId="0" fontId="93" fillId="95" borderId="0" applyNumberFormat="0" applyBorder="0" applyAlignment="0" applyProtection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94" fontId="94" fillId="0" borderId="0"/>
    <xf numFmtId="195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85" fontId="7" fillId="0" borderId="0" applyFont="0" applyFill="0" applyBorder="0" applyAlignment="0" applyProtection="0">
      <alignment horizontal="left" wrapText="1"/>
    </xf>
    <xf numFmtId="185" fontId="7" fillId="0" borderId="0" applyFont="0" applyFill="0" applyBorder="0" applyAlignment="0" applyProtection="0">
      <alignment horizontal="left" wrapText="1"/>
    </xf>
    <xf numFmtId="185" fontId="7" fillId="0" borderId="0" applyFont="0" applyFill="0" applyBorder="0" applyAlignment="0" applyProtection="0">
      <alignment horizontal="left" wrapText="1"/>
    </xf>
    <xf numFmtId="185" fontId="7" fillId="0" borderId="0" applyFont="0" applyFill="0" applyBorder="0" applyAlignment="0" applyProtection="0">
      <alignment horizontal="left" wrapText="1"/>
    </xf>
    <xf numFmtId="185" fontId="7" fillId="0" borderId="0" applyFont="0" applyFill="0" applyBorder="0" applyAlignment="0" applyProtection="0">
      <alignment horizontal="left" wrapText="1"/>
    </xf>
    <xf numFmtId="185" fontId="7" fillId="0" borderId="0" applyFont="0" applyFill="0" applyBorder="0" applyAlignment="0" applyProtection="0">
      <alignment horizontal="left" wrapText="1"/>
    </xf>
    <xf numFmtId="185" fontId="7" fillId="0" borderId="0" applyFont="0" applyFill="0" applyBorder="0" applyAlignment="0" applyProtection="0">
      <alignment horizontal="left" wrapText="1"/>
    </xf>
    <xf numFmtId="185" fontId="7" fillId="0" borderId="0" applyFont="0" applyFill="0" applyBorder="0" applyAlignment="0" applyProtection="0">
      <alignment horizontal="left" wrapText="1"/>
    </xf>
    <xf numFmtId="185" fontId="7" fillId="0" borderId="0" applyFont="0" applyFill="0" applyBorder="0" applyAlignment="0" applyProtection="0">
      <alignment horizontal="left" wrapText="1"/>
    </xf>
    <xf numFmtId="185" fontId="7" fillId="0" borderId="0" applyFont="0" applyFill="0" applyBorder="0" applyAlignment="0" applyProtection="0">
      <alignment horizontal="left" wrapText="1"/>
    </xf>
    <xf numFmtId="185" fontId="7" fillId="0" borderId="0" applyFont="0" applyFill="0" applyBorder="0" applyAlignment="0" applyProtection="0">
      <alignment horizontal="left" wrapTex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172" fontId="13" fillId="0" borderId="0">
      <alignment horizontal="left" wrapText="1"/>
    </xf>
    <xf numFmtId="0" fontId="95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2" fontId="14" fillId="0" borderId="0" applyFont="0" applyFill="0" applyBorder="0" applyAlignment="0" applyProtection="0"/>
    <xf numFmtId="172" fontId="13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2" fontId="91" fillId="0" borderId="0" applyFont="0" applyFill="0" applyBorder="0" applyAlignment="0" applyProtection="0"/>
    <xf numFmtId="2" fontId="91" fillId="0" borderId="0" applyFont="0" applyFill="0" applyBorder="0" applyAlignment="0" applyProtection="0"/>
    <xf numFmtId="2" fontId="91" fillId="0" borderId="0" applyFill="0" applyBorder="0" applyAlignment="0" applyProtection="0"/>
    <xf numFmtId="2" fontId="14" fillId="0" borderId="0" applyFont="0" applyFill="0" applyBorder="0" applyAlignment="0" applyProtection="0"/>
    <xf numFmtId="0" fontId="11" fillId="0" borderId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96" fillId="9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41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172" fontId="13" fillId="0" borderId="0">
      <alignment horizontal="left" wrapText="1"/>
    </xf>
    <xf numFmtId="38" fontId="8" fillId="22" borderId="0" applyNumberFormat="0" applyBorder="0" applyAlignment="0" applyProtection="0"/>
    <xf numFmtId="0" fontId="8" fillId="22" borderId="0" applyNumberFormat="0" applyBorder="0" applyAlignment="0" applyProtection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0" fontId="31" fillId="0" borderId="2" applyNumberFormat="0" applyAlignment="0" applyProtection="0">
      <alignment horizontal="left"/>
    </xf>
    <xf numFmtId="172" fontId="13" fillId="0" borderId="0">
      <alignment horizontal="left" wrapText="1"/>
    </xf>
    <xf numFmtId="172" fontId="13" fillId="0" borderId="0">
      <alignment horizontal="left" wrapText="1"/>
    </xf>
    <xf numFmtId="0" fontId="31" fillId="0" borderId="2" applyNumberFormat="0" applyAlignment="0" applyProtection="0">
      <alignment horizontal="left"/>
    </xf>
    <xf numFmtId="172" fontId="13" fillId="0" borderId="0">
      <alignment horizontal="left" wrapText="1"/>
    </xf>
    <xf numFmtId="0" fontId="31" fillId="0" borderId="3">
      <alignment horizontal="left"/>
    </xf>
    <xf numFmtId="172" fontId="13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0" fontId="31" fillId="0" borderId="3">
      <alignment horizontal="left"/>
    </xf>
    <xf numFmtId="0" fontId="31" fillId="0" borderId="3">
      <alignment horizontal="left"/>
    </xf>
    <xf numFmtId="0" fontId="31" fillId="0" borderId="3">
      <alignment horizontal="left"/>
    </xf>
    <xf numFmtId="0" fontId="31" fillId="0" borderId="3">
      <alignment horizontal="left"/>
    </xf>
    <xf numFmtId="0" fontId="31" fillId="0" borderId="3">
      <alignment horizontal="left"/>
    </xf>
    <xf numFmtId="172" fontId="13" fillId="0" borderId="0">
      <alignment horizontal="left" wrapText="1"/>
    </xf>
    <xf numFmtId="0" fontId="14" fillId="0" borderId="0" applyNumberFormat="0" applyFill="0" applyBorder="0" applyAlignment="0" applyProtection="0"/>
    <xf numFmtId="0" fontId="97" fillId="0" borderId="51" applyNumberFormat="0" applyFill="0" applyAlignment="0" applyProtection="0"/>
    <xf numFmtId="0" fontId="97" fillId="0" borderId="51" applyNumberFormat="0" applyFill="0" applyAlignment="0" applyProtection="0"/>
    <xf numFmtId="0" fontId="98" fillId="0" borderId="52" applyNumberFormat="0" applyFill="0" applyAlignment="0" applyProtection="0"/>
    <xf numFmtId="0" fontId="99" fillId="0" borderId="53" applyNumberFormat="0" applyFill="0" applyAlignment="0" applyProtection="0"/>
    <xf numFmtId="0" fontId="99" fillId="0" borderId="53" applyNumberFormat="0" applyFill="0" applyAlignment="0" applyProtection="0"/>
    <xf numFmtId="0" fontId="100" fillId="0" borderId="53" applyNumberFormat="0" applyFill="0" applyAlignment="0" applyProtection="0"/>
    <xf numFmtId="0" fontId="99" fillId="0" borderId="53" applyNumberFormat="0" applyFill="0" applyAlignment="0" applyProtection="0"/>
    <xf numFmtId="0" fontId="98" fillId="0" borderId="52" applyNumberFormat="0" applyFill="0" applyAlignment="0" applyProtection="0"/>
    <xf numFmtId="0" fontId="99" fillId="0" borderId="53" applyNumberFormat="0" applyFill="0" applyAlignment="0" applyProtection="0"/>
    <xf numFmtId="0" fontId="99" fillId="0" borderId="53" applyNumberFormat="0" applyFill="0" applyAlignment="0" applyProtection="0"/>
    <xf numFmtId="0" fontId="100" fillId="0" borderId="53" applyNumberFormat="0" applyFill="0" applyAlignment="0" applyProtection="0"/>
    <xf numFmtId="0" fontId="101" fillId="0" borderId="0" applyNumberFormat="0" applyFill="0" applyBorder="0" applyAlignment="0" applyProtection="0"/>
    <xf numFmtId="172" fontId="13" fillId="0" borderId="0">
      <alignment horizontal="left" wrapText="1"/>
    </xf>
    <xf numFmtId="0" fontId="99" fillId="0" borderId="53" applyNumberFormat="0" applyFill="0" applyAlignment="0" applyProtection="0"/>
    <xf numFmtId="0" fontId="101" fillId="0" borderId="0" applyNumberFormat="0" applyFill="0" applyBorder="0" applyAlignment="0" applyProtection="0"/>
    <xf numFmtId="0" fontId="99" fillId="0" borderId="53" applyNumberFormat="0" applyFill="0" applyAlignment="0" applyProtection="0"/>
    <xf numFmtId="0" fontId="98" fillId="0" borderId="52" applyNumberFormat="0" applyFill="0" applyAlignment="0" applyProtection="0"/>
    <xf numFmtId="0" fontId="14" fillId="0" borderId="0" applyNumberFormat="0" applyFill="0" applyBorder="0" applyAlignment="0" applyProtection="0"/>
    <xf numFmtId="0" fontId="102" fillId="0" borderId="54" applyNumberFormat="0" applyFill="0" applyAlignment="0" applyProtection="0"/>
    <xf numFmtId="0" fontId="102" fillId="0" borderId="54" applyNumberFormat="0" applyFill="0" applyAlignment="0" applyProtection="0"/>
    <xf numFmtId="0" fontId="103" fillId="0" borderId="55" applyNumberFormat="0" applyFill="0" applyAlignment="0" applyProtection="0"/>
    <xf numFmtId="0" fontId="104" fillId="0" borderId="56" applyNumberFormat="0" applyFill="0" applyAlignment="0" applyProtection="0"/>
    <xf numFmtId="0" fontId="104" fillId="0" borderId="56" applyNumberFormat="0" applyFill="0" applyAlignment="0" applyProtection="0"/>
    <xf numFmtId="0" fontId="105" fillId="0" borderId="56" applyNumberFormat="0" applyFill="0" applyAlignment="0" applyProtection="0"/>
    <xf numFmtId="0" fontId="104" fillId="0" borderId="56" applyNumberFormat="0" applyFill="0" applyAlignment="0" applyProtection="0"/>
    <xf numFmtId="0" fontId="103" fillId="0" borderId="55" applyNumberFormat="0" applyFill="0" applyAlignment="0" applyProtection="0"/>
    <xf numFmtId="0" fontId="104" fillId="0" borderId="56" applyNumberFormat="0" applyFill="0" applyAlignment="0" applyProtection="0"/>
    <xf numFmtId="0" fontId="104" fillId="0" borderId="56" applyNumberFormat="0" applyFill="0" applyAlignment="0" applyProtection="0"/>
    <xf numFmtId="0" fontId="105" fillId="0" borderId="56" applyNumberFormat="0" applyFill="0" applyAlignment="0" applyProtection="0"/>
    <xf numFmtId="0" fontId="8" fillId="0" borderId="0" applyNumberFormat="0" applyFill="0" applyBorder="0" applyAlignment="0" applyProtection="0"/>
    <xf numFmtId="172" fontId="13" fillId="0" borderId="0">
      <alignment horizontal="left" wrapText="1"/>
    </xf>
    <xf numFmtId="0" fontId="104" fillId="0" borderId="56" applyNumberFormat="0" applyFill="0" applyAlignment="0" applyProtection="0"/>
    <xf numFmtId="0" fontId="8" fillId="0" borderId="0" applyNumberFormat="0" applyFill="0" applyBorder="0" applyAlignment="0" applyProtection="0"/>
    <xf numFmtId="0" fontId="104" fillId="0" borderId="56" applyNumberFormat="0" applyFill="0" applyAlignment="0" applyProtection="0"/>
    <xf numFmtId="0" fontId="103" fillId="0" borderId="55" applyNumberFormat="0" applyFill="0" applyAlignment="0" applyProtection="0"/>
    <xf numFmtId="0" fontId="42" fillId="0" borderId="4" applyNumberFormat="0" applyFill="0" applyAlignment="0" applyProtection="0"/>
    <xf numFmtId="0" fontId="42" fillId="0" borderId="4" applyNumberFormat="0" applyFill="0" applyAlignment="0" applyProtection="0"/>
    <xf numFmtId="0" fontId="42" fillId="0" borderId="4" applyNumberFormat="0" applyFill="0" applyAlignment="0" applyProtection="0"/>
    <xf numFmtId="0" fontId="42" fillId="0" borderId="4" applyNumberFormat="0" applyFill="0" applyAlignment="0" applyProtection="0"/>
    <xf numFmtId="0" fontId="106" fillId="0" borderId="57" applyNumberFormat="0" applyFill="0" applyAlignment="0" applyProtection="0"/>
    <xf numFmtId="0" fontId="107" fillId="0" borderId="58" applyNumberFormat="0" applyFill="0" applyAlignment="0" applyProtection="0"/>
    <xf numFmtId="0" fontId="107" fillId="0" borderId="58" applyNumberFormat="0" applyFill="0" applyAlignment="0" applyProtection="0"/>
    <xf numFmtId="0" fontId="108" fillId="0" borderId="58" applyNumberFormat="0" applyFill="0" applyAlignment="0" applyProtection="0"/>
    <xf numFmtId="0" fontId="107" fillId="0" borderId="58" applyNumberFormat="0" applyFill="0" applyAlignment="0" applyProtection="0"/>
    <xf numFmtId="0" fontId="107" fillId="0" borderId="58" applyNumberFormat="0" applyFill="0" applyAlignment="0" applyProtection="0"/>
    <xf numFmtId="0" fontId="107" fillId="0" borderId="58" applyNumberFormat="0" applyFill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38" fontId="15" fillId="0" borderId="0"/>
    <xf numFmtId="38" fontId="15" fillId="0" borderId="0"/>
    <xf numFmtId="38" fontId="15" fillId="0" borderId="0"/>
    <xf numFmtId="172" fontId="13" fillId="0" borderId="0">
      <alignment horizontal="left" wrapText="1"/>
    </xf>
    <xf numFmtId="0" fontId="15" fillId="0" borderId="0"/>
    <xf numFmtId="0" fontId="15" fillId="0" borderId="0"/>
    <xf numFmtId="0" fontId="15" fillId="0" borderId="0"/>
    <xf numFmtId="38" fontId="15" fillId="0" borderId="0"/>
    <xf numFmtId="38" fontId="15" fillId="0" borderId="0"/>
    <xf numFmtId="38" fontId="15" fillId="0" borderId="0"/>
    <xf numFmtId="40" fontId="15" fillId="0" borderId="0"/>
    <xf numFmtId="40" fontId="15" fillId="0" borderId="0"/>
    <xf numFmtId="40" fontId="15" fillId="0" borderId="0"/>
    <xf numFmtId="172" fontId="13" fillId="0" borderId="0">
      <alignment horizontal="left" wrapText="1"/>
    </xf>
    <xf numFmtId="0" fontId="15" fillId="0" borderId="0"/>
    <xf numFmtId="0" fontId="15" fillId="0" borderId="0"/>
    <xf numFmtId="0" fontId="15" fillId="0" borderId="0"/>
    <xf numFmtId="40" fontId="15" fillId="0" borderId="0"/>
    <xf numFmtId="40" fontId="15" fillId="0" borderId="0"/>
    <xf numFmtId="40" fontId="15" fillId="0" borderId="0"/>
    <xf numFmtId="0" fontId="109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10" fontId="8" fillId="20" borderId="6" applyNumberFormat="0" applyBorder="0" applyAlignment="0" applyProtection="0"/>
    <xf numFmtId="10" fontId="8" fillId="20" borderId="6" applyNumberFormat="0" applyBorder="0" applyAlignment="0" applyProtection="0"/>
    <xf numFmtId="10" fontId="8" fillId="20" borderId="6" applyNumberFormat="0" applyBorder="0" applyAlignment="0" applyProtection="0"/>
    <xf numFmtId="10" fontId="8" fillId="20" borderId="6" applyNumberFormat="0" applyBorder="0" applyAlignment="0" applyProtection="0"/>
    <xf numFmtId="10" fontId="8" fillId="20" borderId="6" applyNumberFormat="0" applyBorder="0" applyAlignment="0" applyProtection="0"/>
    <xf numFmtId="10" fontId="8" fillId="20" borderId="6" applyNumberFormat="0" applyBorder="0" applyAlignment="0" applyProtection="0"/>
    <xf numFmtId="10" fontId="8" fillId="20" borderId="6" applyNumberFormat="0" applyBorder="0" applyAlignment="0" applyProtection="0"/>
    <xf numFmtId="10" fontId="8" fillId="20" borderId="6" applyNumberFormat="0" applyBorder="0" applyAlignment="0" applyProtection="0"/>
    <xf numFmtId="10" fontId="8" fillId="20" borderId="6" applyNumberFormat="0" applyBorder="0" applyAlignment="0" applyProtection="0"/>
    <xf numFmtId="10" fontId="8" fillId="20" borderId="6" applyNumberFormat="0" applyBorder="0" applyAlignment="0" applyProtection="0"/>
    <xf numFmtId="10" fontId="8" fillId="20" borderId="6" applyNumberFormat="0" applyBorder="0" applyAlignment="0" applyProtection="0"/>
    <xf numFmtId="10" fontId="8" fillId="20" borderId="6" applyNumberFormat="0" applyBorder="0" applyAlignment="0" applyProtection="0"/>
    <xf numFmtId="10" fontId="8" fillId="20" borderId="6" applyNumberFormat="0" applyBorder="0" applyAlignment="0" applyProtection="0"/>
    <xf numFmtId="10" fontId="8" fillId="20" borderId="6" applyNumberFormat="0" applyBorder="0" applyAlignment="0" applyProtection="0"/>
    <xf numFmtId="10" fontId="8" fillId="20" borderId="6" applyNumberFormat="0" applyBorder="0" applyAlignment="0" applyProtection="0"/>
    <xf numFmtId="10" fontId="8" fillId="20" borderId="6" applyNumberFormat="0" applyBorder="0" applyAlignment="0" applyProtection="0"/>
    <xf numFmtId="10" fontId="8" fillId="20" borderId="6" applyNumberFormat="0" applyBorder="0" applyAlignment="0" applyProtection="0"/>
    <xf numFmtId="10" fontId="8" fillId="20" borderId="6" applyNumberFormat="0" applyBorder="0" applyAlignment="0" applyProtection="0"/>
    <xf numFmtId="10" fontId="8" fillId="20" borderId="6" applyNumberFormat="0" applyBorder="0" applyAlignment="0" applyProtection="0"/>
    <xf numFmtId="10" fontId="8" fillId="20" borderId="6" applyNumberFormat="0" applyBorder="0" applyAlignment="0" applyProtection="0"/>
    <xf numFmtId="10" fontId="8" fillId="20" borderId="6" applyNumberFormat="0" applyBorder="0" applyAlignment="0" applyProtection="0"/>
    <xf numFmtId="10" fontId="8" fillId="20" borderId="6" applyNumberFormat="0" applyBorder="0" applyAlignment="0" applyProtection="0"/>
    <xf numFmtId="10" fontId="8" fillId="20" borderId="6" applyNumberFormat="0" applyBorder="0" applyAlignment="0" applyProtection="0"/>
    <xf numFmtId="10" fontId="8" fillId="20" borderId="6" applyNumberFormat="0" applyBorder="0" applyAlignment="0" applyProtection="0"/>
    <xf numFmtId="10" fontId="8" fillId="20" borderId="6" applyNumberFormat="0" applyBorder="0" applyAlignment="0" applyProtection="0"/>
    <xf numFmtId="10" fontId="8" fillId="20" borderId="6" applyNumberFormat="0" applyBorder="0" applyAlignment="0" applyProtection="0"/>
    <xf numFmtId="172" fontId="13" fillId="0" borderId="0">
      <alignment horizontal="left" wrapText="1"/>
    </xf>
    <xf numFmtId="10" fontId="8" fillId="20" borderId="6" applyNumberFormat="0" applyBorder="0" applyAlignment="0" applyProtection="0"/>
    <xf numFmtId="10" fontId="8" fillId="20" borderId="6" applyNumberFormat="0" applyBorder="0" applyAlignment="0" applyProtection="0"/>
    <xf numFmtId="10" fontId="8" fillId="20" borderId="6" applyNumberFormat="0" applyBorder="0" applyAlignment="0" applyProtection="0"/>
    <xf numFmtId="10" fontId="8" fillId="20" borderId="6" applyNumberFormat="0" applyBorder="0" applyAlignment="0" applyProtection="0"/>
    <xf numFmtId="10" fontId="8" fillId="20" borderId="6" applyNumberFormat="0" applyBorder="0" applyAlignment="0" applyProtection="0"/>
    <xf numFmtId="10" fontId="8" fillId="20" borderId="6" applyNumberFormat="0" applyBorder="0" applyAlignment="0" applyProtection="0"/>
    <xf numFmtId="10" fontId="8" fillId="20" borderId="6" applyNumberFormat="0" applyBorder="0" applyAlignment="0" applyProtection="0"/>
    <xf numFmtId="10" fontId="8" fillId="20" borderId="6" applyNumberFormat="0" applyBorder="0" applyAlignment="0" applyProtection="0"/>
    <xf numFmtId="10" fontId="8" fillId="20" borderId="6" applyNumberFormat="0" applyBorder="0" applyAlignment="0" applyProtection="0"/>
    <xf numFmtId="10" fontId="8" fillId="20" borderId="6" applyNumberFormat="0" applyBorder="0" applyAlignment="0" applyProtection="0"/>
    <xf numFmtId="172" fontId="13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0" fontId="43" fillId="7" borderId="5" applyNumberFormat="0" applyAlignment="0" applyProtection="0"/>
    <xf numFmtId="0" fontId="43" fillId="7" borderId="5" applyNumberFormat="0" applyAlignment="0" applyProtection="0"/>
    <xf numFmtId="0" fontId="43" fillId="7" borderId="5" applyNumberFormat="0" applyAlignment="0" applyProtection="0"/>
    <xf numFmtId="0" fontId="43" fillId="7" borderId="5" applyNumberFormat="0" applyAlignment="0" applyProtection="0"/>
    <xf numFmtId="172" fontId="13" fillId="0" borderId="0">
      <alignment horizontal="left" wrapText="1"/>
    </xf>
    <xf numFmtId="0" fontId="43" fillId="7" borderId="5" applyNumberFormat="0" applyAlignment="0" applyProtection="0"/>
    <xf numFmtId="0" fontId="43" fillId="7" borderId="5" applyNumberFormat="0" applyAlignment="0" applyProtection="0"/>
    <xf numFmtId="0" fontId="112" fillId="97" borderId="49" applyNumberFormat="0" applyAlignment="0" applyProtection="0"/>
    <xf numFmtId="0" fontId="112" fillId="24" borderId="49" applyNumberFormat="0" applyAlignment="0" applyProtection="0"/>
    <xf numFmtId="0" fontId="112" fillId="24" borderId="49" applyNumberFormat="0" applyAlignment="0" applyProtection="0"/>
    <xf numFmtId="0" fontId="112" fillId="24" borderId="49" applyNumberFormat="0" applyAlignment="0" applyProtection="0"/>
    <xf numFmtId="0" fontId="43" fillId="7" borderId="5" applyNumberFormat="0" applyAlignment="0" applyProtection="0"/>
    <xf numFmtId="0" fontId="112" fillId="24" borderId="49" applyNumberFormat="0" applyAlignment="0" applyProtection="0"/>
    <xf numFmtId="0" fontId="112" fillId="24" borderId="49" applyNumberFormat="0" applyAlignment="0" applyProtection="0"/>
    <xf numFmtId="0" fontId="112" fillId="24" borderId="49" applyNumberFormat="0" applyAlignment="0" applyProtection="0"/>
    <xf numFmtId="0" fontId="43" fillId="7" borderId="5" applyNumberFormat="0" applyAlignment="0" applyProtection="0"/>
    <xf numFmtId="0" fontId="43" fillId="7" borderId="5" applyNumberFormat="0" applyAlignment="0" applyProtection="0"/>
    <xf numFmtId="0" fontId="43" fillId="7" borderId="5" applyNumberFormat="0" applyAlignment="0" applyProtection="0"/>
    <xf numFmtId="0" fontId="43" fillId="7" borderId="5" applyNumberFormat="0" applyAlignment="0" applyProtection="0"/>
    <xf numFmtId="0" fontId="43" fillId="7" borderId="5" applyNumberFormat="0" applyAlignment="0" applyProtection="0"/>
    <xf numFmtId="0" fontId="43" fillId="7" borderId="5" applyNumberFormat="0" applyAlignment="0" applyProtection="0"/>
    <xf numFmtId="172" fontId="13" fillId="0" borderId="0">
      <alignment horizontal="left" wrapText="1"/>
    </xf>
    <xf numFmtId="41" fontId="20" fillId="23" borderId="7">
      <alignment horizontal="left"/>
      <protection locked="0"/>
    </xf>
    <xf numFmtId="172" fontId="13" fillId="0" borderId="0">
      <alignment horizontal="left" wrapText="1"/>
    </xf>
    <xf numFmtId="10" fontId="20" fillId="23" borderId="7">
      <alignment horizontal="right"/>
      <protection locked="0"/>
    </xf>
    <xf numFmtId="172" fontId="13" fillId="0" borderId="0">
      <alignment horizontal="left" wrapText="1"/>
    </xf>
    <xf numFmtId="41" fontId="20" fillId="23" borderId="7">
      <alignment horizontal="left"/>
      <protection locked="0"/>
    </xf>
    <xf numFmtId="0" fontId="8" fillId="22" borderId="0"/>
    <xf numFmtId="0" fontId="8" fillId="22" borderId="0"/>
    <xf numFmtId="172" fontId="13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3" fontId="21" fillId="0" borderId="0" applyFill="0" applyBorder="0" applyAlignment="0" applyProtection="0"/>
    <xf numFmtId="3" fontId="21" fillId="0" borderId="0" applyFill="0" applyBorder="0" applyAlignment="0" applyProtection="0"/>
    <xf numFmtId="0" fontId="44" fillId="0" borderId="8" applyNumberFormat="0" applyFill="0" applyAlignment="0" applyProtection="0"/>
    <xf numFmtId="0" fontId="44" fillId="0" borderId="8" applyNumberFormat="0" applyFill="0" applyAlignment="0" applyProtection="0"/>
    <xf numFmtId="0" fontId="44" fillId="0" borderId="8" applyNumberFormat="0" applyFill="0" applyAlignment="0" applyProtection="0"/>
    <xf numFmtId="0" fontId="44" fillId="0" borderId="8" applyNumberFormat="0" applyFill="0" applyAlignment="0" applyProtection="0"/>
    <xf numFmtId="0" fontId="113" fillId="0" borderId="59" applyNumberFormat="0" applyFill="0" applyAlignment="0" applyProtection="0"/>
    <xf numFmtId="0" fontId="50" fillId="0" borderId="60" applyNumberFormat="0" applyFill="0" applyAlignment="0" applyProtection="0"/>
    <xf numFmtId="0" fontId="50" fillId="0" borderId="60" applyNumberFormat="0" applyFill="0" applyAlignment="0" applyProtection="0"/>
    <xf numFmtId="0" fontId="114" fillId="0" borderId="60" applyNumberFormat="0" applyFill="0" applyAlignment="0" applyProtection="0"/>
    <xf numFmtId="0" fontId="50" fillId="0" borderId="60" applyNumberFormat="0" applyFill="0" applyAlignment="0" applyProtection="0"/>
    <xf numFmtId="0" fontId="50" fillId="0" borderId="60" applyNumberFormat="0" applyFill="0" applyAlignment="0" applyProtection="0"/>
    <xf numFmtId="0" fontId="50" fillId="0" borderId="60" applyNumberFormat="0" applyFill="0" applyAlignment="0" applyProtection="0"/>
    <xf numFmtId="44" fontId="9" fillId="0" borderId="9" applyNumberFormat="0" applyFont="0" applyAlignment="0">
      <alignment horizontal="center"/>
    </xf>
    <xf numFmtId="44" fontId="9" fillId="0" borderId="9" applyNumberFormat="0" applyFont="0" applyAlignment="0">
      <alignment horizontal="center"/>
    </xf>
    <xf numFmtId="44" fontId="9" fillId="0" borderId="9" applyNumberFormat="0" applyFont="0" applyAlignment="0">
      <alignment horizontal="center"/>
    </xf>
    <xf numFmtId="44" fontId="9" fillId="0" borderId="9" applyNumberFormat="0" applyFont="0" applyAlignment="0">
      <alignment horizontal="center"/>
    </xf>
    <xf numFmtId="172" fontId="13" fillId="0" borderId="0">
      <alignment horizontal="left" wrapText="1"/>
    </xf>
    <xf numFmtId="44" fontId="9" fillId="0" borderId="9" applyNumberFormat="0" applyFont="0" applyAlignment="0">
      <alignment horizontal="center"/>
    </xf>
    <xf numFmtId="44" fontId="9" fillId="0" borderId="9" applyNumberFormat="0" applyFont="0" applyAlignment="0">
      <alignment horizontal="center"/>
    </xf>
    <xf numFmtId="44" fontId="9" fillId="0" borderId="9" applyNumberFormat="0" applyFont="0" applyAlignment="0">
      <alignment horizontal="center"/>
    </xf>
    <xf numFmtId="44" fontId="9" fillId="0" borderId="9" applyNumberFormat="0" applyFont="0" applyAlignment="0">
      <alignment horizontal="center"/>
    </xf>
    <xf numFmtId="44" fontId="9" fillId="0" borderId="10" applyNumberFormat="0" applyFont="0" applyAlignment="0">
      <alignment horizontal="center"/>
    </xf>
    <xf numFmtId="44" fontId="9" fillId="0" borderId="10" applyNumberFormat="0" applyFont="0" applyAlignment="0">
      <alignment horizontal="center"/>
    </xf>
    <xf numFmtId="44" fontId="9" fillId="0" borderId="10" applyNumberFormat="0" applyFont="0" applyAlignment="0">
      <alignment horizontal="center"/>
    </xf>
    <xf numFmtId="44" fontId="9" fillId="0" borderId="10" applyNumberFormat="0" applyFont="0" applyAlignment="0">
      <alignment horizontal="center"/>
    </xf>
    <xf numFmtId="172" fontId="13" fillId="0" borderId="0">
      <alignment horizontal="left" wrapText="1"/>
    </xf>
    <xf numFmtId="44" fontId="9" fillId="0" borderId="10" applyNumberFormat="0" applyFont="0" applyAlignment="0">
      <alignment horizontal="center"/>
    </xf>
    <xf numFmtId="44" fontId="9" fillId="0" borderId="10" applyNumberFormat="0" applyFont="0" applyAlignment="0">
      <alignment horizontal="center"/>
    </xf>
    <xf numFmtId="44" fontId="9" fillId="0" borderId="10" applyNumberFormat="0" applyFont="0" applyAlignment="0">
      <alignment horizontal="center"/>
    </xf>
    <xf numFmtId="44" fontId="9" fillId="0" borderId="10" applyNumberFormat="0" applyFont="0" applyAlignment="0">
      <alignment horizontal="center"/>
    </xf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115" fillId="98" borderId="0" applyNumberFormat="0" applyBorder="0" applyAlignment="0" applyProtection="0"/>
    <xf numFmtId="0" fontId="116" fillId="98" borderId="0" applyNumberFormat="0" applyBorder="0" applyAlignment="0" applyProtection="0"/>
    <xf numFmtId="0" fontId="116" fillId="98" borderId="0" applyNumberFormat="0" applyBorder="0" applyAlignment="0" applyProtection="0"/>
    <xf numFmtId="0" fontId="116" fillId="98" borderId="0" applyNumberFormat="0" applyBorder="0" applyAlignment="0" applyProtection="0"/>
    <xf numFmtId="0" fontId="117" fillId="24" borderId="0" applyNumberFormat="0" applyBorder="0" applyAlignment="0" applyProtection="0"/>
    <xf numFmtId="0" fontId="116" fillId="98" borderId="0" applyNumberFormat="0" applyBorder="0" applyAlignment="0" applyProtection="0"/>
    <xf numFmtId="0" fontId="116" fillId="98" borderId="0" applyNumberFormat="0" applyBorder="0" applyAlignment="0" applyProtection="0"/>
    <xf numFmtId="37" fontId="32" fillId="0" borderId="0"/>
    <xf numFmtId="172" fontId="13" fillId="0" borderId="0">
      <alignment horizontal="left" wrapText="1"/>
    </xf>
    <xf numFmtId="37" fontId="32" fillId="0" borderId="0"/>
    <xf numFmtId="172" fontId="13" fillId="0" borderId="0">
      <alignment horizontal="left" wrapText="1"/>
    </xf>
    <xf numFmtId="37" fontId="32" fillId="0" borderId="0"/>
    <xf numFmtId="180" fontId="7" fillId="0" borderId="0"/>
    <xf numFmtId="180" fontId="7" fillId="0" borderId="0"/>
    <xf numFmtId="180" fontId="7" fillId="0" borderId="0"/>
    <xf numFmtId="180" fontId="7" fillId="0" borderId="0"/>
    <xf numFmtId="180" fontId="7" fillId="0" borderId="0"/>
    <xf numFmtId="180" fontId="7" fillId="0" borderId="0"/>
    <xf numFmtId="180" fontId="7" fillId="0" borderId="0"/>
    <xf numFmtId="180" fontId="7" fillId="0" borderId="0"/>
    <xf numFmtId="180" fontId="7" fillId="0" borderId="0"/>
    <xf numFmtId="180" fontId="7" fillId="0" borderId="0"/>
    <xf numFmtId="180" fontId="7" fillId="0" borderId="0"/>
    <xf numFmtId="180" fontId="7" fillId="0" borderId="0"/>
    <xf numFmtId="180" fontId="7" fillId="0" borderId="0"/>
    <xf numFmtId="180" fontId="7" fillId="0" borderId="0"/>
    <xf numFmtId="180" fontId="7" fillId="0" borderId="0"/>
    <xf numFmtId="196" fontId="13" fillId="0" borderId="0"/>
    <xf numFmtId="196" fontId="13" fillId="0" borderId="0"/>
    <xf numFmtId="169" fontId="10" fillId="0" borderId="0"/>
    <xf numFmtId="0" fontId="7" fillId="0" borderId="0"/>
    <xf numFmtId="197" fontId="7" fillId="0" borderId="0"/>
    <xf numFmtId="197" fontId="7" fillId="0" borderId="0"/>
    <xf numFmtId="197" fontId="7" fillId="0" borderId="0"/>
    <xf numFmtId="197" fontId="7" fillId="0" borderId="0"/>
    <xf numFmtId="169" fontId="10" fillId="0" borderId="0"/>
    <xf numFmtId="197" fontId="7" fillId="0" borderId="0"/>
    <xf numFmtId="196" fontId="13" fillId="0" borderId="0"/>
    <xf numFmtId="198" fontId="7" fillId="0" borderId="0"/>
    <xf numFmtId="199" fontId="89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7" fontId="7" fillId="0" borderId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2" fontId="13" fillId="0" borderId="0">
      <alignment horizontal="left" wrapText="1"/>
    </xf>
    <xf numFmtId="172" fontId="7" fillId="0" borderId="0">
      <alignment horizontal="left" wrapText="1"/>
    </xf>
    <xf numFmtId="172" fontId="13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2" fontId="7" fillId="0" borderId="0">
      <alignment horizontal="left" wrapText="1"/>
    </xf>
    <xf numFmtId="0" fontId="3" fillId="0" borderId="0"/>
    <xf numFmtId="0" fontId="3" fillId="0" borderId="0"/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6" fillId="0" borderId="0"/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6" fillId="0" borderId="0"/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80" fontId="13" fillId="0" borderId="0">
      <alignment horizontal="left" wrapText="1"/>
    </xf>
    <xf numFmtId="0" fontId="36" fillId="0" borderId="0"/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80" fontId="13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6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13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80" fontId="13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80" fontId="13" fillId="0" borderId="0">
      <alignment horizontal="left" wrapText="1"/>
    </xf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8" fillId="0" borderId="0"/>
    <xf numFmtId="0" fontId="3" fillId="0" borderId="0"/>
    <xf numFmtId="0" fontId="3" fillId="0" borderId="0"/>
    <xf numFmtId="0" fontId="3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6" fillId="0" borderId="0"/>
    <xf numFmtId="0" fontId="7" fillId="0" borderId="0"/>
    <xf numFmtId="0" fontId="3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5" fillId="0" borderId="0"/>
    <xf numFmtId="172" fontId="13" fillId="0" borderId="0">
      <alignment horizontal="left" wrapText="1"/>
    </xf>
    <xf numFmtId="0" fontId="36" fillId="0" borderId="0"/>
    <xf numFmtId="0" fontId="35" fillId="0" borderId="0"/>
    <xf numFmtId="0" fontId="36" fillId="0" borderId="0"/>
    <xf numFmtId="0" fontId="35" fillId="0" borderId="0"/>
    <xf numFmtId="0" fontId="3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200" fontId="7" fillId="0" borderId="0">
      <alignment horizontal="left" wrapText="1"/>
    </xf>
    <xf numFmtId="200" fontId="7" fillId="0" borderId="0">
      <alignment horizontal="left" wrapText="1"/>
    </xf>
    <xf numFmtId="200" fontId="7" fillId="0" borderId="0">
      <alignment horizontal="left" wrapText="1"/>
    </xf>
    <xf numFmtId="200" fontId="7" fillId="0" borderId="0">
      <alignment horizontal="left" wrapText="1"/>
    </xf>
    <xf numFmtId="200" fontId="7" fillId="0" borderId="0">
      <alignment horizontal="left" wrapText="1"/>
    </xf>
    <xf numFmtId="200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200" fontId="7" fillId="0" borderId="0">
      <alignment horizontal="left" wrapText="1"/>
    </xf>
    <xf numFmtId="200" fontId="7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1" fontId="13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" fillId="0" borderId="0"/>
    <xf numFmtId="202" fontId="13" fillId="0" borderId="0">
      <alignment horizontal="left" wrapText="1"/>
    </xf>
    <xf numFmtId="0" fontId="7" fillId="0" borderId="0"/>
    <xf numFmtId="0" fontId="7" fillId="0" borderId="0"/>
    <xf numFmtId="174" fontId="13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203" fontId="7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165" fontId="7" fillId="0" borderId="0">
      <alignment horizontal="left" wrapText="1"/>
    </xf>
    <xf numFmtId="165" fontId="7" fillId="0" borderId="0">
      <alignment horizontal="left" wrapText="1"/>
    </xf>
    <xf numFmtId="0" fontId="36" fillId="0" borderId="0"/>
    <xf numFmtId="165" fontId="7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7" fillId="0" borderId="0"/>
    <xf numFmtId="0" fontId="3" fillId="0" borderId="0"/>
    <xf numFmtId="0" fontId="7" fillId="0" borderId="0"/>
    <xf numFmtId="0" fontId="13" fillId="0" borderId="0"/>
    <xf numFmtId="0" fontId="7" fillId="0" borderId="0"/>
    <xf numFmtId="172" fontId="13" fillId="0" borderId="0">
      <alignment horizontal="left" wrapText="1"/>
    </xf>
    <xf numFmtId="172" fontId="13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119" fillId="0" borderId="0"/>
    <xf numFmtId="0" fontId="119" fillId="0" borderId="0"/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39" fontId="120" fillId="0" borderId="0" applyNumberFormat="0" applyFill="0" applyBorder="0" applyAlignment="0" applyProtection="0"/>
    <xf numFmtId="39" fontId="120" fillId="0" borderId="0" applyNumberFormat="0" applyFill="0" applyBorder="0" applyAlignment="0" applyProtection="0"/>
    <xf numFmtId="39" fontId="120" fillId="0" borderId="0" applyNumberFormat="0" applyFill="0" applyBorder="0" applyAlignment="0" applyProtection="0"/>
    <xf numFmtId="39" fontId="120" fillId="0" borderId="0" applyNumberFormat="0" applyFill="0" applyBorder="0" applyAlignment="0" applyProtection="0"/>
    <xf numFmtId="39" fontId="120" fillId="0" borderId="0" applyNumberFormat="0" applyFill="0" applyBorder="0" applyAlignment="0" applyProtection="0"/>
    <xf numFmtId="39" fontId="120" fillId="0" borderId="0" applyNumberFormat="0" applyFill="0" applyBorder="0" applyAlignment="0" applyProtection="0"/>
    <xf numFmtId="39" fontId="120" fillId="0" borderId="0" applyNumberFormat="0" applyFill="0" applyBorder="0" applyAlignment="0" applyProtection="0"/>
    <xf numFmtId="39" fontId="120" fillId="0" borderId="0" applyNumberFormat="0" applyFill="0" applyBorder="0" applyAlignment="0" applyProtection="0"/>
    <xf numFmtId="39" fontId="120" fillId="0" borderId="0" applyNumberFormat="0" applyFill="0" applyBorder="0" applyAlignment="0" applyProtection="0"/>
    <xf numFmtId="39" fontId="120" fillId="0" borderId="0" applyNumberFormat="0" applyFill="0" applyBorder="0" applyAlignment="0" applyProtection="0"/>
    <xf numFmtId="39" fontId="120" fillId="0" borderId="0" applyNumberFormat="0" applyFill="0" applyBorder="0" applyAlignment="0" applyProtection="0"/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39" fontId="120" fillId="0" borderId="0" applyNumberFormat="0" applyFill="0" applyBorder="0" applyAlignment="0" applyProtection="0"/>
    <xf numFmtId="39" fontId="120" fillId="0" borderId="0" applyNumberFormat="0" applyFill="0" applyBorder="0" applyAlignment="0" applyProtection="0"/>
    <xf numFmtId="39" fontId="120" fillId="0" borderId="0" applyNumberFormat="0" applyFill="0" applyBorder="0" applyAlignment="0" applyProtection="0"/>
    <xf numFmtId="0" fontId="3" fillId="0" borderId="0"/>
    <xf numFmtId="0" fontId="3" fillId="0" borderId="0"/>
    <xf numFmtId="172" fontId="7" fillId="0" borderId="0">
      <alignment horizontal="left" wrapText="1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72" fontId="7" fillId="0" borderId="0">
      <alignment horizontal="left" wrapText="1"/>
    </xf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2" fontId="7" fillId="0" borderId="0">
      <alignment horizontal="left" wrapText="1"/>
    </xf>
    <xf numFmtId="0" fontId="3" fillId="0" borderId="0"/>
    <xf numFmtId="0" fontId="3" fillId="0" borderId="0"/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0" fontId="3" fillId="0" borderId="0"/>
    <xf numFmtId="0" fontId="3" fillId="0" borderId="0"/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0" fontId="7" fillId="0" borderId="0"/>
    <xf numFmtId="0" fontId="7" fillId="0" borderId="0"/>
    <xf numFmtId="174" fontId="13" fillId="0" borderId="0">
      <alignment horizontal="left" wrapText="1"/>
    </xf>
    <xf numFmtId="0" fontId="7" fillId="0" borderId="0"/>
    <xf numFmtId="0" fontId="7" fillId="0" borderId="0"/>
    <xf numFmtId="0" fontId="7" fillId="0" borderId="0"/>
    <xf numFmtId="204" fontId="7" fillId="0" borderId="0">
      <alignment horizontal="left" wrapText="1"/>
    </xf>
    <xf numFmtId="0" fontId="7" fillId="0" borderId="0"/>
    <xf numFmtId="0" fontId="3" fillId="0" borderId="0"/>
    <xf numFmtId="0" fontId="7" fillId="0" borderId="0"/>
    <xf numFmtId="0" fontId="3" fillId="0" borderId="0"/>
    <xf numFmtId="0" fontId="7" fillId="0" borderId="0"/>
    <xf numFmtId="0" fontId="36" fillId="0" borderId="0"/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2" fontId="7" fillId="0" borderId="0">
      <alignment horizontal="left" wrapText="1"/>
    </xf>
    <xf numFmtId="0" fontId="7" fillId="0" borderId="0"/>
    <xf numFmtId="172" fontId="13" fillId="0" borderId="0">
      <alignment horizontal="left" wrapText="1"/>
    </xf>
    <xf numFmtId="0" fontId="35" fillId="0" borderId="0"/>
    <xf numFmtId="0" fontId="35" fillId="0" borderId="0"/>
    <xf numFmtId="0" fontId="35" fillId="0" borderId="0"/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0" fontId="35" fillId="0" borderId="0"/>
    <xf numFmtId="0" fontId="35" fillId="0" borderId="0"/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4" fontId="13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2" fontId="7" fillId="0" borderId="0">
      <alignment horizontal="left" wrapText="1"/>
    </xf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8" fillId="0" borderId="0"/>
    <xf numFmtId="177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172" fontId="13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0" fontId="3" fillId="0" borderId="0"/>
    <xf numFmtId="172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36" fillId="37" borderId="34" applyNumberFormat="0" applyFont="0" applyAlignment="0" applyProtection="0"/>
    <xf numFmtId="0" fontId="36" fillId="37" borderId="34" applyNumberFormat="0" applyFont="0" applyAlignment="0" applyProtection="0"/>
    <xf numFmtId="0" fontId="36" fillId="25" borderId="11" applyNumberFormat="0" applyFont="0" applyAlignment="0" applyProtection="0"/>
    <xf numFmtId="0" fontId="36" fillId="37" borderId="34" applyNumberFormat="0" applyFont="0" applyAlignment="0" applyProtection="0"/>
    <xf numFmtId="0" fontId="36" fillId="37" borderId="34" applyNumberFormat="0" applyFont="0" applyAlignment="0" applyProtection="0"/>
    <xf numFmtId="0" fontId="36" fillId="25" borderId="11" applyNumberFormat="0" applyFont="0" applyAlignment="0" applyProtection="0"/>
    <xf numFmtId="0" fontId="7" fillId="25" borderId="11" applyNumberFormat="0" applyFont="0" applyAlignment="0" applyProtection="0"/>
    <xf numFmtId="0" fontId="36" fillId="37" borderId="34" applyNumberFormat="0" applyFont="0" applyAlignment="0" applyProtection="0"/>
    <xf numFmtId="0" fontId="7" fillId="25" borderId="11" applyNumberFormat="0" applyFont="0" applyAlignment="0" applyProtection="0"/>
    <xf numFmtId="0" fontId="7" fillId="25" borderId="11" applyNumberFormat="0" applyFont="0" applyAlignment="0" applyProtection="0"/>
    <xf numFmtId="0" fontId="7" fillId="25" borderId="11" applyNumberFormat="0" applyFont="0" applyAlignment="0" applyProtection="0"/>
    <xf numFmtId="0" fontId="7" fillId="25" borderId="11" applyNumberFormat="0" applyFont="0" applyAlignment="0" applyProtection="0"/>
    <xf numFmtId="0" fontId="7" fillId="25" borderId="11" applyNumberFormat="0" applyFont="0" applyAlignment="0" applyProtection="0"/>
    <xf numFmtId="0" fontId="7" fillId="25" borderId="11" applyNumberFormat="0" applyFont="0" applyAlignment="0" applyProtection="0"/>
    <xf numFmtId="0" fontId="36" fillId="37" borderId="34" applyNumberFormat="0" applyFont="0" applyAlignment="0" applyProtection="0"/>
    <xf numFmtId="0" fontId="36" fillId="37" borderId="34" applyNumberFormat="0" applyFont="0" applyAlignment="0" applyProtection="0"/>
    <xf numFmtId="0" fontId="13" fillId="25" borderId="11" applyNumberFormat="0" applyFont="0" applyAlignment="0" applyProtection="0"/>
    <xf numFmtId="0" fontId="13" fillId="25" borderId="11" applyNumberFormat="0" applyFont="0" applyAlignment="0" applyProtection="0"/>
    <xf numFmtId="0" fontId="36" fillId="25" borderId="11" applyNumberFormat="0" applyFont="0" applyAlignment="0" applyProtection="0"/>
    <xf numFmtId="0" fontId="36" fillId="25" borderId="11" applyNumberFormat="0" applyFont="0" applyAlignment="0" applyProtection="0"/>
    <xf numFmtId="172" fontId="13" fillId="0" borderId="0">
      <alignment horizontal="left" wrapText="1"/>
    </xf>
    <xf numFmtId="0" fontId="36" fillId="25" borderId="11" applyNumberFormat="0" applyFont="0" applyAlignment="0" applyProtection="0"/>
    <xf numFmtId="0" fontId="36" fillId="25" borderId="11" applyNumberFormat="0" applyFont="0" applyAlignment="0" applyProtection="0"/>
    <xf numFmtId="0" fontId="36" fillId="25" borderId="11" applyNumberFormat="0" applyFont="0" applyAlignment="0" applyProtection="0"/>
    <xf numFmtId="0" fontId="36" fillId="25" borderId="11" applyNumberFormat="0" applyFont="0" applyAlignment="0" applyProtection="0"/>
    <xf numFmtId="0" fontId="36" fillId="25" borderId="11" applyNumberFormat="0" applyFont="0" applyAlignment="0" applyProtection="0"/>
    <xf numFmtId="0" fontId="36" fillId="25" borderId="11" applyNumberFormat="0" applyFont="0" applyAlignment="0" applyProtection="0"/>
    <xf numFmtId="0" fontId="36" fillId="25" borderId="11" applyNumberFormat="0" applyFont="0" applyAlignment="0" applyProtection="0"/>
    <xf numFmtId="0" fontId="36" fillId="25" borderId="11" applyNumberFormat="0" applyFont="0" applyAlignment="0" applyProtection="0"/>
    <xf numFmtId="0" fontId="36" fillId="25" borderId="11" applyNumberFormat="0" applyFont="0" applyAlignment="0" applyProtection="0"/>
    <xf numFmtId="0" fontId="36" fillId="25" borderId="11" applyNumberFormat="0" applyFont="0" applyAlignment="0" applyProtection="0"/>
    <xf numFmtId="0" fontId="36" fillId="25" borderId="11" applyNumberFormat="0" applyFont="0" applyAlignment="0" applyProtection="0"/>
    <xf numFmtId="0" fontId="36" fillId="25" borderId="11" applyNumberFormat="0" applyFont="0" applyAlignment="0" applyProtection="0"/>
    <xf numFmtId="0" fontId="36" fillId="25" borderId="11" applyNumberFormat="0" applyFont="0" applyAlignment="0" applyProtection="0"/>
    <xf numFmtId="0" fontId="36" fillId="25" borderId="11" applyNumberFormat="0" applyFont="0" applyAlignment="0" applyProtection="0"/>
    <xf numFmtId="172" fontId="13" fillId="0" borderId="0">
      <alignment horizontal="left" wrapText="1"/>
    </xf>
    <xf numFmtId="0" fontId="36" fillId="37" borderId="34" applyNumberFormat="0" applyFont="0" applyAlignment="0" applyProtection="0"/>
    <xf numFmtId="0" fontId="36" fillId="25" borderId="11" applyNumberFormat="0" applyFont="0" applyAlignment="0" applyProtection="0"/>
    <xf numFmtId="0" fontId="36" fillId="25" borderId="11" applyNumberFormat="0" applyFont="0" applyAlignment="0" applyProtection="0"/>
    <xf numFmtId="0" fontId="36" fillId="25" borderId="11" applyNumberFormat="0" applyFont="0" applyAlignment="0" applyProtection="0"/>
    <xf numFmtId="0" fontId="36" fillId="25" borderId="11" applyNumberFormat="0" applyFont="0" applyAlignment="0" applyProtection="0"/>
    <xf numFmtId="0" fontId="36" fillId="25" borderId="11" applyNumberFormat="0" applyFont="0" applyAlignment="0" applyProtection="0"/>
    <xf numFmtId="0" fontId="36" fillId="25" borderId="11" applyNumberFormat="0" applyFont="0" applyAlignment="0" applyProtection="0"/>
    <xf numFmtId="0" fontId="36" fillId="37" borderId="34" applyNumberFormat="0" applyFont="0" applyAlignment="0" applyProtection="0"/>
    <xf numFmtId="0" fontId="36" fillId="25" borderId="11" applyNumberFormat="0" applyFont="0" applyAlignment="0" applyProtection="0"/>
    <xf numFmtId="0" fontId="36" fillId="25" borderId="11" applyNumberFormat="0" applyFont="0" applyAlignment="0" applyProtection="0"/>
    <xf numFmtId="0" fontId="36" fillId="25" borderId="11" applyNumberFormat="0" applyFont="0" applyAlignment="0" applyProtection="0"/>
    <xf numFmtId="0" fontId="36" fillId="25" borderId="11" applyNumberFormat="0" applyFont="0" applyAlignment="0" applyProtection="0"/>
    <xf numFmtId="0" fontId="36" fillId="25" borderId="11" applyNumberFormat="0" applyFont="0" applyAlignment="0" applyProtection="0"/>
    <xf numFmtId="0" fontId="36" fillId="25" borderId="11" applyNumberFormat="0" applyFont="0" applyAlignment="0" applyProtection="0"/>
    <xf numFmtId="0" fontId="36" fillId="37" borderId="34" applyNumberFormat="0" applyFont="0" applyAlignment="0" applyProtection="0"/>
    <xf numFmtId="0" fontId="36" fillId="25" borderId="11" applyNumberFormat="0" applyFont="0" applyAlignment="0" applyProtection="0"/>
    <xf numFmtId="0" fontId="36" fillId="25" borderId="11" applyNumberFormat="0" applyFont="0" applyAlignment="0" applyProtection="0"/>
    <xf numFmtId="0" fontId="36" fillId="25" borderId="11" applyNumberFormat="0" applyFont="0" applyAlignment="0" applyProtection="0"/>
    <xf numFmtId="0" fontId="36" fillId="25" borderId="11" applyNumberFormat="0" applyFont="0" applyAlignment="0" applyProtection="0"/>
    <xf numFmtId="0" fontId="36" fillId="25" borderId="11" applyNumberFormat="0" applyFont="0" applyAlignment="0" applyProtection="0"/>
    <xf numFmtId="0" fontId="36" fillId="25" borderId="11" applyNumberFormat="0" applyFont="0" applyAlignment="0" applyProtection="0"/>
    <xf numFmtId="0" fontId="36" fillId="37" borderId="34" applyNumberFormat="0" applyFont="0" applyAlignment="0" applyProtection="0"/>
    <xf numFmtId="0" fontId="36" fillId="25" borderId="11" applyNumberFormat="0" applyFont="0" applyAlignment="0" applyProtection="0"/>
    <xf numFmtId="0" fontId="36" fillId="25" borderId="11" applyNumberFormat="0" applyFont="0" applyAlignment="0" applyProtection="0"/>
    <xf numFmtId="0" fontId="36" fillId="25" borderId="11" applyNumberFormat="0" applyFont="0" applyAlignment="0" applyProtection="0"/>
    <xf numFmtId="0" fontId="36" fillId="25" borderId="11" applyNumberFormat="0" applyFont="0" applyAlignment="0" applyProtection="0"/>
    <xf numFmtId="0" fontId="36" fillId="25" borderId="11" applyNumberFormat="0" applyFont="0" applyAlignment="0" applyProtection="0"/>
    <xf numFmtId="0" fontId="36" fillId="37" borderId="34" applyNumberFormat="0" applyFont="0" applyAlignment="0" applyProtection="0"/>
    <xf numFmtId="0" fontId="36" fillId="25" borderId="11" applyNumberFormat="0" applyFont="0" applyAlignment="0" applyProtection="0"/>
    <xf numFmtId="0" fontId="36" fillId="25" borderId="11" applyNumberFormat="0" applyFont="0" applyAlignment="0" applyProtection="0"/>
    <xf numFmtId="0" fontId="36" fillId="25" borderId="11" applyNumberFormat="0" applyFont="0" applyAlignment="0" applyProtection="0"/>
    <xf numFmtId="0" fontId="36" fillId="25" borderId="11" applyNumberFormat="0" applyFont="0" applyAlignment="0" applyProtection="0"/>
    <xf numFmtId="0" fontId="36" fillId="25" borderId="11" applyNumberFormat="0" applyFont="0" applyAlignment="0" applyProtection="0"/>
    <xf numFmtId="0" fontId="36" fillId="37" borderId="34" applyNumberFormat="0" applyFont="0" applyAlignment="0" applyProtection="0"/>
    <xf numFmtId="0" fontId="36" fillId="25" borderId="11" applyNumberFormat="0" applyFont="0" applyAlignment="0" applyProtection="0"/>
    <xf numFmtId="0" fontId="36" fillId="25" borderId="11" applyNumberFormat="0" applyFont="0" applyAlignment="0" applyProtection="0"/>
    <xf numFmtId="0" fontId="36" fillId="25" borderId="11" applyNumberFormat="0" applyFont="0" applyAlignment="0" applyProtection="0"/>
    <xf numFmtId="0" fontId="36" fillId="25" borderId="11" applyNumberFormat="0" applyFont="0" applyAlignment="0" applyProtection="0"/>
    <xf numFmtId="0" fontId="36" fillId="25" borderId="11" applyNumberFormat="0" applyFont="0" applyAlignment="0" applyProtection="0"/>
    <xf numFmtId="0" fontId="36" fillId="37" borderId="34" applyNumberFormat="0" applyFont="0" applyAlignment="0" applyProtection="0"/>
    <xf numFmtId="0" fontId="36" fillId="25" borderId="11" applyNumberFormat="0" applyFont="0" applyAlignment="0" applyProtection="0"/>
    <xf numFmtId="0" fontId="36" fillId="25" borderId="11" applyNumberFormat="0" applyFont="0" applyAlignment="0" applyProtection="0"/>
    <xf numFmtId="0" fontId="36" fillId="25" borderId="11" applyNumberFormat="0" applyFont="0" applyAlignment="0" applyProtection="0"/>
    <xf numFmtId="0" fontId="36" fillId="25" borderId="11" applyNumberFormat="0" applyFont="0" applyAlignment="0" applyProtection="0"/>
    <xf numFmtId="0" fontId="36" fillId="25" borderId="11" applyNumberFormat="0" applyFont="0" applyAlignment="0" applyProtection="0"/>
    <xf numFmtId="0" fontId="46" fillId="26" borderId="12" applyNumberFormat="0" applyAlignment="0" applyProtection="0"/>
    <xf numFmtId="0" fontId="46" fillId="26" borderId="12" applyNumberFormat="0" applyAlignment="0" applyProtection="0"/>
    <xf numFmtId="172" fontId="13" fillId="0" borderId="0">
      <alignment horizontal="left" wrapText="1"/>
    </xf>
    <xf numFmtId="0" fontId="46" fillId="26" borderId="12" applyNumberFormat="0" applyAlignment="0" applyProtection="0"/>
    <xf numFmtId="0" fontId="46" fillId="26" borderId="12" applyNumberFormat="0" applyAlignment="0" applyProtection="0"/>
    <xf numFmtId="0" fontId="46" fillId="26" borderId="12" applyNumberFormat="0" applyAlignment="0" applyProtection="0"/>
    <xf numFmtId="0" fontId="46" fillId="26" borderId="12" applyNumberFormat="0" applyAlignment="0" applyProtection="0"/>
    <xf numFmtId="0" fontId="46" fillId="26" borderId="12" applyNumberFormat="0" applyAlignment="0" applyProtection="0"/>
    <xf numFmtId="0" fontId="46" fillId="26" borderId="12" applyNumberFormat="0" applyAlignment="0" applyProtection="0"/>
    <xf numFmtId="0" fontId="46" fillId="26" borderId="12" applyNumberFormat="0" applyAlignment="0" applyProtection="0"/>
    <xf numFmtId="0" fontId="46" fillId="26" borderId="12" applyNumberFormat="0" applyAlignment="0" applyProtection="0"/>
    <xf numFmtId="0" fontId="121" fillId="90" borderId="61" applyNumberFormat="0" applyAlignment="0" applyProtection="0"/>
    <xf numFmtId="0" fontId="121" fillId="91" borderId="61" applyNumberFormat="0" applyAlignment="0" applyProtection="0"/>
    <xf numFmtId="0" fontId="121" fillId="91" borderId="61" applyNumberFormat="0" applyAlignment="0" applyProtection="0"/>
    <xf numFmtId="0" fontId="121" fillId="91" borderId="61" applyNumberFormat="0" applyAlignment="0" applyProtection="0"/>
    <xf numFmtId="0" fontId="46" fillId="91" borderId="12" applyNumberFormat="0" applyAlignment="0" applyProtection="0"/>
    <xf numFmtId="0" fontId="46" fillId="91" borderId="12" applyNumberFormat="0" applyAlignment="0" applyProtection="0"/>
    <xf numFmtId="0" fontId="121" fillId="91" borderId="61" applyNumberFormat="0" applyAlignment="0" applyProtection="0"/>
    <xf numFmtId="0" fontId="121" fillId="91" borderId="61" applyNumberFormat="0" applyAlignment="0" applyProtection="0"/>
    <xf numFmtId="0" fontId="11" fillId="0" borderId="0"/>
    <xf numFmtId="0" fontId="90" fillId="0" borderId="0"/>
    <xf numFmtId="0" fontId="90" fillId="0" borderId="0"/>
    <xf numFmtId="0" fontId="74" fillId="0" borderId="0"/>
    <xf numFmtId="0" fontId="18" fillId="0" borderId="0"/>
    <xf numFmtId="0" fontId="90" fillId="0" borderId="0"/>
    <xf numFmtId="0" fontId="74" fillId="0" borderId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88" fillId="0" borderId="0" applyFont="0" applyFill="0" applyBorder="0" applyAlignment="0" applyProtection="0"/>
    <xf numFmtId="10" fontId="7" fillId="0" borderId="7"/>
    <xf numFmtId="10" fontId="7" fillId="0" borderId="7"/>
    <xf numFmtId="10" fontId="7" fillId="0" borderId="7"/>
    <xf numFmtId="9" fontId="7" fillId="0" borderId="0" applyFont="0" applyFill="0" applyBorder="0" applyAlignment="0" applyProtection="0"/>
    <xf numFmtId="10" fontId="7" fillId="0" borderId="7"/>
    <xf numFmtId="10" fontId="7" fillId="0" borderId="7"/>
    <xf numFmtId="10" fontId="7" fillId="0" borderId="7"/>
    <xf numFmtId="10" fontId="7" fillId="0" borderId="7"/>
    <xf numFmtId="10" fontId="7" fillId="0" borderId="7"/>
    <xf numFmtId="10" fontId="7" fillId="0" borderId="7"/>
    <xf numFmtId="10" fontId="7" fillId="0" borderId="7"/>
    <xf numFmtId="10" fontId="7" fillId="0" borderId="7"/>
    <xf numFmtId="10" fontId="7" fillId="0" borderId="7"/>
    <xf numFmtId="10" fontId="7" fillId="0" borderId="7"/>
    <xf numFmtId="10" fontId="7" fillId="0" borderId="7"/>
    <xf numFmtId="10" fontId="7" fillId="0" borderId="7"/>
    <xf numFmtId="10" fontId="7" fillId="0" borderId="7"/>
    <xf numFmtId="10" fontId="7" fillId="0" borderId="7"/>
    <xf numFmtId="10" fontId="7" fillId="0" borderId="7"/>
    <xf numFmtId="10" fontId="7" fillId="0" borderId="7"/>
    <xf numFmtId="10" fontId="7" fillId="0" borderId="7"/>
    <xf numFmtId="10" fontId="7" fillId="0" borderId="7"/>
    <xf numFmtId="10" fontId="7" fillId="0" borderId="7"/>
    <xf numFmtId="9" fontId="7" fillId="0" borderId="0" applyFont="0" applyFill="0" applyBorder="0" applyAlignment="0" applyProtection="0"/>
    <xf numFmtId="10" fontId="7" fillId="0" borderId="7"/>
    <xf numFmtId="10" fontId="7" fillId="0" borderId="7"/>
    <xf numFmtId="10" fontId="7" fillId="0" borderId="7"/>
    <xf numFmtId="10" fontId="7" fillId="0" borderId="7"/>
    <xf numFmtId="10" fontId="7" fillId="0" borderId="7"/>
    <xf numFmtId="10" fontId="7" fillId="0" borderId="7"/>
    <xf numFmtId="10" fontId="7" fillId="0" borderId="7"/>
    <xf numFmtId="10" fontId="7" fillId="0" borderId="7"/>
    <xf numFmtId="10" fontId="7" fillId="0" borderId="7"/>
    <xf numFmtId="10" fontId="7" fillId="0" borderId="7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0" fontId="7" fillId="0" borderId="7"/>
    <xf numFmtId="10" fontId="7" fillId="0" borderId="7"/>
    <xf numFmtId="10" fontId="7" fillId="0" borderId="7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0" fontId="7" fillId="0" borderId="7"/>
    <xf numFmtId="9" fontId="78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92" fillId="0" borderId="0" applyFont="0" applyFill="0" applyBorder="0" applyAlignment="0" applyProtection="0"/>
    <xf numFmtId="10" fontId="7" fillId="0" borderId="7"/>
    <xf numFmtId="10" fontId="7" fillId="0" borderId="7"/>
    <xf numFmtId="10" fontId="7" fillId="0" borderId="7"/>
    <xf numFmtId="9" fontId="92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10" fontId="7" fillId="0" borderId="7"/>
    <xf numFmtId="10" fontId="7" fillId="0" borderId="7"/>
    <xf numFmtId="10" fontId="7" fillId="0" borderId="7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0" fontId="7" fillId="0" borderId="7"/>
    <xf numFmtId="10" fontId="7" fillId="0" borderId="7"/>
    <xf numFmtId="10" fontId="7" fillId="0" borderId="7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0" fontId="7" fillId="0" borderId="7"/>
    <xf numFmtId="10" fontId="7" fillId="0" borderId="7"/>
    <xf numFmtId="10" fontId="7" fillId="0" borderId="7"/>
    <xf numFmtId="10" fontId="7" fillId="0" borderId="7"/>
    <xf numFmtId="10" fontId="7" fillId="0" borderId="7"/>
    <xf numFmtId="10" fontId="7" fillId="0" borderId="7"/>
    <xf numFmtId="10" fontId="7" fillId="0" borderId="7"/>
    <xf numFmtId="10" fontId="7" fillId="0" borderId="7"/>
    <xf numFmtId="10" fontId="7" fillId="0" borderId="7"/>
    <xf numFmtId="10" fontId="7" fillId="0" borderId="7"/>
    <xf numFmtId="10" fontId="7" fillId="0" borderId="7"/>
    <xf numFmtId="9" fontId="36" fillId="0" borderId="0" applyFont="0" applyFill="0" applyBorder="0" applyAlignment="0" applyProtection="0"/>
    <xf numFmtId="10" fontId="7" fillId="0" borderId="7"/>
    <xf numFmtId="10" fontId="7" fillId="0" borderId="7"/>
    <xf numFmtId="10" fontId="7" fillId="0" borderId="7"/>
    <xf numFmtId="10" fontId="7" fillId="0" borderId="7"/>
    <xf numFmtId="10" fontId="7" fillId="0" borderId="7"/>
    <xf numFmtId="10" fontId="7" fillId="0" borderId="7"/>
    <xf numFmtId="10" fontId="7" fillId="0" borderId="7"/>
    <xf numFmtId="10" fontId="7" fillId="0" borderId="7"/>
    <xf numFmtId="10" fontId="7" fillId="0" borderId="7"/>
    <xf numFmtId="10" fontId="7" fillId="0" borderId="7"/>
    <xf numFmtId="10" fontId="7" fillId="0" borderId="7"/>
    <xf numFmtId="10" fontId="7" fillId="0" borderId="7"/>
    <xf numFmtId="10" fontId="7" fillId="0" borderId="7"/>
    <xf numFmtId="10" fontId="7" fillId="0" borderId="7"/>
    <xf numFmtId="10" fontId="7" fillId="0" borderId="7"/>
    <xf numFmtId="10" fontId="7" fillId="0" borderId="7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0" fontId="7" fillId="0" borderId="7"/>
    <xf numFmtId="10" fontId="7" fillId="0" borderId="7"/>
    <xf numFmtId="10" fontId="7" fillId="0" borderId="7"/>
    <xf numFmtId="10" fontId="7" fillId="0" borderId="7"/>
    <xf numFmtId="10" fontId="7" fillId="0" borderId="7"/>
    <xf numFmtId="10" fontId="7" fillId="0" borderId="7"/>
    <xf numFmtId="10" fontId="7" fillId="0" borderId="7"/>
    <xf numFmtId="10" fontId="7" fillId="0" borderId="7"/>
    <xf numFmtId="10" fontId="7" fillId="0" borderId="7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0" fontId="7" fillId="0" borderId="7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10" fontId="7" fillId="0" borderId="7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10" fontId="7" fillId="0" borderId="7"/>
    <xf numFmtId="10" fontId="7" fillId="0" borderId="7"/>
    <xf numFmtId="10" fontId="7" fillId="0" borderId="7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10" fontId="7" fillId="0" borderId="7"/>
    <xf numFmtId="10" fontId="7" fillId="0" borderId="7"/>
    <xf numFmtId="10" fontId="7" fillId="0" borderId="7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0" fontId="7" fillId="0" borderId="7"/>
    <xf numFmtId="10" fontId="7" fillId="0" borderId="7"/>
    <xf numFmtId="10" fontId="7" fillId="0" borderId="7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0" fontId="7" fillId="0" borderId="7"/>
    <xf numFmtId="10" fontId="7" fillId="0" borderId="7"/>
    <xf numFmtId="10" fontId="7" fillId="0" borderId="7"/>
    <xf numFmtId="10" fontId="7" fillId="0" borderId="7"/>
    <xf numFmtId="10" fontId="7" fillId="0" borderId="7"/>
    <xf numFmtId="10" fontId="7" fillId="0" borderId="7"/>
    <xf numFmtId="10" fontId="7" fillId="0" borderId="7"/>
    <xf numFmtId="10" fontId="7" fillId="0" borderId="7"/>
    <xf numFmtId="10" fontId="7" fillId="0" borderId="7"/>
    <xf numFmtId="10" fontId="7" fillId="0" borderId="7"/>
    <xf numFmtId="10" fontId="7" fillId="0" borderId="7"/>
    <xf numFmtId="10" fontId="7" fillId="0" borderId="7"/>
    <xf numFmtId="10" fontId="7" fillId="0" borderId="7"/>
    <xf numFmtId="10" fontId="7" fillId="0" borderId="7"/>
    <xf numFmtId="10" fontId="7" fillId="0" borderId="7"/>
    <xf numFmtId="10" fontId="7" fillId="0" borderId="7"/>
    <xf numFmtId="10" fontId="7" fillId="0" borderId="7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3" fillId="0" borderId="0" applyFont="0" applyFill="0" applyBorder="0" applyAlignment="0" applyProtection="0"/>
    <xf numFmtId="10" fontId="7" fillId="0" borderId="7"/>
    <xf numFmtId="10" fontId="7" fillId="0" borderId="7"/>
    <xf numFmtId="10" fontId="7" fillId="0" borderId="7"/>
    <xf numFmtId="10" fontId="7" fillId="0" borderId="7"/>
    <xf numFmtId="10" fontId="7" fillId="0" borderId="7"/>
    <xf numFmtId="10" fontId="7" fillId="0" borderId="7"/>
    <xf numFmtId="10" fontId="7" fillId="0" borderId="7"/>
    <xf numFmtId="10" fontId="7" fillId="0" borderId="7"/>
    <xf numFmtId="10" fontId="7" fillId="0" borderId="7"/>
    <xf numFmtId="10" fontId="7" fillId="0" borderId="7"/>
    <xf numFmtId="10" fontId="7" fillId="0" borderId="7"/>
    <xf numFmtId="10" fontId="7" fillId="0" borderId="7"/>
    <xf numFmtId="10" fontId="7" fillId="0" borderId="7"/>
    <xf numFmtId="10" fontId="7" fillId="0" borderId="7"/>
    <xf numFmtId="10" fontId="7" fillId="0" borderId="7"/>
    <xf numFmtId="10" fontId="7" fillId="0" borderId="7"/>
    <xf numFmtId="10" fontId="7" fillId="0" borderId="7"/>
    <xf numFmtId="10" fontId="7" fillId="0" borderId="7"/>
    <xf numFmtId="10" fontId="7" fillId="0" borderId="7"/>
    <xf numFmtId="10" fontId="7" fillId="0" borderId="7"/>
    <xf numFmtId="10" fontId="7" fillId="0" borderId="7"/>
    <xf numFmtId="10" fontId="7" fillId="0" borderId="7"/>
    <xf numFmtId="10" fontId="7" fillId="0" borderId="7"/>
    <xf numFmtId="10" fontId="7" fillId="0" borderId="7"/>
    <xf numFmtId="10" fontId="7" fillId="0" borderId="7"/>
    <xf numFmtId="10" fontId="7" fillId="0" borderId="7"/>
    <xf numFmtId="10" fontId="7" fillId="0" borderId="7"/>
    <xf numFmtId="10" fontId="7" fillId="0" borderId="7"/>
    <xf numFmtId="10" fontId="7" fillId="0" borderId="7"/>
    <xf numFmtId="10" fontId="7" fillId="0" borderId="7"/>
    <xf numFmtId="9" fontId="3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0" fontId="7" fillId="0" borderId="7"/>
    <xf numFmtId="10" fontId="7" fillId="0" borderId="7"/>
    <xf numFmtId="10" fontId="7" fillId="0" borderId="7"/>
    <xf numFmtId="10" fontId="7" fillId="0" borderId="7"/>
    <xf numFmtId="10" fontId="7" fillId="0" borderId="7"/>
    <xf numFmtId="10" fontId="7" fillId="0" borderId="7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0" fontId="7" fillId="0" borderId="7"/>
    <xf numFmtId="10" fontId="7" fillId="0" borderId="7"/>
    <xf numFmtId="10" fontId="7" fillId="0" borderId="7"/>
    <xf numFmtId="10" fontId="7" fillId="0" borderId="7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0" fontId="7" fillId="0" borderId="7"/>
    <xf numFmtId="10" fontId="7" fillId="0" borderId="7"/>
    <xf numFmtId="10" fontId="7" fillId="0" borderId="7"/>
    <xf numFmtId="10" fontId="7" fillId="0" borderId="7"/>
    <xf numFmtId="10" fontId="7" fillId="0" borderId="7"/>
    <xf numFmtId="10" fontId="7" fillId="0" borderId="7"/>
    <xf numFmtId="10" fontId="7" fillId="0" borderId="7"/>
    <xf numFmtId="10" fontId="7" fillId="0" borderId="7"/>
    <xf numFmtId="10" fontId="7" fillId="0" borderId="7"/>
    <xf numFmtId="10" fontId="7" fillId="0" borderId="7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0" fontId="7" fillId="0" borderId="7"/>
    <xf numFmtId="10" fontId="7" fillId="0" borderId="7"/>
    <xf numFmtId="10" fontId="7" fillId="0" borderId="7"/>
    <xf numFmtId="10" fontId="7" fillId="0" borderId="7"/>
    <xf numFmtId="10" fontId="7" fillId="0" borderId="7"/>
    <xf numFmtId="10" fontId="7" fillId="0" borderId="7"/>
    <xf numFmtId="10" fontId="7" fillId="0" borderId="7"/>
    <xf numFmtId="10" fontId="7" fillId="0" borderId="7"/>
    <xf numFmtId="9" fontId="36" fillId="0" borderId="0" applyFont="0" applyFill="0" applyBorder="0" applyAlignment="0" applyProtection="0"/>
    <xf numFmtId="10" fontId="7" fillId="0" borderId="7"/>
    <xf numFmtId="9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172" fontId="13" fillId="0" borderId="0">
      <alignment horizontal="left" wrapText="1"/>
    </xf>
    <xf numFmtId="9" fontId="88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2" fontId="13" fillId="0" borderId="0">
      <alignment horizontal="left" wrapText="1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0" fontId="7" fillId="0" borderId="7"/>
    <xf numFmtId="172" fontId="13" fillId="0" borderId="0">
      <alignment horizontal="left" wrapText="1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0" fontId="7" fillId="0" borderId="7"/>
    <xf numFmtId="10" fontId="7" fillId="0" borderId="7"/>
    <xf numFmtId="10" fontId="7" fillId="0" borderId="7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3" fillId="0" borderId="0" applyFont="0" applyFill="0" applyBorder="0" applyAlignment="0" applyProtection="0"/>
    <xf numFmtId="10" fontId="7" fillId="0" borderId="7"/>
    <xf numFmtId="10" fontId="7" fillId="0" borderId="7"/>
    <xf numFmtId="10" fontId="7" fillId="0" borderId="7"/>
    <xf numFmtId="10" fontId="7" fillId="0" borderId="7"/>
    <xf numFmtId="10" fontId="7" fillId="0" borderId="7"/>
    <xf numFmtId="10" fontId="7" fillId="0" borderId="7"/>
    <xf numFmtId="10" fontId="7" fillId="0" borderId="7"/>
    <xf numFmtId="10" fontId="7" fillId="0" borderId="7"/>
    <xf numFmtId="10" fontId="7" fillId="0" borderId="7"/>
    <xf numFmtId="10" fontId="7" fillId="0" borderId="7"/>
    <xf numFmtId="41" fontId="7" fillId="27" borderId="7"/>
    <xf numFmtId="41" fontId="7" fillId="27" borderId="7"/>
    <xf numFmtId="41" fontId="7" fillId="27" borderId="7"/>
    <xf numFmtId="41" fontId="7" fillId="27" borderId="7"/>
    <xf numFmtId="41" fontId="7" fillId="27" borderId="7"/>
    <xf numFmtId="172" fontId="13" fillId="0" borderId="0">
      <alignment horizontal="left" wrapText="1"/>
    </xf>
    <xf numFmtId="0" fontId="35" fillId="0" borderId="0" applyNumberFormat="0" applyFont="0" applyFill="0" applyBorder="0" applyAlignment="0" applyProtection="0">
      <alignment horizontal="left"/>
    </xf>
    <xf numFmtId="172" fontId="13" fillId="0" borderId="0">
      <alignment horizontal="left" wrapText="1"/>
    </xf>
    <xf numFmtId="0" fontId="35" fillId="0" borderId="0" applyNumberFormat="0" applyFont="0" applyFill="0" applyBorder="0" applyAlignment="0" applyProtection="0">
      <alignment horizontal="left"/>
    </xf>
    <xf numFmtId="172" fontId="13" fillId="0" borderId="0">
      <alignment horizontal="left" wrapText="1"/>
    </xf>
    <xf numFmtId="0" fontId="35" fillId="0" borderId="0" applyNumberFormat="0" applyFont="0" applyFill="0" applyBorder="0" applyAlignment="0" applyProtection="0">
      <alignment horizontal="left"/>
    </xf>
    <xf numFmtId="15" fontId="35" fillId="0" borderId="0" applyFont="0" applyFill="0" applyBorder="0" applyAlignment="0" applyProtection="0"/>
    <xf numFmtId="172" fontId="13" fillId="0" borderId="0">
      <alignment horizontal="left" wrapText="1"/>
    </xf>
    <xf numFmtId="15" fontId="35" fillId="0" borderId="0" applyFont="0" applyFill="0" applyBorder="0" applyAlignment="0" applyProtection="0"/>
    <xf numFmtId="172" fontId="13" fillId="0" borderId="0">
      <alignment horizontal="left" wrapText="1"/>
    </xf>
    <xf numFmtId="15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172" fontId="13" fillId="0" borderId="0">
      <alignment horizontal="left" wrapText="1"/>
    </xf>
    <xf numFmtId="4" fontId="35" fillId="0" borderId="0" applyFont="0" applyFill="0" applyBorder="0" applyAlignment="0" applyProtection="0"/>
    <xf numFmtId="172" fontId="13" fillId="0" borderId="0">
      <alignment horizontal="left" wrapText="1"/>
    </xf>
    <xf numFmtId="4" fontId="35" fillId="0" borderId="0" applyFont="0" applyFill="0" applyBorder="0" applyAlignment="0" applyProtection="0"/>
    <xf numFmtId="0" fontId="47" fillId="0" borderId="13">
      <alignment horizontal="center"/>
    </xf>
    <xf numFmtId="172" fontId="13" fillId="0" borderId="0">
      <alignment horizontal="left" wrapText="1"/>
    </xf>
    <xf numFmtId="0" fontId="47" fillId="0" borderId="13">
      <alignment horizontal="center"/>
    </xf>
    <xf numFmtId="172" fontId="13" fillId="0" borderId="0">
      <alignment horizontal="left" wrapText="1"/>
    </xf>
    <xf numFmtId="0" fontId="47" fillId="0" borderId="13">
      <alignment horizontal="center"/>
    </xf>
    <xf numFmtId="3" fontId="35" fillId="0" borderId="0" applyFont="0" applyFill="0" applyBorder="0" applyAlignment="0" applyProtection="0"/>
    <xf numFmtId="172" fontId="13" fillId="0" borderId="0">
      <alignment horizontal="left" wrapText="1"/>
    </xf>
    <xf numFmtId="3" fontId="35" fillId="0" borderId="0" applyFont="0" applyFill="0" applyBorder="0" applyAlignment="0" applyProtection="0"/>
    <xf numFmtId="172" fontId="13" fillId="0" borderId="0">
      <alignment horizontal="left" wrapText="1"/>
    </xf>
    <xf numFmtId="3" fontId="35" fillId="0" borderId="0" applyFont="0" applyFill="0" applyBorder="0" applyAlignment="0" applyProtection="0"/>
    <xf numFmtId="0" fontId="35" fillId="28" borderId="0" applyNumberFormat="0" applyFont="0" applyBorder="0" applyAlignment="0" applyProtection="0"/>
    <xf numFmtId="172" fontId="13" fillId="0" borderId="0">
      <alignment horizontal="left" wrapText="1"/>
    </xf>
    <xf numFmtId="0" fontId="35" fillId="28" borderId="0" applyNumberFormat="0" applyFont="0" applyBorder="0" applyAlignment="0" applyProtection="0"/>
    <xf numFmtId="172" fontId="13" fillId="0" borderId="0">
      <alignment horizontal="left" wrapText="1"/>
    </xf>
    <xf numFmtId="0" fontId="35" fillId="28" borderId="0" applyNumberFormat="0" applyFont="0" applyBorder="0" applyAlignment="0" applyProtection="0"/>
    <xf numFmtId="0" fontId="74" fillId="0" borderId="0"/>
    <xf numFmtId="0" fontId="18" fillId="0" borderId="0"/>
    <xf numFmtId="0" fontId="74" fillId="0" borderId="0"/>
    <xf numFmtId="0" fontId="75" fillId="0" borderId="0"/>
    <xf numFmtId="0" fontId="23" fillId="0" borderId="0"/>
    <xf numFmtId="0" fontId="75" fillId="0" borderId="0"/>
    <xf numFmtId="3" fontId="22" fillId="0" borderId="0" applyFill="0" applyBorder="0" applyAlignment="0" applyProtection="0"/>
    <xf numFmtId="3" fontId="22" fillId="0" borderId="0" applyFill="0" applyBorder="0" applyAlignment="0" applyProtection="0"/>
    <xf numFmtId="3" fontId="22" fillId="0" borderId="0" applyFill="0" applyBorder="0" applyAlignment="0" applyProtection="0"/>
    <xf numFmtId="3" fontId="22" fillId="0" borderId="0" applyFill="0" applyBorder="0" applyAlignment="0" applyProtection="0"/>
    <xf numFmtId="3" fontId="22" fillId="0" borderId="0" applyFill="0" applyBorder="0" applyAlignment="0" applyProtection="0"/>
    <xf numFmtId="3" fontId="22" fillId="0" borderId="0" applyFill="0" applyBorder="0" applyAlignment="0" applyProtection="0"/>
    <xf numFmtId="3" fontId="22" fillId="0" borderId="0" applyFill="0" applyBorder="0" applyAlignment="0" applyProtection="0"/>
    <xf numFmtId="3" fontId="22" fillId="0" borderId="0" applyFill="0" applyBorder="0" applyAlignment="0" applyProtection="0"/>
    <xf numFmtId="3" fontId="22" fillId="0" borderId="0" applyFill="0" applyBorder="0" applyAlignment="0" applyProtection="0"/>
    <xf numFmtId="3" fontId="22" fillId="0" borderId="0" applyFill="0" applyBorder="0" applyAlignment="0" applyProtection="0"/>
    <xf numFmtId="172" fontId="13" fillId="0" borderId="0">
      <alignment horizontal="left" wrapText="1"/>
    </xf>
    <xf numFmtId="172" fontId="13" fillId="0" borderId="0">
      <alignment horizontal="left" wrapText="1"/>
    </xf>
    <xf numFmtId="3" fontId="22" fillId="0" borderId="0" applyFill="0" applyBorder="0" applyAlignment="0" applyProtection="0"/>
    <xf numFmtId="3" fontId="22" fillId="0" borderId="0" applyFill="0" applyBorder="0" applyAlignment="0" applyProtection="0"/>
    <xf numFmtId="3" fontId="22" fillId="0" borderId="0" applyFill="0" applyBorder="0" applyAlignment="0" applyProtection="0"/>
    <xf numFmtId="3" fontId="22" fillId="0" borderId="0" applyFill="0" applyBorder="0" applyAlignment="0" applyProtection="0"/>
    <xf numFmtId="3" fontId="22" fillId="0" borderId="0" applyFill="0" applyBorder="0" applyAlignment="0" applyProtection="0"/>
    <xf numFmtId="3" fontId="22" fillId="0" borderId="0" applyFill="0" applyBorder="0" applyAlignment="0" applyProtection="0"/>
    <xf numFmtId="3" fontId="22" fillId="0" borderId="0" applyFill="0" applyBorder="0" applyAlignment="0" applyProtection="0"/>
    <xf numFmtId="3" fontId="22" fillId="0" borderId="0" applyFill="0" applyBorder="0" applyAlignment="0" applyProtection="0"/>
    <xf numFmtId="3" fontId="22" fillId="0" borderId="0" applyFill="0" applyBorder="0" applyAlignment="0" applyProtection="0"/>
    <xf numFmtId="3" fontId="22" fillId="0" borderId="0" applyFill="0" applyBorder="0" applyAlignment="0" applyProtection="0"/>
    <xf numFmtId="3" fontId="22" fillId="0" borderId="0" applyFill="0" applyBorder="0" applyAlignment="0" applyProtection="0"/>
    <xf numFmtId="3" fontId="22" fillId="0" borderId="0" applyFill="0" applyBorder="0" applyAlignment="0" applyProtection="0"/>
    <xf numFmtId="0" fontId="90" fillId="99" borderId="0"/>
    <xf numFmtId="0" fontId="122" fillId="99" borderId="37"/>
    <xf numFmtId="0" fontId="123" fillId="100" borderId="40"/>
    <xf numFmtId="0" fontId="124" fillId="99" borderId="38"/>
    <xf numFmtId="42" fontId="7" fillId="20" borderId="0"/>
    <xf numFmtId="42" fontId="7" fillId="20" borderId="0"/>
    <xf numFmtId="42" fontId="7" fillId="20" borderId="0"/>
    <xf numFmtId="42" fontId="7" fillId="20" borderId="0"/>
    <xf numFmtId="172" fontId="13" fillId="0" borderId="0">
      <alignment horizontal="left" wrapText="1"/>
    </xf>
    <xf numFmtId="42" fontId="7" fillId="20" borderId="0"/>
    <xf numFmtId="42" fontId="7" fillId="20" borderId="0"/>
    <xf numFmtId="42" fontId="7" fillId="20" borderId="0"/>
    <xf numFmtId="42" fontId="7" fillId="20" borderId="14">
      <alignment vertical="center"/>
    </xf>
    <xf numFmtId="42" fontId="7" fillId="20" borderId="14">
      <alignment vertical="center"/>
    </xf>
    <xf numFmtId="42" fontId="7" fillId="20" borderId="14">
      <alignment vertical="center"/>
    </xf>
    <xf numFmtId="42" fontId="7" fillId="20" borderId="14">
      <alignment vertical="center"/>
    </xf>
    <xf numFmtId="42" fontId="7" fillId="20" borderId="14">
      <alignment vertical="center"/>
    </xf>
    <xf numFmtId="172" fontId="13" fillId="0" borderId="0">
      <alignment horizontal="left" wrapText="1"/>
    </xf>
    <xf numFmtId="42" fontId="7" fillId="20" borderId="14">
      <alignment vertical="center"/>
    </xf>
    <xf numFmtId="172" fontId="13" fillId="0" borderId="0">
      <alignment horizontal="left" wrapText="1"/>
    </xf>
    <xf numFmtId="0" fontId="9" fillId="20" borderId="15" applyNumberFormat="0">
      <alignment horizontal="center" vertical="center" wrapText="1"/>
    </xf>
    <xf numFmtId="0" fontId="9" fillId="20" borderId="15" applyNumberFormat="0">
      <alignment horizontal="center" vertical="center" wrapText="1"/>
    </xf>
    <xf numFmtId="172" fontId="13" fillId="0" borderId="0">
      <alignment horizontal="left" wrapText="1"/>
    </xf>
    <xf numFmtId="10" fontId="7" fillId="20" borderId="0"/>
    <xf numFmtId="10" fontId="7" fillId="20" borderId="0"/>
    <xf numFmtId="10" fontId="7" fillId="20" borderId="0"/>
    <xf numFmtId="10" fontId="7" fillId="20" borderId="0"/>
    <xf numFmtId="10" fontId="7" fillId="20" borderId="0"/>
    <xf numFmtId="10" fontId="7" fillId="20" borderId="0"/>
    <xf numFmtId="10" fontId="7" fillId="20" borderId="0"/>
    <xf numFmtId="10" fontId="7" fillId="20" borderId="0"/>
    <xf numFmtId="10" fontId="7" fillId="20" borderId="0"/>
    <xf numFmtId="10" fontId="7" fillId="20" borderId="0"/>
    <xf numFmtId="10" fontId="7" fillId="20" borderId="0"/>
    <xf numFmtId="10" fontId="7" fillId="20" borderId="0"/>
    <xf numFmtId="10" fontId="7" fillId="20" borderId="0"/>
    <xf numFmtId="10" fontId="7" fillId="20" borderId="0"/>
    <xf numFmtId="10" fontId="7" fillId="20" borderId="0"/>
    <xf numFmtId="10" fontId="7" fillId="20" borderId="0"/>
    <xf numFmtId="10" fontId="7" fillId="20" borderId="0"/>
    <xf numFmtId="10" fontId="7" fillId="20" borderId="0"/>
    <xf numFmtId="10" fontId="7" fillId="20" borderId="0"/>
    <xf numFmtId="10" fontId="7" fillId="20" borderId="0"/>
    <xf numFmtId="10" fontId="7" fillId="20" borderId="0"/>
    <xf numFmtId="10" fontId="7" fillId="20" borderId="0"/>
    <xf numFmtId="177" fontId="7" fillId="20" borderId="0"/>
    <xf numFmtId="177" fontId="7" fillId="20" borderId="0"/>
    <xf numFmtId="177" fontId="7" fillId="20" borderId="0"/>
    <xf numFmtId="177" fontId="7" fillId="20" borderId="0"/>
    <xf numFmtId="177" fontId="7" fillId="20" borderId="0"/>
    <xf numFmtId="177" fontId="7" fillId="20" borderId="0"/>
    <xf numFmtId="177" fontId="7" fillId="20" borderId="0"/>
    <xf numFmtId="177" fontId="7" fillId="20" borderId="0"/>
    <xf numFmtId="177" fontId="7" fillId="20" borderId="0"/>
    <xf numFmtId="177" fontId="7" fillId="20" borderId="0"/>
    <xf numFmtId="177" fontId="7" fillId="20" borderId="0"/>
    <xf numFmtId="177" fontId="7" fillId="20" borderId="0"/>
    <xf numFmtId="177" fontId="7" fillId="20" borderId="0"/>
    <xf numFmtId="177" fontId="7" fillId="20" borderId="0"/>
    <xf numFmtId="177" fontId="7" fillId="20" borderId="0"/>
    <xf numFmtId="177" fontId="7" fillId="20" borderId="0"/>
    <xf numFmtId="177" fontId="7" fillId="20" borderId="0"/>
    <xf numFmtId="177" fontId="7" fillId="20" borderId="0"/>
    <xf numFmtId="177" fontId="7" fillId="20" borderId="0"/>
    <xf numFmtId="177" fontId="7" fillId="20" borderId="0"/>
    <xf numFmtId="177" fontId="7" fillId="20" borderId="0"/>
    <xf numFmtId="177" fontId="7" fillId="20" borderId="0"/>
    <xf numFmtId="42" fontId="7" fillId="20" borderId="0"/>
    <xf numFmtId="164" fontId="15" fillId="0" borderId="0" applyBorder="0" applyAlignment="0"/>
    <xf numFmtId="42" fontId="7" fillId="20" borderId="16">
      <alignment horizontal="left"/>
    </xf>
    <xf numFmtId="42" fontId="7" fillId="20" borderId="16">
      <alignment horizontal="left"/>
    </xf>
    <xf numFmtId="42" fontId="7" fillId="20" borderId="16">
      <alignment horizontal="left"/>
    </xf>
    <xf numFmtId="42" fontId="7" fillId="20" borderId="16">
      <alignment horizontal="left"/>
    </xf>
    <xf numFmtId="42" fontId="7" fillId="20" borderId="16">
      <alignment horizontal="left"/>
    </xf>
    <xf numFmtId="172" fontId="13" fillId="0" borderId="0">
      <alignment horizontal="left" wrapText="1"/>
    </xf>
    <xf numFmtId="42" fontId="7" fillId="20" borderId="16">
      <alignment horizontal="left"/>
    </xf>
    <xf numFmtId="172" fontId="13" fillId="0" borderId="0">
      <alignment horizontal="left" wrapText="1"/>
    </xf>
    <xf numFmtId="172" fontId="13" fillId="0" borderId="0">
      <alignment horizontal="left" wrapText="1"/>
    </xf>
    <xf numFmtId="177" fontId="24" fillId="20" borderId="16">
      <alignment horizontal="left"/>
    </xf>
    <xf numFmtId="164" fontId="15" fillId="0" borderId="0" applyBorder="0" applyAlignment="0"/>
    <xf numFmtId="14" fontId="13" fillId="0" borderId="0" applyNumberFormat="0" applyFill="0" applyBorder="0" applyAlignment="0" applyProtection="0">
      <alignment horizontal="left"/>
    </xf>
    <xf numFmtId="171" fontId="7" fillId="0" borderId="0" applyFont="0" applyFill="0" applyAlignment="0">
      <alignment horizontal="right"/>
    </xf>
    <xf numFmtId="171" fontId="7" fillId="0" borderId="0" applyFont="0" applyFill="0" applyAlignment="0">
      <alignment horizontal="right"/>
    </xf>
    <xf numFmtId="171" fontId="7" fillId="0" borderId="0" applyFont="0" applyFill="0" applyAlignment="0">
      <alignment horizontal="right"/>
    </xf>
    <xf numFmtId="171" fontId="7" fillId="0" borderId="0" applyFont="0" applyFill="0" applyAlignment="0">
      <alignment horizontal="right"/>
    </xf>
    <xf numFmtId="171" fontId="7" fillId="0" borderId="0" applyFont="0" applyFill="0" applyAlignment="0">
      <alignment horizontal="right"/>
    </xf>
    <xf numFmtId="171" fontId="7" fillId="0" borderId="0" applyFont="0" applyFill="0" applyAlignment="0">
      <alignment horizontal="right"/>
    </xf>
    <xf numFmtId="171" fontId="7" fillId="0" borderId="0" applyFont="0" applyFill="0" applyAlignment="0">
      <alignment horizontal="right"/>
    </xf>
    <xf numFmtId="171" fontId="7" fillId="0" borderId="0" applyFont="0" applyFill="0" applyAlignment="0">
      <alignment horizontal="right"/>
    </xf>
    <xf numFmtId="171" fontId="7" fillId="0" borderId="0" applyFont="0" applyFill="0" applyAlignment="0">
      <alignment horizontal="right"/>
    </xf>
    <xf numFmtId="171" fontId="7" fillId="0" borderId="0" applyFont="0" applyFill="0" applyAlignment="0">
      <alignment horizontal="right"/>
    </xf>
    <xf numFmtId="171" fontId="7" fillId="0" borderId="0" applyFont="0" applyFill="0" applyAlignment="0">
      <alignment horizontal="right"/>
    </xf>
    <xf numFmtId="171" fontId="7" fillId="0" borderId="0" applyFont="0" applyFill="0" applyAlignment="0">
      <alignment horizontal="right"/>
    </xf>
    <xf numFmtId="171" fontId="7" fillId="0" borderId="0" applyFont="0" applyFill="0" applyAlignment="0">
      <alignment horizontal="right"/>
    </xf>
    <xf numFmtId="171" fontId="7" fillId="0" borderId="0" applyFont="0" applyFill="0" applyAlignment="0">
      <alignment horizontal="right"/>
    </xf>
    <xf numFmtId="171" fontId="7" fillId="0" borderId="0" applyFont="0" applyFill="0" applyAlignment="0">
      <alignment horizontal="right"/>
    </xf>
    <xf numFmtId="171" fontId="7" fillId="0" borderId="0" applyFont="0" applyFill="0" applyAlignment="0">
      <alignment horizontal="right"/>
    </xf>
    <xf numFmtId="171" fontId="7" fillId="0" borderId="0" applyFont="0" applyFill="0" applyAlignment="0">
      <alignment horizontal="right"/>
    </xf>
    <xf numFmtId="171" fontId="7" fillId="0" borderId="0" applyFont="0" applyFill="0" applyAlignment="0">
      <alignment horizontal="right"/>
    </xf>
    <xf numFmtId="171" fontId="7" fillId="0" borderId="0" applyFont="0" applyFill="0" applyAlignment="0">
      <alignment horizontal="right"/>
    </xf>
    <xf numFmtId="171" fontId="7" fillId="0" borderId="0" applyFont="0" applyFill="0" applyAlignment="0">
      <alignment horizontal="right"/>
    </xf>
    <xf numFmtId="171" fontId="7" fillId="0" borderId="0" applyFont="0" applyFill="0" applyAlignment="0">
      <alignment horizontal="right"/>
    </xf>
    <xf numFmtId="4" fontId="57" fillId="23" borderId="12" applyNumberFormat="0" applyProtection="0">
      <alignment vertical="center"/>
    </xf>
    <xf numFmtId="172" fontId="13" fillId="0" borderId="0">
      <alignment horizontal="left" wrapText="1"/>
    </xf>
    <xf numFmtId="4" fontId="66" fillId="23" borderId="12" applyNumberFormat="0" applyProtection="0">
      <alignment vertical="center"/>
    </xf>
    <xf numFmtId="4" fontId="57" fillId="23" borderId="12" applyNumberFormat="0" applyProtection="0">
      <alignment horizontal="left" vertical="center" indent="1"/>
    </xf>
    <xf numFmtId="172" fontId="13" fillId="0" borderId="0">
      <alignment horizontal="left" wrapText="1"/>
    </xf>
    <xf numFmtId="4" fontId="57" fillId="23" borderId="12" applyNumberFormat="0" applyProtection="0">
      <alignment horizontal="left" vertical="center" indent="1"/>
    </xf>
    <xf numFmtId="0" fontId="7" fillId="29" borderId="12" applyNumberFormat="0" applyProtection="0">
      <alignment horizontal="left" vertical="center" indent="1"/>
    </xf>
    <xf numFmtId="0" fontId="7" fillId="29" borderId="12" applyNumberFormat="0" applyProtection="0">
      <alignment horizontal="left" vertical="center" indent="1"/>
    </xf>
    <xf numFmtId="0" fontId="7" fillId="29" borderId="12" applyNumberFormat="0" applyProtection="0">
      <alignment horizontal="left" vertical="center" indent="1"/>
    </xf>
    <xf numFmtId="0" fontId="7" fillId="29" borderId="12" applyNumberFormat="0" applyProtection="0">
      <alignment horizontal="left" vertical="center" indent="1"/>
    </xf>
    <xf numFmtId="0" fontId="7" fillId="29" borderId="12" applyNumberFormat="0" applyProtection="0">
      <alignment horizontal="left" vertical="center" indent="1"/>
    </xf>
    <xf numFmtId="0" fontId="7" fillId="29" borderId="12" applyNumberFormat="0" applyProtection="0">
      <alignment horizontal="left" vertical="center" indent="1"/>
    </xf>
    <xf numFmtId="0" fontId="7" fillId="29" borderId="12" applyNumberFormat="0" applyProtection="0">
      <alignment horizontal="left" vertical="center" indent="1"/>
    </xf>
    <xf numFmtId="0" fontId="7" fillId="29" borderId="12" applyNumberFormat="0" applyProtection="0">
      <alignment horizontal="left" vertical="center" indent="1"/>
    </xf>
    <xf numFmtId="0" fontId="7" fillId="29" borderId="12" applyNumberFormat="0" applyProtection="0">
      <alignment horizontal="left" vertical="center" indent="1"/>
    </xf>
    <xf numFmtId="0" fontId="7" fillId="29" borderId="12" applyNumberFormat="0" applyProtection="0">
      <alignment horizontal="left" vertical="center" indent="1"/>
    </xf>
    <xf numFmtId="0" fontId="7" fillId="29" borderId="12" applyNumberFormat="0" applyProtection="0">
      <alignment horizontal="left" vertical="center" indent="1"/>
    </xf>
    <xf numFmtId="0" fontId="7" fillId="29" borderId="12" applyNumberFormat="0" applyProtection="0">
      <alignment horizontal="left" vertical="center" indent="1"/>
    </xf>
    <xf numFmtId="0" fontId="7" fillId="29" borderId="12" applyNumberFormat="0" applyProtection="0">
      <alignment horizontal="left" vertical="center" indent="1"/>
    </xf>
    <xf numFmtId="0" fontId="7" fillId="29" borderId="12" applyNumberFormat="0" applyProtection="0">
      <alignment horizontal="left" vertical="center" indent="1"/>
    </xf>
    <xf numFmtId="0" fontId="7" fillId="29" borderId="12" applyNumberFormat="0" applyProtection="0">
      <alignment horizontal="left" vertical="center" indent="1"/>
    </xf>
    <xf numFmtId="0" fontId="7" fillId="29" borderId="12" applyNumberFormat="0" applyProtection="0">
      <alignment horizontal="left" vertical="center" indent="1"/>
    </xf>
    <xf numFmtId="0" fontId="7" fillId="29" borderId="12" applyNumberFormat="0" applyProtection="0">
      <alignment horizontal="left" vertical="center" indent="1"/>
    </xf>
    <xf numFmtId="0" fontId="7" fillId="29" borderId="12" applyNumberFormat="0" applyProtection="0">
      <alignment horizontal="left" vertical="center" indent="1"/>
    </xf>
    <xf numFmtId="0" fontId="7" fillId="29" borderId="12" applyNumberFormat="0" applyProtection="0">
      <alignment horizontal="left" vertical="center" indent="1"/>
    </xf>
    <xf numFmtId="0" fontId="7" fillId="38" borderId="0" applyNumberFormat="0" applyProtection="0">
      <alignment horizontal="left" vertical="center" indent="1"/>
    </xf>
    <xf numFmtId="0" fontId="7" fillId="29" borderId="12" applyNumberFormat="0" applyProtection="0">
      <alignment horizontal="left" vertical="center" indent="1"/>
    </xf>
    <xf numFmtId="0" fontId="7" fillId="29" borderId="12" applyNumberFormat="0" applyProtection="0">
      <alignment horizontal="left" vertical="center" indent="1"/>
    </xf>
    <xf numFmtId="0" fontId="7" fillId="29" borderId="12" applyNumberFormat="0" applyProtection="0">
      <alignment horizontal="left" vertical="center" indent="1"/>
    </xf>
    <xf numFmtId="172" fontId="13" fillId="0" borderId="0">
      <alignment horizontal="left" wrapText="1"/>
    </xf>
    <xf numFmtId="4" fontId="57" fillId="101" borderId="12" applyNumberFormat="0" applyProtection="0">
      <alignment horizontal="right" vertical="center"/>
    </xf>
    <xf numFmtId="172" fontId="13" fillId="0" borderId="0">
      <alignment horizontal="left" wrapText="1"/>
    </xf>
    <xf numFmtId="4" fontId="57" fillId="102" borderId="12" applyNumberFormat="0" applyProtection="0">
      <alignment horizontal="right" vertical="center"/>
    </xf>
    <xf numFmtId="172" fontId="13" fillId="0" borderId="0">
      <alignment horizontal="left" wrapText="1"/>
    </xf>
    <xf numFmtId="4" fontId="57" fillId="103" borderId="12" applyNumberFormat="0" applyProtection="0">
      <alignment horizontal="right" vertical="center"/>
    </xf>
    <xf numFmtId="172" fontId="13" fillId="0" borderId="0">
      <alignment horizontal="left" wrapText="1"/>
    </xf>
    <xf numFmtId="4" fontId="57" fillId="104" borderId="12" applyNumberFormat="0" applyProtection="0">
      <alignment horizontal="right" vertical="center"/>
    </xf>
    <xf numFmtId="172" fontId="13" fillId="0" borderId="0">
      <alignment horizontal="left" wrapText="1"/>
    </xf>
    <xf numFmtId="4" fontId="57" fillId="105" borderId="12" applyNumberFormat="0" applyProtection="0">
      <alignment horizontal="right" vertical="center"/>
    </xf>
    <xf numFmtId="172" fontId="13" fillId="0" borderId="0">
      <alignment horizontal="left" wrapText="1"/>
    </xf>
    <xf numFmtId="4" fontId="57" fillId="106" borderId="12" applyNumberFormat="0" applyProtection="0">
      <alignment horizontal="right" vertical="center"/>
    </xf>
    <xf numFmtId="172" fontId="13" fillId="0" borderId="0">
      <alignment horizontal="left" wrapText="1"/>
    </xf>
    <xf numFmtId="4" fontId="57" fillId="107" borderId="12" applyNumberFormat="0" applyProtection="0">
      <alignment horizontal="right" vertical="center"/>
    </xf>
    <xf numFmtId="172" fontId="13" fillId="0" borderId="0">
      <alignment horizontal="left" wrapText="1"/>
    </xf>
    <xf numFmtId="4" fontId="57" fillId="108" borderId="12" applyNumberFormat="0" applyProtection="0">
      <alignment horizontal="right" vertical="center"/>
    </xf>
    <xf numFmtId="172" fontId="13" fillId="0" borderId="0">
      <alignment horizontal="left" wrapText="1"/>
    </xf>
    <xf numFmtId="4" fontId="57" fillId="109" borderId="12" applyNumberFormat="0" applyProtection="0">
      <alignment horizontal="right" vertical="center"/>
    </xf>
    <xf numFmtId="4" fontId="58" fillId="110" borderId="0" applyNumberFormat="0" applyProtection="0">
      <alignment horizontal="left" vertical="center" indent="1"/>
    </xf>
    <xf numFmtId="4" fontId="58" fillId="30" borderId="12" applyNumberFormat="0" applyProtection="0">
      <alignment horizontal="left" vertical="center" indent="1"/>
    </xf>
    <xf numFmtId="4" fontId="57" fillId="31" borderId="0" applyNumberFormat="0" applyProtection="0">
      <alignment horizontal="left" vertical="center" indent="1"/>
    </xf>
    <xf numFmtId="4" fontId="57" fillId="31" borderId="17" applyNumberFormat="0" applyProtection="0">
      <alignment horizontal="left" vertical="center" indent="1"/>
    </xf>
    <xf numFmtId="4" fontId="65" fillId="40" borderId="0" applyNumberFormat="0" applyProtection="0">
      <alignment horizontal="left" vertical="center" indent="1"/>
    </xf>
    <xf numFmtId="4" fontId="65" fillId="40" borderId="0" applyNumberFormat="0" applyProtection="0">
      <alignment horizontal="left" vertical="center" indent="1"/>
    </xf>
    <xf numFmtId="0" fontId="7" fillId="29" borderId="12" applyNumberFormat="0" applyProtection="0">
      <alignment horizontal="left" vertical="center" indent="1"/>
    </xf>
    <xf numFmtId="0" fontId="7" fillId="29" borderId="12" applyNumberFormat="0" applyProtection="0">
      <alignment horizontal="left" vertical="center" indent="1"/>
    </xf>
    <xf numFmtId="0" fontId="7" fillId="29" borderId="12" applyNumberFormat="0" applyProtection="0">
      <alignment horizontal="left" vertical="center" indent="1"/>
    </xf>
    <xf numFmtId="0" fontId="7" fillId="29" borderId="12" applyNumberFormat="0" applyProtection="0">
      <alignment horizontal="left" vertical="center" indent="1"/>
    </xf>
    <xf numFmtId="0" fontId="7" fillId="29" borderId="12" applyNumberFormat="0" applyProtection="0">
      <alignment horizontal="left" vertical="center" indent="1"/>
    </xf>
    <xf numFmtId="0" fontId="7" fillId="29" borderId="12" applyNumberFormat="0" applyProtection="0">
      <alignment horizontal="left" vertical="center" indent="1"/>
    </xf>
    <xf numFmtId="4" fontId="57" fillId="45" borderId="0" applyNumberFormat="0" applyProtection="0">
      <alignment horizontal="left" vertical="center" indent="1"/>
    </xf>
    <xf numFmtId="4" fontId="57" fillId="31" borderId="12" applyNumberFormat="0" applyProtection="0">
      <alignment horizontal="left" vertical="center" indent="1"/>
    </xf>
    <xf numFmtId="4" fontId="57" fillId="41" borderId="0" applyNumberFormat="0" applyProtection="0">
      <alignment horizontal="left" vertical="center" indent="1"/>
    </xf>
    <xf numFmtId="4" fontId="57" fillId="32" borderId="12" applyNumberFormat="0" applyProtection="0">
      <alignment horizontal="left" vertical="center" indent="1"/>
    </xf>
    <xf numFmtId="0" fontId="7" fillId="32" borderId="12" applyNumberFormat="0" applyProtection="0">
      <alignment horizontal="left" vertical="center" indent="1"/>
    </xf>
    <xf numFmtId="0" fontId="7" fillId="32" borderId="12" applyNumberFormat="0" applyProtection="0">
      <alignment horizontal="left" vertical="center" indent="1"/>
    </xf>
    <xf numFmtId="0" fontId="7" fillId="32" borderId="12" applyNumberFormat="0" applyProtection="0">
      <alignment horizontal="left" vertical="center" indent="1"/>
    </xf>
    <xf numFmtId="0" fontId="7" fillId="32" borderId="12" applyNumberFormat="0" applyProtection="0">
      <alignment horizontal="left" vertical="center" indent="1"/>
    </xf>
    <xf numFmtId="0" fontId="7" fillId="84" borderId="35" applyNumberFormat="0" applyProtection="0">
      <alignment horizontal="left" vertical="center" indent="1"/>
    </xf>
    <xf numFmtId="0" fontId="7" fillId="32" borderId="12" applyNumberFormat="0" applyProtection="0">
      <alignment horizontal="left" vertical="center" indent="1"/>
    </xf>
    <xf numFmtId="0" fontId="7" fillId="32" borderId="12" applyNumberFormat="0" applyProtection="0">
      <alignment horizontal="left" vertical="center" indent="1"/>
    </xf>
    <xf numFmtId="0" fontId="7" fillId="32" borderId="12" applyNumberFormat="0" applyProtection="0">
      <alignment horizontal="left" vertical="center" indent="1"/>
    </xf>
    <xf numFmtId="0" fontId="7" fillId="32" borderId="12" applyNumberFormat="0" applyProtection="0">
      <alignment horizontal="left" vertical="center" indent="1"/>
    </xf>
    <xf numFmtId="0" fontId="7" fillId="32" borderId="12" applyNumberFormat="0" applyProtection="0">
      <alignment horizontal="left" vertical="center" indent="1"/>
    </xf>
    <xf numFmtId="0" fontId="7" fillId="32" borderId="12" applyNumberFormat="0" applyProtection="0">
      <alignment horizontal="left" vertical="center" indent="1"/>
    </xf>
    <xf numFmtId="0" fontId="7" fillId="32" borderId="12" applyNumberFormat="0" applyProtection="0">
      <alignment horizontal="left" vertical="center" indent="1"/>
    </xf>
    <xf numFmtId="0" fontId="7" fillId="32" borderId="12" applyNumberFormat="0" applyProtection="0">
      <alignment horizontal="left" vertical="center" indent="1"/>
    </xf>
    <xf numFmtId="0" fontId="7" fillId="32" borderId="12" applyNumberFormat="0" applyProtection="0">
      <alignment horizontal="left" vertical="center" indent="1"/>
    </xf>
    <xf numFmtId="0" fontId="7" fillId="32" borderId="12" applyNumberFormat="0" applyProtection="0">
      <alignment horizontal="left" vertical="center" indent="1"/>
    </xf>
    <xf numFmtId="0" fontId="7" fillId="32" borderId="12" applyNumberFormat="0" applyProtection="0">
      <alignment horizontal="left" vertical="center" indent="1"/>
    </xf>
    <xf numFmtId="0" fontId="7" fillId="32" borderId="12" applyNumberFormat="0" applyProtection="0">
      <alignment horizontal="left" vertical="center" indent="1"/>
    </xf>
    <xf numFmtId="0" fontId="7" fillId="32" borderId="12" applyNumberFormat="0" applyProtection="0">
      <alignment horizontal="left" vertical="center" indent="1"/>
    </xf>
    <xf numFmtId="0" fontId="7" fillId="32" borderId="12" applyNumberFormat="0" applyProtection="0">
      <alignment horizontal="left" vertical="center" indent="1"/>
    </xf>
    <xf numFmtId="0" fontId="7" fillId="32" borderId="12" applyNumberFormat="0" applyProtection="0">
      <alignment horizontal="left" vertical="center" indent="1"/>
    </xf>
    <xf numFmtId="0" fontId="7" fillId="32" borderId="12" applyNumberFormat="0" applyProtection="0">
      <alignment horizontal="left" vertical="center" indent="1"/>
    </xf>
    <xf numFmtId="0" fontId="7" fillId="32" borderId="12" applyNumberFormat="0" applyProtection="0">
      <alignment horizontal="left" vertical="center" indent="1"/>
    </xf>
    <xf numFmtId="0" fontId="7" fillId="32" borderId="12" applyNumberFormat="0" applyProtection="0">
      <alignment horizontal="left" vertical="center" indent="1"/>
    </xf>
    <xf numFmtId="0" fontId="7" fillId="32" borderId="12" applyNumberFormat="0" applyProtection="0">
      <alignment horizontal="left" vertical="center" indent="1"/>
    </xf>
    <xf numFmtId="0" fontId="7" fillId="32" borderId="12" applyNumberFormat="0" applyProtection="0">
      <alignment horizontal="left" vertical="center" indent="1"/>
    </xf>
    <xf numFmtId="0" fontId="7" fillId="32" borderId="12" applyNumberFormat="0" applyProtection="0">
      <alignment horizontal="left" vertical="center" indent="1"/>
    </xf>
    <xf numFmtId="0" fontId="7" fillId="32" borderId="12" applyNumberFormat="0" applyProtection="0">
      <alignment horizontal="left" vertical="center" indent="1"/>
    </xf>
    <xf numFmtId="0" fontId="7" fillId="32" borderId="12" applyNumberFormat="0" applyProtection="0">
      <alignment horizontal="left" vertical="center" indent="1"/>
    </xf>
    <xf numFmtId="0" fontId="7" fillId="32" borderId="12" applyNumberFormat="0" applyProtection="0">
      <alignment horizontal="left" vertical="center" indent="1"/>
    </xf>
    <xf numFmtId="0" fontId="7" fillId="111" borderId="12" applyNumberFormat="0" applyProtection="0">
      <alignment horizontal="left" vertical="center" indent="1"/>
    </xf>
    <xf numFmtId="0" fontId="7" fillId="111" borderId="12" applyNumberFormat="0" applyProtection="0">
      <alignment horizontal="left" vertical="center" indent="1"/>
    </xf>
    <xf numFmtId="0" fontId="7" fillId="111" borderId="12" applyNumberFormat="0" applyProtection="0">
      <alignment horizontal="left" vertical="center" indent="1"/>
    </xf>
    <xf numFmtId="0" fontId="7" fillId="111" borderId="12" applyNumberFormat="0" applyProtection="0">
      <alignment horizontal="left" vertical="center" indent="1"/>
    </xf>
    <xf numFmtId="0" fontId="7" fillId="41" borderId="35" applyNumberFormat="0" applyProtection="0">
      <alignment horizontal="left" vertical="center" indent="1"/>
    </xf>
    <xf numFmtId="0" fontId="7" fillId="111" borderId="12" applyNumberFormat="0" applyProtection="0">
      <alignment horizontal="left" vertical="center" indent="1"/>
    </xf>
    <xf numFmtId="0" fontId="7" fillId="111" borderId="12" applyNumberFormat="0" applyProtection="0">
      <alignment horizontal="left" vertical="center" indent="1"/>
    </xf>
    <xf numFmtId="0" fontId="7" fillId="111" borderId="12" applyNumberFormat="0" applyProtection="0">
      <alignment horizontal="left" vertical="center" indent="1"/>
    </xf>
    <xf numFmtId="0" fontId="7" fillId="111" borderId="12" applyNumberFormat="0" applyProtection="0">
      <alignment horizontal="left" vertical="center" indent="1"/>
    </xf>
    <xf numFmtId="0" fontId="7" fillId="111" borderId="12" applyNumberFormat="0" applyProtection="0">
      <alignment horizontal="left" vertical="center" indent="1"/>
    </xf>
    <xf numFmtId="0" fontId="7" fillId="41" borderId="35" applyNumberFormat="0" applyProtection="0">
      <alignment horizontal="left" vertical="top" indent="1"/>
    </xf>
    <xf numFmtId="0" fontId="7" fillId="111" borderId="12" applyNumberFormat="0" applyProtection="0">
      <alignment horizontal="left" vertical="center" indent="1"/>
    </xf>
    <xf numFmtId="0" fontId="7" fillId="22" borderId="12" applyNumberFormat="0" applyProtection="0">
      <alignment horizontal="left" vertical="center" indent="1"/>
    </xf>
    <xf numFmtId="0" fontId="7" fillId="22" borderId="12" applyNumberFormat="0" applyProtection="0">
      <alignment horizontal="left" vertical="center" indent="1"/>
    </xf>
    <xf numFmtId="0" fontId="7" fillId="22" borderId="12" applyNumberFormat="0" applyProtection="0">
      <alignment horizontal="left" vertical="center" indent="1"/>
    </xf>
    <xf numFmtId="0" fontId="7" fillId="22" borderId="12" applyNumberFormat="0" applyProtection="0">
      <alignment horizontal="left" vertical="center" indent="1"/>
    </xf>
    <xf numFmtId="0" fontId="7" fillId="8" borderId="35" applyNumberFormat="0" applyProtection="0">
      <alignment horizontal="left" vertical="center" indent="1"/>
    </xf>
    <xf numFmtId="0" fontId="7" fillId="22" borderId="12" applyNumberFormat="0" applyProtection="0">
      <alignment horizontal="left" vertical="center" indent="1"/>
    </xf>
    <xf numFmtId="0" fontId="7" fillId="22" borderId="12" applyNumberFormat="0" applyProtection="0">
      <alignment horizontal="left" vertical="center" indent="1"/>
    </xf>
    <xf numFmtId="0" fontId="7" fillId="22" borderId="12" applyNumberFormat="0" applyProtection="0">
      <alignment horizontal="left" vertical="center" indent="1"/>
    </xf>
    <xf numFmtId="0" fontId="7" fillId="22" borderId="12" applyNumberFormat="0" applyProtection="0">
      <alignment horizontal="left" vertical="center" indent="1"/>
    </xf>
    <xf numFmtId="0" fontId="7" fillId="22" borderId="12" applyNumberFormat="0" applyProtection="0">
      <alignment horizontal="left" vertical="center" indent="1"/>
    </xf>
    <xf numFmtId="0" fontId="7" fillId="8" borderId="35" applyNumberFormat="0" applyProtection="0">
      <alignment horizontal="left" vertical="top" indent="1"/>
    </xf>
    <xf numFmtId="0" fontId="7" fillId="22" borderId="12" applyNumberFormat="0" applyProtection="0">
      <alignment horizontal="left" vertical="center" indent="1"/>
    </xf>
    <xf numFmtId="0" fontId="7" fillId="29" borderId="12" applyNumberFormat="0" applyProtection="0">
      <alignment horizontal="left" vertical="center" indent="1"/>
    </xf>
    <xf numFmtId="0" fontId="7" fillId="29" borderId="12" applyNumberFormat="0" applyProtection="0">
      <alignment horizontal="left" vertical="center" indent="1"/>
    </xf>
    <xf numFmtId="0" fontId="7" fillId="29" borderId="12" applyNumberFormat="0" applyProtection="0">
      <alignment horizontal="left" vertical="center" indent="1"/>
    </xf>
    <xf numFmtId="0" fontId="7" fillId="29" borderId="12" applyNumberFormat="0" applyProtection="0">
      <alignment horizontal="left" vertical="center" indent="1"/>
    </xf>
    <xf numFmtId="0" fontId="7" fillId="45" borderId="35" applyNumberFormat="0" applyProtection="0">
      <alignment horizontal="left" vertical="center" indent="1"/>
    </xf>
    <xf numFmtId="0" fontId="7" fillId="29" borderId="12" applyNumberFormat="0" applyProtection="0">
      <alignment horizontal="left" vertical="center" indent="1"/>
    </xf>
    <xf numFmtId="0" fontId="7" fillId="29" borderId="12" applyNumberFormat="0" applyProtection="0">
      <alignment horizontal="left" vertical="center" indent="1"/>
    </xf>
    <xf numFmtId="0" fontId="7" fillId="29" borderId="12" applyNumberFormat="0" applyProtection="0">
      <alignment horizontal="left" vertical="center" indent="1"/>
    </xf>
    <xf numFmtId="0" fontId="7" fillId="29" borderId="12" applyNumberFormat="0" applyProtection="0">
      <alignment horizontal="left" vertical="center" indent="1"/>
    </xf>
    <xf numFmtId="0" fontId="7" fillId="29" borderId="12" applyNumberFormat="0" applyProtection="0">
      <alignment horizontal="left" vertical="center" indent="1"/>
    </xf>
    <xf numFmtId="0" fontId="7" fillId="45" borderId="35" applyNumberFormat="0" applyProtection="0">
      <alignment horizontal="left" vertical="top" indent="1"/>
    </xf>
    <xf numFmtId="0" fontId="7" fillId="29" borderId="12" applyNumberFormat="0" applyProtection="0">
      <alignment horizontal="left" vertical="center" indent="1"/>
    </xf>
    <xf numFmtId="0" fontId="7" fillId="91" borderId="6" applyNumberFormat="0">
      <protection locked="0"/>
    </xf>
    <xf numFmtId="0" fontId="7" fillId="91" borderId="6" applyNumberFormat="0">
      <protection locked="0"/>
    </xf>
    <xf numFmtId="0" fontId="7" fillId="91" borderId="6" applyNumberFormat="0">
      <protection locked="0"/>
    </xf>
    <xf numFmtId="0" fontId="7" fillId="91" borderId="6" applyNumberFormat="0">
      <protection locked="0"/>
    </xf>
    <xf numFmtId="0" fontId="7" fillId="91" borderId="6" applyNumberFormat="0">
      <protection locked="0"/>
    </xf>
    <xf numFmtId="0" fontId="7" fillId="91" borderId="6" applyNumberFormat="0">
      <protection locked="0"/>
    </xf>
    <xf numFmtId="0" fontId="15" fillId="84" borderId="62" applyBorder="0"/>
    <xf numFmtId="172" fontId="13" fillId="0" borderId="0">
      <alignment horizontal="left" wrapText="1"/>
    </xf>
    <xf numFmtId="4" fontId="57" fillId="44" borderId="12" applyNumberFormat="0" applyProtection="0">
      <alignment vertical="center"/>
    </xf>
    <xf numFmtId="172" fontId="13" fillId="0" borderId="0">
      <alignment horizontal="left" wrapText="1"/>
    </xf>
    <xf numFmtId="4" fontId="66" fillId="44" borderId="12" applyNumberFormat="0" applyProtection="0">
      <alignment vertical="center"/>
    </xf>
    <xf numFmtId="172" fontId="13" fillId="0" borderId="0">
      <alignment horizontal="left" wrapText="1"/>
    </xf>
    <xf numFmtId="4" fontId="57" fillId="44" borderId="12" applyNumberFormat="0" applyProtection="0">
      <alignment horizontal="left" vertical="center" indent="1"/>
    </xf>
    <xf numFmtId="172" fontId="13" fillId="0" borderId="0">
      <alignment horizontal="left" wrapText="1"/>
    </xf>
    <xf numFmtId="4" fontId="57" fillId="44" borderId="12" applyNumberFormat="0" applyProtection="0">
      <alignment horizontal="left" vertical="center" indent="1"/>
    </xf>
    <xf numFmtId="172" fontId="13" fillId="0" borderId="0">
      <alignment horizontal="left" wrapText="1"/>
    </xf>
    <xf numFmtId="4" fontId="57" fillId="31" borderId="12" applyNumberFormat="0" applyProtection="0">
      <alignment horizontal="right" vertical="center"/>
    </xf>
    <xf numFmtId="172" fontId="13" fillId="0" borderId="0">
      <alignment horizontal="left" wrapText="1"/>
    </xf>
    <xf numFmtId="4" fontId="66" fillId="31" borderId="12" applyNumberFormat="0" applyProtection="0">
      <alignment horizontal="right" vertical="center"/>
    </xf>
    <xf numFmtId="0" fontId="7" fillId="29" borderId="12" applyNumberFormat="0" applyProtection="0">
      <alignment horizontal="left" vertical="center" indent="1"/>
    </xf>
    <xf numFmtId="0" fontId="7" fillId="29" borderId="12" applyNumberFormat="0" applyProtection="0">
      <alignment horizontal="left" vertical="center" indent="1"/>
    </xf>
    <xf numFmtId="0" fontId="7" fillId="29" borderId="12" applyNumberFormat="0" applyProtection="0">
      <alignment horizontal="left" vertical="center" indent="1"/>
    </xf>
    <xf numFmtId="0" fontId="7" fillId="29" borderId="12" applyNumberFormat="0" applyProtection="0">
      <alignment horizontal="left" vertical="center" indent="1"/>
    </xf>
    <xf numFmtId="0" fontId="7" fillId="29" borderId="12" applyNumberFormat="0" applyProtection="0">
      <alignment horizontal="left" vertical="center" indent="1"/>
    </xf>
    <xf numFmtId="0" fontId="7" fillId="29" borderId="12" applyNumberFormat="0" applyProtection="0">
      <alignment horizontal="left" vertical="center" indent="1"/>
    </xf>
    <xf numFmtId="0" fontId="7" fillId="29" borderId="12" applyNumberFormat="0" applyProtection="0">
      <alignment horizontal="left" vertical="center" indent="1"/>
    </xf>
    <xf numFmtId="0" fontId="7" fillId="29" borderId="12" applyNumberFormat="0" applyProtection="0">
      <alignment horizontal="left" vertical="center" indent="1"/>
    </xf>
    <xf numFmtId="0" fontId="7" fillId="29" borderId="12" applyNumberFormat="0" applyProtection="0">
      <alignment horizontal="left" vertical="center" indent="1"/>
    </xf>
    <xf numFmtId="0" fontId="7" fillId="29" borderId="12" applyNumberFormat="0" applyProtection="0">
      <alignment horizontal="left" vertical="center" indent="1"/>
    </xf>
    <xf numFmtId="0" fontId="7" fillId="29" borderId="12" applyNumberFormat="0" applyProtection="0">
      <alignment horizontal="left" vertical="center" indent="1"/>
    </xf>
    <xf numFmtId="0" fontId="7" fillId="29" borderId="12" applyNumberFormat="0" applyProtection="0">
      <alignment horizontal="left" vertical="center" indent="1"/>
    </xf>
    <xf numFmtId="0" fontId="7" fillId="29" borderId="12" applyNumberFormat="0" applyProtection="0">
      <alignment horizontal="left" vertical="center" indent="1"/>
    </xf>
    <xf numFmtId="0" fontId="7" fillId="29" borderId="12" applyNumberFormat="0" applyProtection="0">
      <alignment horizontal="left" vertical="center" indent="1"/>
    </xf>
    <xf numFmtId="0" fontId="7" fillId="29" borderId="12" applyNumberFormat="0" applyProtection="0">
      <alignment horizontal="left" vertical="center" indent="1"/>
    </xf>
    <xf numFmtId="0" fontId="7" fillId="29" borderId="12" applyNumberFormat="0" applyProtection="0">
      <alignment horizontal="left" vertical="center" indent="1"/>
    </xf>
    <xf numFmtId="0" fontId="7" fillId="29" borderId="12" applyNumberFormat="0" applyProtection="0">
      <alignment horizontal="left" vertical="center" indent="1"/>
    </xf>
    <xf numFmtId="0" fontId="7" fillId="29" borderId="12" applyNumberFormat="0" applyProtection="0">
      <alignment horizontal="left" vertical="center" indent="1"/>
    </xf>
    <xf numFmtId="0" fontId="7" fillId="29" borderId="12" applyNumberFormat="0" applyProtection="0">
      <alignment horizontal="left" vertical="center" indent="1"/>
    </xf>
    <xf numFmtId="0" fontId="7" fillId="29" borderId="12" applyNumberFormat="0" applyProtection="0">
      <alignment horizontal="left" vertical="center" indent="1"/>
    </xf>
    <xf numFmtId="0" fontId="7" fillId="29" borderId="12" applyNumberFormat="0" applyProtection="0">
      <alignment horizontal="left" vertical="center" indent="1"/>
    </xf>
    <xf numFmtId="0" fontId="7" fillId="29" borderId="12" applyNumberFormat="0" applyProtection="0">
      <alignment horizontal="left" vertical="center" indent="1"/>
    </xf>
    <xf numFmtId="0" fontId="7" fillId="29" borderId="12" applyNumberFormat="0" applyProtection="0">
      <alignment horizontal="left" vertical="center" indent="1"/>
    </xf>
    <xf numFmtId="0" fontId="7" fillId="29" borderId="12" applyNumberFormat="0" applyProtection="0">
      <alignment horizontal="left" vertical="center" indent="1"/>
    </xf>
    <xf numFmtId="0" fontId="7" fillId="29" borderId="12" applyNumberFormat="0" applyProtection="0">
      <alignment horizontal="left" vertical="center" indent="1"/>
    </xf>
    <xf numFmtId="0" fontId="7" fillId="29" borderId="12" applyNumberFormat="0" applyProtection="0">
      <alignment horizontal="left" vertical="center" indent="1"/>
    </xf>
    <xf numFmtId="0" fontId="7" fillId="29" borderId="12" applyNumberFormat="0" applyProtection="0">
      <alignment horizontal="left" vertical="center" indent="1"/>
    </xf>
    <xf numFmtId="0" fontId="7" fillId="29" borderId="12" applyNumberFormat="0" applyProtection="0">
      <alignment horizontal="left" vertical="center" indent="1"/>
    </xf>
    <xf numFmtId="0" fontId="7" fillId="29" borderId="12" applyNumberFormat="0" applyProtection="0">
      <alignment horizontal="left" vertical="center" indent="1"/>
    </xf>
    <xf numFmtId="0" fontId="7" fillId="29" borderId="12" applyNumberFormat="0" applyProtection="0">
      <alignment horizontal="left" vertical="center" indent="1"/>
    </xf>
    <xf numFmtId="0" fontId="7" fillId="29" borderId="12" applyNumberFormat="0" applyProtection="0">
      <alignment horizontal="left" vertical="center" indent="1"/>
    </xf>
    <xf numFmtId="0" fontId="7" fillId="29" borderId="12" applyNumberFormat="0" applyProtection="0">
      <alignment horizontal="left" vertical="center" indent="1"/>
    </xf>
    <xf numFmtId="0" fontId="7" fillId="29" borderId="12" applyNumberFormat="0" applyProtection="0">
      <alignment horizontal="left" vertical="center" indent="1"/>
    </xf>
    <xf numFmtId="0" fontId="7" fillId="29" borderId="12" applyNumberFormat="0" applyProtection="0">
      <alignment horizontal="left" vertical="center" indent="1"/>
    </xf>
    <xf numFmtId="0" fontId="7" fillId="29" borderId="12" applyNumberFormat="0" applyProtection="0">
      <alignment horizontal="left" vertical="center" indent="1"/>
    </xf>
    <xf numFmtId="0" fontId="7" fillId="29" borderId="12" applyNumberFormat="0" applyProtection="0">
      <alignment horizontal="left" vertical="center" indent="1"/>
    </xf>
    <xf numFmtId="0" fontId="7" fillId="29" borderId="12" applyNumberFormat="0" applyProtection="0">
      <alignment horizontal="left" vertical="center" indent="1"/>
    </xf>
    <xf numFmtId="0" fontId="7" fillId="29" borderId="12" applyNumberFormat="0" applyProtection="0">
      <alignment horizontal="left" vertical="center" indent="1"/>
    </xf>
    <xf numFmtId="0" fontId="7" fillId="29" borderId="12" applyNumberFormat="0" applyProtection="0">
      <alignment horizontal="left" vertical="center" indent="1"/>
    </xf>
    <xf numFmtId="0" fontId="7" fillId="29" borderId="12" applyNumberFormat="0" applyProtection="0">
      <alignment horizontal="left" vertical="center" indent="1"/>
    </xf>
    <xf numFmtId="0" fontId="7" fillId="29" borderId="12" applyNumberFormat="0" applyProtection="0">
      <alignment horizontal="left" vertical="center" indent="1"/>
    </xf>
    <xf numFmtId="0" fontId="7" fillId="29" borderId="12" applyNumberFormat="0" applyProtection="0">
      <alignment horizontal="left" vertical="center" indent="1"/>
    </xf>
    <xf numFmtId="0" fontId="7" fillId="29" borderId="12" applyNumberFormat="0" applyProtection="0">
      <alignment horizontal="left" vertical="center" indent="1"/>
    </xf>
    <xf numFmtId="0" fontId="7" fillId="29" borderId="12" applyNumberFormat="0" applyProtection="0">
      <alignment horizontal="left" vertical="center" indent="1"/>
    </xf>
    <xf numFmtId="0" fontId="7" fillId="29" borderId="12" applyNumberFormat="0" applyProtection="0">
      <alignment horizontal="left" vertical="center" indent="1"/>
    </xf>
    <xf numFmtId="0" fontId="7" fillId="29" borderId="12" applyNumberFormat="0" applyProtection="0">
      <alignment horizontal="left" vertical="center" indent="1"/>
    </xf>
    <xf numFmtId="0" fontId="125" fillId="0" borderId="0" applyNumberFormat="0" applyProtection="0">
      <alignment horizontal="left" indent="5"/>
    </xf>
    <xf numFmtId="0" fontId="8" fillId="112" borderId="6"/>
    <xf numFmtId="172" fontId="13" fillId="0" borderId="0">
      <alignment horizontal="left" wrapText="1"/>
    </xf>
    <xf numFmtId="4" fontId="67" fillId="31" borderId="12" applyNumberFormat="0" applyProtection="0">
      <alignment horizontal="right" vertical="center"/>
    </xf>
    <xf numFmtId="39" fontId="7" fillId="33" borderId="0"/>
    <xf numFmtId="39" fontId="7" fillId="33" borderId="0"/>
    <xf numFmtId="39" fontId="7" fillId="33" borderId="0"/>
    <xf numFmtId="39" fontId="7" fillId="33" borderId="0"/>
    <xf numFmtId="39" fontId="7" fillId="33" borderId="0"/>
    <xf numFmtId="39" fontId="7" fillId="33" borderId="0"/>
    <xf numFmtId="39" fontId="7" fillId="33" borderId="0"/>
    <xf numFmtId="39" fontId="7" fillId="33" borderId="0"/>
    <xf numFmtId="39" fontId="7" fillId="33" borderId="0"/>
    <xf numFmtId="39" fontId="7" fillId="33" borderId="0"/>
    <xf numFmtId="39" fontId="7" fillId="33" borderId="0"/>
    <xf numFmtId="39" fontId="7" fillId="33" borderId="0"/>
    <xf numFmtId="39" fontId="7" fillId="33" borderId="0"/>
    <xf numFmtId="39" fontId="7" fillId="33" borderId="0"/>
    <xf numFmtId="39" fontId="7" fillId="33" borderId="0"/>
    <xf numFmtId="39" fontId="7" fillId="33" borderId="0"/>
    <xf numFmtId="39" fontId="7" fillId="33" borderId="0"/>
    <xf numFmtId="39" fontId="7" fillId="33" borderId="0"/>
    <xf numFmtId="39" fontId="7" fillId="33" borderId="0"/>
    <xf numFmtId="39" fontId="7" fillId="33" borderId="0"/>
    <xf numFmtId="39" fontId="7" fillId="33" borderId="0"/>
    <xf numFmtId="39" fontId="7" fillId="33" borderId="0"/>
    <xf numFmtId="0" fontId="126" fillId="0" borderId="0" applyNumberFormat="0" applyFill="0" applyBorder="0" applyAlignment="0" applyProtection="0"/>
    <xf numFmtId="38" fontId="8" fillId="0" borderId="18"/>
    <xf numFmtId="38" fontId="8" fillId="0" borderId="18"/>
    <xf numFmtId="38" fontId="8" fillId="0" borderId="18"/>
    <xf numFmtId="38" fontId="8" fillId="0" borderId="18"/>
    <xf numFmtId="38" fontId="8" fillId="0" borderId="18"/>
    <xf numFmtId="38" fontId="8" fillId="0" borderId="18"/>
    <xf numFmtId="38" fontId="8" fillId="0" borderId="18"/>
    <xf numFmtId="172" fontId="13" fillId="0" borderId="0">
      <alignment horizontal="left" wrapText="1"/>
    </xf>
    <xf numFmtId="38" fontId="8" fillId="0" borderId="18"/>
    <xf numFmtId="0" fontId="8" fillId="0" borderId="18"/>
    <xf numFmtId="38" fontId="8" fillId="0" borderId="18"/>
    <xf numFmtId="38" fontId="8" fillId="0" borderId="18"/>
    <xf numFmtId="38" fontId="8" fillId="0" borderId="18"/>
    <xf numFmtId="38" fontId="15" fillId="0" borderId="16"/>
    <xf numFmtId="38" fontId="15" fillId="0" borderId="16"/>
    <xf numFmtId="38" fontId="15" fillId="0" borderId="16"/>
    <xf numFmtId="172" fontId="13" fillId="0" borderId="0">
      <alignment horizontal="left" wrapText="1"/>
    </xf>
    <xf numFmtId="0" fontId="15" fillId="0" borderId="16"/>
    <xf numFmtId="0" fontId="15" fillId="0" borderId="16"/>
    <xf numFmtId="0" fontId="15" fillId="0" borderId="16"/>
    <xf numFmtId="38" fontId="15" fillId="0" borderId="16"/>
    <xf numFmtId="38" fontId="15" fillId="0" borderId="16"/>
    <xf numFmtId="38" fontId="15" fillId="0" borderId="16"/>
    <xf numFmtId="38" fontId="15" fillId="0" borderId="16"/>
    <xf numFmtId="39" fontId="13" fillId="34" borderId="0"/>
    <xf numFmtId="187" fontId="7" fillId="0" borderId="0">
      <alignment horizontal="left" wrapText="1"/>
    </xf>
    <xf numFmtId="200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0" fontId="7" fillId="0" borderId="0">
      <alignment horizontal="left" wrapText="1"/>
    </xf>
    <xf numFmtId="172" fontId="7" fillId="0" borderId="0">
      <alignment horizontal="left" wrapText="1"/>
    </xf>
    <xf numFmtId="170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7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82" fontId="7" fillId="0" borderId="0">
      <alignment horizontal="left" wrapText="1"/>
    </xf>
    <xf numFmtId="172" fontId="13" fillId="0" borderId="0">
      <alignment horizontal="left" wrapText="1"/>
    </xf>
    <xf numFmtId="177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203" fontId="7" fillId="0" borderId="0">
      <alignment horizontal="left" wrapText="1"/>
    </xf>
    <xf numFmtId="203" fontId="7" fillId="0" borderId="0">
      <alignment horizontal="left" wrapText="1"/>
    </xf>
    <xf numFmtId="203" fontId="7" fillId="0" borderId="0">
      <alignment horizontal="left" wrapText="1"/>
    </xf>
    <xf numFmtId="203" fontId="7" fillId="0" borderId="0">
      <alignment horizontal="left" wrapText="1"/>
    </xf>
    <xf numFmtId="203" fontId="7" fillId="0" borderId="0">
      <alignment horizontal="left" wrapText="1"/>
    </xf>
    <xf numFmtId="203" fontId="7" fillId="0" borderId="0">
      <alignment horizontal="left" wrapText="1"/>
    </xf>
    <xf numFmtId="187" fontId="7" fillId="0" borderId="0">
      <alignment horizontal="left" wrapText="1"/>
    </xf>
    <xf numFmtId="187" fontId="7" fillId="0" borderId="0">
      <alignment horizontal="left" wrapText="1"/>
    </xf>
    <xf numFmtId="187" fontId="7" fillId="0" borderId="0">
      <alignment horizontal="left" wrapText="1"/>
    </xf>
    <xf numFmtId="201" fontId="7" fillId="0" borderId="0">
      <alignment horizontal="left" wrapText="1"/>
    </xf>
    <xf numFmtId="187" fontId="7" fillId="0" borderId="0">
      <alignment horizontal="left" wrapText="1"/>
    </xf>
    <xf numFmtId="187" fontId="7" fillId="0" borderId="0">
      <alignment horizontal="left" wrapText="1"/>
    </xf>
    <xf numFmtId="201" fontId="7" fillId="0" borderId="0">
      <alignment horizontal="left" wrapText="1"/>
    </xf>
    <xf numFmtId="201" fontId="7" fillId="0" borderId="0">
      <alignment horizontal="left" wrapText="1"/>
    </xf>
    <xf numFmtId="201" fontId="7" fillId="0" borderId="0">
      <alignment horizontal="left" wrapText="1"/>
    </xf>
    <xf numFmtId="182" fontId="7" fillId="0" borderId="0">
      <alignment horizontal="left" wrapText="1"/>
    </xf>
    <xf numFmtId="182" fontId="7" fillId="0" borderId="0">
      <alignment horizontal="left" wrapText="1"/>
    </xf>
    <xf numFmtId="201" fontId="7" fillId="0" borderId="0">
      <alignment horizontal="left" wrapText="1"/>
    </xf>
    <xf numFmtId="187" fontId="7" fillId="0" borderId="0">
      <alignment horizontal="left" wrapText="1"/>
    </xf>
    <xf numFmtId="172" fontId="7" fillId="0" borderId="0">
      <alignment horizontal="left" wrapText="1"/>
    </xf>
    <xf numFmtId="182" fontId="7" fillId="0" borderId="0">
      <alignment horizontal="left" wrapText="1"/>
    </xf>
    <xf numFmtId="172" fontId="7" fillId="0" borderId="0">
      <alignment horizontal="left" wrapText="1"/>
    </xf>
    <xf numFmtId="0" fontId="7" fillId="0" borderId="0">
      <alignment horizontal="left" wrapText="1"/>
    </xf>
    <xf numFmtId="0" fontId="57" fillId="0" borderId="0" applyNumberFormat="0" applyBorder="0" applyAlignment="0"/>
    <xf numFmtId="0" fontId="127" fillId="0" borderId="0" applyNumberFormat="0" applyBorder="0" applyAlignment="0"/>
    <xf numFmtId="0" fontId="58" fillId="0" borderId="0" applyNumberFormat="0" applyBorder="0" applyAlignment="0"/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0" fontId="7" fillId="0" borderId="0" applyNumberFormat="0" applyBorder="0" applyAlignment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90" fillId="0" borderId="0"/>
    <xf numFmtId="0" fontId="122" fillId="99" borderId="0"/>
    <xf numFmtId="178" fontId="130" fillId="0" borderId="0">
      <alignment horizontal="left" vertical="center"/>
    </xf>
    <xf numFmtId="178" fontId="130" fillId="0" borderId="0">
      <alignment horizontal="left" vertical="center"/>
    </xf>
    <xf numFmtId="0" fontId="9" fillId="20" borderId="0">
      <alignment horizontal="left" wrapText="1"/>
    </xf>
    <xf numFmtId="172" fontId="13" fillId="0" borderId="0">
      <alignment horizontal="left" wrapText="1"/>
    </xf>
    <xf numFmtId="0" fontId="27" fillId="0" borderId="0">
      <alignment horizontal="left" vertical="center"/>
    </xf>
    <xf numFmtId="0" fontId="14" fillId="0" borderId="19" applyNumberFormat="0" applyFont="0" applyFill="0" applyAlignment="0" applyProtection="0"/>
    <xf numFmtId="0" fontId="93" fillId="0" borderId="63" applyNumberFormat="0" applyFill="0" applyAlignment="0" applyProtection="0"/>
    <xf numFmtId="0" fontId="93" fillId="0" borderId="63" applyNumberFormat="0" applyFill="0" applyAlignment="0" applyProtection="0"/>
    <xf numFmtId="0" fontId="93" fillId="0" borderId="63" applyNumberFormat="0" applyFill="0" applyAlignment="0" applyProtection="0"/>
    <xf numFmtId="0" fontId="131" fillId="0" borderId="64" applyNumberFormat="0" applyFill="0" applyAlignment="0" applyProtection="0"/>
    <xf numFmtId="0" fontId="131" fillId="0" borderId="65" applyNumberFormat="0" applyFill="0" applyAlignment="0" applyProtection="0"/>
    <xf numFmtId="0" fontId="131" fillId="0" borderId="65" applyNumberFormat="0" applyFill="0" applyAlignment="0" applyProtection="0"/>
    <xf numFmtId="0" fontId="131" fillId="0" borderId="65" applyNumberFormat="0" applyFill="0" applyAlignment="0" applyProtection="0"/>
    <xf numFmtId="0" fontId="131" fillId="0" borderId="65" applyNumberFormat="0" applyFill="0" applyAlignment="0" applyProtection="0"/>
    <xf numFmtId="0" fontId="131" fillId="0" borderId="64" applyNumberFormat="0" applyFill="0" applyAlignment="0" applyProtection="0"/>
    <xf numFmtId="0" fontId="131" fillId="0" borderId="65" applyNumberFormat="0" applyFill="0" applyAlignment="0" applyProtection="0"/>
    <xf numFmtId="0" fontId="131" fillId="0" borderId="65" applyNumberFormat="0" applyFill="0" applyAlignment="0" applyProtection="0"/>
    <xf numFmtId="0" fontId="131" fillId="0" borderId="65" applyNumberFormat="0" applyFill="0" applyAlignment="0" applyProtection="0"/>
    <xf numFmtId="41" fontId="9" fillId="20" borderId="0">
      <alignment horizontal="left"/>
    </xf>
    <xf numFmtId="172" fontId="13" fillId="0" borderId="0">
      <alignment horizontal="left" wrapText="1"/>
    </xf>
    <xf numFmtId="172" fontId="13" fillId="0" borderId="0">
      <alignment horizontal="left" wrapText="1"/>
    </xf>
    <xf numFmtId="41" fontId="9" fillId="20" borderId="0">
      <alignment horizontal="left"/>
    </xf>
    <xf numFmtId="0" fontId="131" fillId="0" borderId="65" applyNumberFormat="0" applyFill="0" applyAlignment="0" applyProtection="0"/>
    <xf numFmtId="0" fontId="131" fillId="0" borderId="64" applyNumberFormat="0" applyFill="0" applyAlignment="0" applyProtection="0"/>
    <xf numFmtId="0" fontId="74" fillId="0" borderId="20"/>
    <xf numFmtId="0" fontId="18" fillId="0" borderId="20"/>
    <xf numFmtId="0" fontId="74" fillId="0" borderId="2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172" fontId="13" fillId="0" borderId="0">
      <alignment horizontal="left" wrapText="1"/>
    </xf>
    <xf numFmtId="0" fontId="132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170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2" fontId="7" fillId="0" borderId="0">
      <alignment horizontal="left" wrapText="1"/>
    </xf>
    <xf numFmtId="0" fontId="53" fillId="0" borderId="0"/>
    <xf numFmtId="0" fontId="53" fillId="0" borderId="0"/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2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4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0" fontId="133" fillId="48" borderId="0" applyNumberFormat="0" applyBorder="0" applyAlignment="0" applyProtection="0"/>
    <xf numFmtId="0" fontId="133" fillId="49" borderId="0" applyNumberFormat="0" applyBorder="0" applyAlignment="0" applyProtection="0"/>
    <xf numFmtId="0" fontId="133" fillId="50" borderId="0" applyNumberFormat="0" applyBorder="0" applyAlignment="0" applyProtection="0"/>
    <xf numFmtId="0" fontId="133" fillId="51" borderId="0" applyNumberFormat="0" applyBorder="0" applyAlignment="0" applyProtection="0"/>
    <xf numFmtId="0" fontId="133" fillId="53" borderId="0" applyNumberFormat="0" applyBorder="0" applyAlignment="0" applyProtection="0"/>
    <xf numFmtId="0" fontId="133" fillId="54" borderId="0" applyNumberFormat="0" applyBorder="0" applyAlignment="0" applyProtection="0"/>
    <xf numFmtId="0" fontId="133" fillId="56" borderId="0" applyNumberFormat="0" applyBorder="0" applyAlignment="0" applyProtection="0"/>
    <xf numFmtId="0" fontId="133" fillId="57" borderId="0" applyNumberFormat="0" applyBorder="0" applyAlignment="0" applyProtection="0"/>
    <xf numFmtId="0" fontId="133" fillId="58" borderId="0" applyNumberFormat="0" applyBorder="0" applyAlignment="0" applyProtection="0"/>
    <xf numFmtId="0" fontId="133" fillId="59" borderId="0" applyNumberFormat="0" applyBorder="0" applyAlignment="0" applyProtection="0"/>
    <xf numFmtId="0" fontId="39" fillId="21" borderId="1" applyNumberFormat="0" applyAlignment="0" applyProtection="0"/>
    <xf numFmtId="0" fontId="39" fillId="21" borderId="1" applyNumberFormat="0" applyAlignment="0" applyProtection="0"/>
    <xf numFmtId="0" fontId="134" fillId="92" borderId="50" applyNumberFormat="0" applyAlignment="0" applyProtection="0"/>
    <xf numFmtId="43" fontId="7" fillId="0" borderId="0" applyFont="0" applyFill="0" applyBorder="0" applyAlignment="0" applyProtection="0"/>
    <xf numFmtId="4" fontId="8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8" fontId="88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6" fillId="97" borderId="49" applyNumberFormat="0" applyAlignment="0" applyProtection="0"/>
    <xf numFmtId="0" fontId="136" fillId="97" borderId="49" applyNumberFormat="0" applyAlignment="0" applyProtection="0"/>
    <xf numFmtId="0" fontId="136" fillId="97" borderId="49" applyNumberFormat="0" applyAlignment="0" applyProtection="0"/>
    <xf numFmtId="172" fontId="13" fillId="0" borderId="0">
      <alignment horizontal="left" wrapText="1"/>
    </xf>
    <xf numFmtId="201" fontId="13" fillId="0" borderId="0">
      <alignment horizontal="left" wrapText="1"/>
    </xf>
    <xf numFmtId="0" fontId="137" fillId="0" borderId="0"/>
    <xf numFmtId="0" fontId="7" fillId="0" borderId="0"/>
    <xf numFmtId="0" fontId="133" fillId="0" borderId="0"/>
    <xf numFmtId="9" fontId="88" fillId="0" borderId="0" applyFont="0" applyFill="0" applyBorder="0" applyAlignment="0" applyProtection="0"/>
    <xf numFmtId="0" fontId="7" fillId="29" borderId="12" applyNumberFormat="0" applyProtection="0">
      <alignment horizontal="left" vertical="center" indent="1"/>
    </xf>
    <xf numFmtId="170" fontId="7" fillId="0" borderId="0">
      <alignment horizontal="left" wrapText="1"/>
    </xf>
    <xf numFmtId="0" fontId="57" fillId="0" borderId="0" applyNumberFormat="0" applyBorder="0" applyAlignment="0"/>
    <xf numFmtId="0" fontId="127" fillId="0" borderId="0" applyNumberFormat="0" applyBorder="0" applyAlignment="0"/>
    <xf numFmtId="0" fontId="58" fillId="0" borderId="0" applyNumberFormat="0" applyBorder="0" applyAlignment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1" fillId="0" borderId="0"/>
    <xf numFmtId="0" fontId="1" fillId="0" borderId="0"/>
    <xf numFmtId="0" fontId="1" fillId="0" borderId="0"/>
  </cellStyleXfs>
  <cellXfs count="349">
    <xf numFmtId="0" fontId="0" fillId="0" borderId="0" xfId="0"/>
    <xf numFmtId="0" fontId="52" fillId="0" borderId="0" xfId="0" quotePrefix="1" applyFont="1" applyFill="1" applyBorder="1" applyAlignment="1">
      <alignment horizontal="left"/>
    </xf>
    <xf numFmtId="164" fontId="12" fillId="0" borderId="0" xfId="343" quotePrefix="1" applyNumberFormat="1" applyFont="1" applyFill="1" applyBorder="1" applyAlignment="1">
      <alignment horizontal="center" vertical="top" wrapText="1"/>
    </xf>
    <xf numFmtId="0" fontId="12" fillId="0" borderId="0" xfId="0" applyFont="1" applyFill="1" applyBorder="1" applyAlignment="1">
      <alignment horizontal="center" vertical="top" wrapText="1"/>
    </xf>
    <xf numFmtId="164" fontId="12" fillId="0" borderId="0" xfId="343" quotePrefix="1" applyNumberFormat="1" applyFont="1" applyFill="1" applyBorder="1" applyAlignment="1">
      <alignment horizontal="center" wrapText="1"/>
    </xf>
    <xf numFmtId="0" fontId="12" fillId="0" borderId="0" xfId="0" quotePrefix="1" applyFont="1" applyFill="1" applyBorder="1" applyAlignment="1">
      <alignment horizontal="center" wrapText="1"/>
    </xf>
    <xf numFmtId="0" fontId="12" fillId="0" borderId="0" xfId="0" applyFont="1" applyFill="1"/>
    <xf numFmtId="164" fontId="12" fillId="0" borderId="13" xfId="343" quotePrefix="1" applyNumberFormat="1" applyFont="1" applyFill="1" applyBorder="1" applyAlignment="1">
      <alignment horizontal="center" wrapText="1"/>
    </xf>
    <xf numFmtId="164" fontId="12" fillId="0" borderId="0" xfId="343" applyNumberFormat="1" applyFont="1" applyFill="1" applyBorder="1" applyAlignment="1">
      <alignment horizontal="center" vertical="top" wrapText="1"/>
    </xf>
    <xf numFmtId="0" fontId="17" fillId="0" borderId="0" xfId="0" applyFont="1" applyFill="1" applyAlignment="1">
      <alignment horizontal="center"/>
    </xf>
    <xf numFmtId="0" fontId="17" fillId="0" borderId="0" xfId="0" quotePrefix="1" applyFont="1" applyFill="1" applyAlignment="1">
      <alignment horizontal="center"/>
    </xf>
    <xf numFmtId="0" fontId="51" fillId="0" borderId="0" xfId="0" applyFont="1" applyFill="1"/>
    <xf numFmtId="0" fontId="51" fillId="0" borderId="0" xfId="0" applyFont="1" applyFill="1" applyAlignment="1">
      <alignment horizontal="center" wrapText="1"/>
    </xf>
    <xf numFmtId="0" fontId="12" fillId="0" borderId="13" xfId="0" quotePrefix="1" applyFont="1" applyFill="1" applyBorder="1" applyAlignment="1">
      <alignment horizontal="center" wrapText="1"/>
    </xf>
    <xf numFmtId="0" fontId="52" fillId="0" borderId="21" xfId="0" applyFont="1" applyFill="1" applyBorder="1" applyAlignment="1">
      <alignment horizontal="centerContinuous"/>
    </xf>
    <xf numFmtId="0" fontId="52" fillId="0" borderId="22" xfId="0" applyFont="1" applyFill="1" applyBorder="1" applyAlignment="1">
      <alignment horizontal="centerContinuous"/>
    </xf>
    <xf numFmtId="0" fontId="52" fillId="0" borderId="23" xfId="0" applyFont="1" applyFill="1" applyBorder="1" applyAlignment="1">
      <alignment horizontal="centerContinuous"/>
    </xf>
    <xf numFmtId="0" fontId="52" fillId="0" borderId="0" xfId="0" applyFont="1" applyFill="1" applyBorder="1"/>
    <xf numFmtId="0" fontId="52" fillId="0" borderId="24" xfId="0" applyFont="1" applyFill="1" applyBorder="1" applyAlignment="1">
      <alignment horizontal="centerContinuous"/>
    </xf>
    <xf numFmtId="0" fontId="52" fillId="0" borderId="0" xfId="0" applyFont="1" applyFill="1" applyBorder="1" applyAlignment="1">
      <alignment horizontal="centerContinuous"/>
    </xf>
    <xf numFmtId="0" fontId="52" fillId="0" borderId="25" xfId="0" applyFont="1" applyFill="1" applyBorder="1" applyAlignment="1">
      <alignment horizontal="centerContinuous"/>
    </xf>
    <xf numFmtId="0" fontId="52" fillId="0" borderId="24" xfId="0" applyFont="1" applyFill="1" applyBorder="1" applyAlignment="1">
      <alignment horizontal="center"/>
    </xf>
    <xf numFmtId="0" fontId="52" fillId="0" borderId="0" xfId="0" applyFont="1" applyFill="1" applyBorder="1" applyAlignment="1">
      <alignment horizontal="center"/>
    </xf>
    <xf numFmtId="164" fontId="52" fillId="0" borderId="0" xfId="343" applyNumberFormat="1" applyFont="1" applyFill="1" applyBorder="1"/>
    <xf numFmtId="0" fontId="52" fillId="0" borderId="25" xfId="0" applyFont="1" applyFill="1" applyBorder="1"/>
    <xf numFmtId="0" fontId="52" fillId="0" borderId="24" xfId="0" applyFont="1" applyFill="1" applyBorder="1" applyAlignment="1">
      <alignment horizontal="center" vertical="top" wrapText="1"/>
    </xf>
    <xf numFmtId="0" fontId="52" fillId="0" borderId="0" xfId="0" applyFont="1" applyFill="1" applyBorder="1" applyAlignment="1">
      <alignment horizontal="center" vertical="top" wrapText="1"/>
    </xf>
    <xf numFmtId="0" fontId="52" fillId="0" borderId="25" xfId="0" quotePrefix="1" applyFont="1" applyFill="1" applyBorder="1" applyAlignment="1">
      <alignment horizontal="center" vertical="top" wrapText="1"/>
    </xf>
    <xf numFmtId="0" fontId="52" fillId="0" borderId="24" xfId="0" applyFont="1" applyFill="1" applyBorder="1" applyAlignment="1">
      <alignment horizontal="center" wrapText="1"/>
    </xf>
    <xf numFmtId="0" fontId="52" fillId="0" borderId="0" xfId="0" applyFont="1" applyFill="1" applyBorder="1" applyAlignment="1">
      <alignment horizontal="center" wrapText="1"/>
    </xf>
    <xf numFmtId="0" fontId="52" fillId="0" borderId="0" xfId="0" quotePrefix="1" applyFont="1" applyFill="1" applyBorder="1" applyAlignment="1">
      <alignment horizontal="center" wrapText="1"/>
    </xf>
    <xf numFmtId="0" fontId="52" fillId="0" borderId="25" xfId="0" quotePrefix="1" applyFont="1" applyFill="1" applyBorder="1" applyAlignment="1">
      <alignment horizontal="center" wrapText="1"/>
    </xf>
    <xf numFmtId="0" fontId="52" fillId="0" borderId="26" xfId="0" applyFont="1" applyFill="1" applyBorder="1" applyAlignment="1">
      <alignment horizontal="center" wrapText="1"/>
    </xf>
    <xf numFmtId="0" fontId="52" fillId="0" borderId="13" xfId="0" applyFont="1" applyFill="1" applyBorder="1" applyAlignment="1">
      <alignment horizontal="center" wrapText="1"/>
    </xf>
    <xf numFmtId="0" fontId="52" fillId="0" borderId="27" xfId="0" applyFont="1" applyFill="1" applyBorder="1" applyAlignment="1">
      <alignment horizontal="center" wrapText="1"/>
    </xf>
    <xf numFmtId="165" fontId="52" fillId="0" borderId="0" xfId="368" applyNumberFormat="1" applyFont="1" applyFill="1" applyBorder="1"/>
    <xf numFmtId="166" fontId="52" fillId="0" borderId="0" xfId="0" applyNumberFormat="1" applyFont="1" applyFill="1" applyBorder="1"/>
    <xf numFmtId="10" fontId="52" fillId="0" borderId="25" xfId="458" applyNumberFormat="1" applyFont="1" applyFill="1" applyBorder="1"/>
    <xf numFmtId="0" fontId="52" fillId="0" borderId="0" xfId="0" quotePrefix="1" applyFont="1" applyFill="1" applyBorder="1" applyAlignment="1">
      <alignment horizontal="left" indent="1"/>
    </xf>
    <xf numFmtId="0" fontId="52" fillId="0" borderId="0" xfId="0" applyFont="1" applyFill="1" applyBorder="1" applyAlignment="1">
      <alignment horizontal="left" indent="1"/>
    </xf>
    <xf numFmtId="0" fontId="52" fillId="0" borderId="0" xfId="0" applyFont="1" applyFill="1" applyBorder="1" applyAlignment="1">
      <alignment horizontal="left"/>
    </xf>
    <xf numFmtId="0" fontId="52" fillId="0" borderId="0" xfId="0" quotePrefix="1" applyFont="1" applyFill="1" applyBorder="1" applyAlignment="1"/>
    <xf numFmtId="0" fontId="52" fillId="0" borderId="0" xfId="0" quotePrefix="1" applyFont="1" applyFill="1" applyBorder="1" applyAlignment="1">
      <alignment horizontal="center"/>
    </xf>
    <xf numFmtId="0" fontId="52" fillId="0" borderId="26" xfId="0" applyFont="1" applyFill="1" applyBorder="1" applyAlignment="1">
      <alignment horizontal="center"/>
    </xf>
    <xf numFmtId="0" fontId="52" fillId="0" borderId="13" xfId="0" applyFont="1" applyFill="1" applyBorder="1"/>
    <xf numFmtId="0" fontId="52" fillId="0" borderId="13" xfId="0" applyFont="1" applyFill="1" applyBorder="1" applyAlignment="1">
      <alignment horizontal="center"/>
    </xf>
    <xf numFmtId="164" fontId="52" fillId="0" borderId="13" xfId="343" applyNumberFormat="1" applyFont="1" applyFill="1" applyBorder="1"/>
    <xf numFmtId="165" fontId="52" fillId="0" borderId="13" xfId="368" applyNumberFormat="1" applyFont="1" applyFill="1" applyBorder="1"/>
    <xf numFmtId="0" fontId="52" fillId="0" borderId="27" xfId="0" applyFont="1" applyFill="1" applyBorder="1"/>
    <xf numFmtId="165" fontId="52" fillId="0" borderId="0" xfId="0" applyNumberFormat="1" applyFont="1" applyFill="1" applyBorder="1"/>
    <xf numFmtId="164" fontId="52" fillId="0" borderId="0" xfId="343" applyNumberFormat="1" applyFont="1" applyFill="1" applyBorder="1" applyAlignment="1">
      <alignment horizontal="center" wrapText="1"/>
    </xf>
    <xf numFmtId="164" fontId="52" fillId="0" borderId="13" xfId="343" quotePrefix="1" applyNumberFormat="1" applyFont="1" applyFill="1" applyBorder="1" applyAlignment="1">
      <alignment horizontal="center" wrapText="1"/>
    </xf>
    <xf numFmtId="0" fontId="52" fillId="0" borderId="13" xfId="0" quotePrefix="1" applyFont="1" applyFill="1" applyBorder="1" applyAlignment="1">
      <alignment horizontal="center" wrapText="1"/>
    </xf>
    <xf numFmtId="175" fontId="52" fillId="0" borderId="0" xfId="343" applyNumberFormat="1" applyFont="1" applyFill="1" applyBorder="1"/>
    <xf numFmtId="175" fontId="52" fillId="0" borderId="0" xfId="0" applyNumberFormat="1" applyFont="1" applyFill="1" applyBorder="1"/>
    <xf numFmtId="166" fontId="52" fillId="0" borderId="25" xfId="368" applyNumberFormat="1" applyFont="1" applyFill="1" applyBorder="1" applyAlignment="1">
      <alignment horizontal="center"/>
    </xf>
    <xf numFmtId="166" fontId="52" fillId="0" borderId="0" xfId="368" applyNumberFormat="1" applyFont="1" applyFill="1" applyBorder="1" applyAlignment="1">
      <alignment horizontal="center"/>
    </xf>
    <xf numFmtId="166" fontId="52" fillId="0" borderId="25" xfId="0" applyNumberFormat="1" applyFont="1" applyFill="1" applyBorder="1" applyAlignment="1">
      <alignment horizontal="center"/>
    </xf>
    <xf numFmtId="0" fontId="52" fillId="0" borderId="25" xfId="0" applyFont="1" applyFill="1" applyBorder="1" applyAlignment="1">
      <alignment horizontal="center"/>
    </xf>
    <xf numFmtId="165" fontId="52" fillId="0" borderId="25" xfId="0" applyNumberFormat="1" applyFont="1" applyFill="1" applyBorder="1"/>
    <xf numFmtId="165" fontId="52" fillId="0" borderId="13" xfId="0" applyNumberFormat="1" applyFont="1" applyFill="1" applyBorder="1"/>
    <xf numFmtId="164" fontId="12" fillId="0" borderId="0" xfId="344" applyNumberFormat="1" applyFont="1" applyFill="1" applyBorder="1"/>
    <xf numFmtId="164" fontId="12" fillId="0" borderId="0" xfId="344" applyNumberFormat="1" applyFont="1" applyBorder="1"/>
    <xf numFmtId="164" fontId="12" fillId="0" borderId="0" xfId="344" applyNumberFormat="1" applyFont="1" applyFill="1" applyBorder="1" applyAlignment="1">
      <alignment horizontal="left" indent="1"/>
    </xf>
    <xf numFmtId="164" fontId="0" fillId="0" borderId="0" xfId="0" applyNumberFormat="1"/>
    <xf numFmtId="0" fontId="51" fillId="0" borderId="15" xfId="0" applyFont="1" applyFill="1" applyBorder="1" applyAlignment="1">
      <alignment horizontal="center" wrapText="1"/>
    </xf>
    <xf numFmtId="0" fontId="51" fillId="0" borderId="15" xfId="0" quotePrefix="1" applyFont="1" applyFill="1" applyBorder="1" applyAlignment="1">
      <alignment horizontal="center" wrapText="1"/>
    </xf>
    <xf numFmtId="0" fontId="51" fillId="0" borderId="0" xfId="0" applyFont="1" applyFill="1" applyBorder="1" applyAlignment="1">
      <alignment horizontal="center" wrapText="1"/>
    </xf>
    <xf numFmtId="0" fontId="51" fillId="0" borderId="0" xfId="0" quotePrefix="1" applyFont="1" applyFill="1" applyBorder="1" applyAlignment="1">
      <alignment horizontal="center" wrapText="1"/>
    </xf>
    <xf numFmtId="0" fontId="51" fillId="0" borderId="0" xfId="0" quotePrefix="1" applyFont="1" applyFill="1" applyAlignment="1">
      <alignment horizontal="center" wrapText="1"/>
    </xf>
    <xf numFmtId="0" fontId="51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left" indent="1"/>
    </xf>
    <xf numFmtId="0" fontId="51" fillId="0" borderId="0" xfId="0" applyFont="1" applyFill="1" applyAlignment="1">
      <alignment horizontal="left"/>
    </xf>
    <xf numFmtId="0" fontId="51" fillId="0" borderId="0" xfId="0" quotePrefix="1" applyFont="1" applyFill="1" applyAlignment="1">
      <alignment horizontal="left" indent="1"/>
    </xf>
    <xf numFmtId="0" fontId="51" fillId="0" borderId="0" xfId="0" quotePrefix="1" applyFont="1" applyFill="1" applyAlignment="1">
      <alignment horizontal="left"/>
    </xf>
    <xf numFmtId="164" fontId="51" fillId="0" borderId="14" xfId="0" applyNumberFormat="1" applyFont="1" applyFill="1" applyBorder="1"/>
    <xf numFmtId="164" fontId="51" fillId="0" borderId="16" xfId="0" applyNumberFormat="1" applyFont="1" applyFill="1" applyBorder="1"/>
    <xf numFmtId="0" fontId="7" fillId="0" borderId="0" xfId="0" applyFont="1" applyFill="1" applyBorder="1"/>
    <xf numFmtId="164" fontId="7" fillId="0" borderId="0" xfId="343" applyNumberFormat="1" applyFont="1" applyFill="1" applyBorder="1"/>
    <xf numFmtId="0" fontId="7" fillId="0" borderId="0" xfId="0" applyFont="1" applyFill="1" applyBorder="1" applyAlignment="1">
      <alignment horizontal="center"/>
    </xf>
    <xf numFmtId="165" fontId="7" fillId="0" borderId="0" xfId="0" applyNumberFormat="1" applyFont="1" applyFill="1" applyBorder="1"/>
    <xf numFmtId="165" fontId="7" fillId="0" borderId="0" xfId="368" applyNumberFormat="1" applyFont="1" applyFill="1" applyBorder="1"/>
    <xf numFmtId="0" fontId="7" fillId="0" borderId="27" xfId="0" applyFont="1" applyFill="1" applyBorder="1"/>
    <xf numFmtId="0" fontId="7" fillId="0" borderId="13" xfId="0" applyFont="1" applyFill="1" applyBorder="1"/>
    <xf numFmtId="164" fontId="7" fillId="0" borderId="13" xfId="343" applyNumberFormat="1" applyFont="1" applyFill="1" applyBorder="1"/>
    <xf numFmtId="165" fontId="7" fillId="0" borderId="13" xfId="368" applyNumberFormat="1" applyFont="1" applyFill="1" applyBorder="1"/>
    <xf numFmtId="0" fontId="7" fillId="0" borderId="13" xfId="0" applyFont="1" applyFill="1" applyBorder="1" applyAlignment="1">
      <alignment horizontal="center"/>
    </xf>
    <xf numFmtId="0" fontId="7" fillId="0" borderId="26" xfId="0" applyFont="1" applyFill="1" applyBorder="1" applyAlignment="1">
      <alignment horizontal="center"/>
    </xf>
    <xf numFmtId="10" fontId="7" fillId="0" borderId="25" xfId="458" applyNumberFormat="1" applyFont="1" applyFill="1" applyBorder="1"/>
    <xf numFmtId="166" fontId="7" fillId="0" borderId="0" xfId="0" applyNumberFormat="1" applyFont="1" applyFill="1" applyBorder="1"/>
    <xf numFmtId="0" fontId="7" fillId="0" borderId="0" xfId="0" applyFont="1" applyFill="1" applyBorder="1" applyAlignment="1">
      <alignment horizontal="left"/>
    </xf>
    <xf numFmtId="0" fontId="7" fillId="0" borderId="24" xfId="0" applyFont="1" applyFill="1" applyBorder="1" applyAlignment="1">
      <alignment horizontal="center"/>
    </xf>
    <xf numFmtId="0" fontId="7" fillId="0" borderId="0" xfId="0" quotePrefix="1" applyFont="1" applyFill="1" applyBorder="1" applyAlignment="1">
      <alignment horizontal="left" indent="1"/>
    </xf>
    <xf numFmtId="0" fontId="7" fillId="0" borderId="0" xfId="0" applyFont="1" applyFill="1" applyBorder="1" applyAlignment="1">
      <alignment horizontal="center" wrapText="1"/>
    </xf>
    <xf numFmtId="0" fontId="7" fillId="0" borderId="0" xfId="0" quotePrefix="1" applyFont="1" applyFill="1" applyBorder="1" applyAlignment="1">
      <alignment horizontal="center"/>
    </xf>
    <xf numFmtId="0" fontId="7" fillId="0" borderId="0" xfId="0" applyFont="1" applyFill="1" applyBorder="1" applyAlignment="1">
      <alignment horizontal="left" indent="1"/>
    </xf>
    <xf numFmtId="0" fontId="7" fillId="0" borderId="0" xfId="0" quotePrefix="1" applyFont="1" applyFill="1" applyBorder="1" applyAlignment="1"/>
    <xf numFmtId="0" fontId="7" fillId="0" borderId="0" xfId="0" quotePrefix="1" applyFont="1" applyFill="1" applyBorder="1" applyAlignment="1">
      <alignment horizontal="left"/>
    </xf>
    <xf numFmtId="0" fontId="7" fillId="0" borderId="25" xfId="0" applyFont="1" applyFill="1" applyBorder="1"/>
    <xf numFmtId="0" fontId="7" fillId="0" borderId="0" xfId="0" applyFont="1" applyFill="1" applyBorder="1" applyAlignment="1">
      <alignment horizontal="center" vertical="top" wrapText="1"/>
    </xf>
    <xf numFmtId="0" fontId="7" fillId="0" borderId="25" xfId="0" quotePrefix="1" applyFont="1" applyFill="1" applyBorder="1" applyAlignment="1">
      <alignment horizontal="center" vertical="top" wrapText="1"/>
    </xf>
    <xf numFmtId="164" fontId="7" fillId="0" borderId="0" xfId="343" quotePrefix="1" applyNumberFormat="1" applyFont="1" applyFill="1" applyBorder="1" applyAlignment="1">
      <alignment horizontal="center" vertical="top" wrapText="1"/>
    </xf>
    <xf numFmtId="164" fontId="7" fillId="0" borderId="0" xfId="343" applyNumberFormat="1" applyFont="1" applyFill="1" applyBorder="1" applyAlignment="1">
      <alignment horizontal="center" vertical="top" wrapText="1"/>
    </xf>
    <xf numFmtId="0" fontId="7" fillId="0" borderId="24" xfId="0" applyFont="1" applyFill="1" applyBorder="1" applyAlignment="1">
      <alignment horizontal="center" vertical="top" wrapText="1"/>
    </xf>
    <xf numFmtId="0" fontId="7" fillId="0" borderId="27" xfId="0" applyFont="1" applyFill="1" applyBorder="1" applyAlignment="1">
      <alignment horizontal="center" wrapText="1"/>
    </xf>
    <xf numFmtId="0" fontId="7" fillId="0" borderId="13" xfId="0" applyFont="1" applyFill="1" applyBorder="1" applyAlignment="1">
      <alignment horizontal="center" wrapText="1"/>
    </xf>
    <xf numFmtId="164" fontId="7" fillId="0" borderId="13" xfId="343" quotePrefix="1" applyNumberFormat="1" applyFont="1" applyFill="1" applyBorder="1" applyAlignment="1">
      <alignment horizontal="center" wrapText="1"/>
    </xf>
    <xf numFmtId="0" fontId="7" fillId="0" borderId="13" xfId="0" quotePrefix="1" applyFont="1" applyFill="1" applyBorder="1" applyAlignment="1">
      <alignment horizontal="center" wrapText="1"/>
    </xf>
    <xf numFmtId="0" fontId="7" fillId="0" borderId="26" xfId="0" applyFont="1" applyFill="1" applyBorder="1" applyAlignment="1">
      <alignment horizontal="center" wrapText="1"/>
    </xf>
    <xf numFmtId="0" fontId="7" fillId="0" borderId="25" xfId="0" quotePrefix="1" applyFont="1" applyFill="1" applyBorder="1" applyAlignment="1">
      <alignment horizontal="center" wrapText="1"/>
    </xf>
    <xf numFmtId="0" fontId="7" fillId="0" borderId="0" xfId="0" quotePrefix="1" applyFont="1" applyFill="1" applyBorder="1" applyAlignment="1">
      <alignment horizontal="center" wrapText="1"/>
    </xf>
    <xf numFmtId="164" fontId="7" fillId="0" borderId="0" xfId="343" quotePrefix="1" applyNumberFormat="1" applyFont="1" applyFill="1" applyBorder="1" applyAlignment="1">
      <alignment horizontal="center" wrapText="1"/>
    </xf>
    <xf numFmtId="0" fontId="7" fillId="0" borderId="24" xfId="0" applyFont="1" applyFill="1" applyBorder="1" applyAlignment="1">
      <alignment horizontal="center" wrapText="1"/>
    </xf>
    <xf numFmtId="0" fontId="0" fillId="0" borderId="15" xfId="0" applyBorder="1"/>
    <xf numFmtId="0" fontId="52" fillId="0" borderId="24" xfId="0" applyFont="1" applyFill="1" applyBorder="1" applyAlignment="1">
      <alignment horizontal="center"/>
    </xf>
    <xf numFmtId="0" fontId="7" fillId="0" borderId="0" xfId="885"/>
    <xf numFmtId="0" fontId="9" fillId="0" borderId="24" xfId="885" applyFont="1" applyFill="1" applyBorder="1"/>
    <xf numFmtId="0" fontId="7" fillId="0" borderId="0" xfId="885" applyFill="1" applyBorder="1"/>
    <xf numFmtId="0" fontId="9" fillId="0" borderId="26" xfId="885" applyFont="1" applyFill="1" applyBorder="1" applyAlignment="1">
      <alignment horizontal="center" wrapText="1"/>
    </xf>
    <xf numFmtId="0" fontId="9" fillId="0" borderId="13" xfId="885" quotePrefix="1" applyFont="1" applyFill="1" applyBorder="1" applyAlignment="1">
      <alignment horizontal="center" wrapText="1"/>
    </xf>
    <xf numFmtId="0" fontId="9" fillId="0" borderId="13" xfId="885" applyFont="1" applyFill="1" applyBorder="1" applyAlignment="1">
      <alignment horizontal="center" wrapText="1"/>
    </xf>
    <xf numFmtId="0" fontId="9" fillId="0" borderId="33" xfId="885" quotePrefix="1" applyFont="1" applyFill="1" applyBorder="1" applyAlignment="1">
      <alignment horizontal="center" wrapText="1"/>
    </xf>
    <xf numFmtId="0" fontId="9" fillId="0" borderId="24" xfId="885" applyFont="1" applyFill="1" applyBorder="1" applyAlignment="1">
      <alignment horizontal="center" vertical="center"/>
    </xf>
    <xf numFmtId="0" fontId="9" fillId="0" borderId="0" xfId="885" applyFont="1" applyFill="1" applyBorder="1" applyAlignment="1">
      <alignment horizontal="center" vertical="center" wrapText="1"/>
    </xf>
    <xf numFmtId="0" fontId="9" fillId="0" borderId="0" xfId="885" quotePrefix="1" applyFont="1" applyFill="1" applyBorder="1" applyAlignment="1">
      <alignment horizontal="center" vertical="center" wrapText="1"/>
    </xf>
    <xf numFmtId="0" fontId="9" fillId="0" borderId="32" xfId="885" applyFont="1" applyFill="1" applyBorder="1" applyAlignment="1">
      <alignment horizontal="center" vertical="center" wrapText="1"/>
    </xf>
    <xf numFmtId="0" fontId="7" fillId="0" borderId="0" xfId="885" quotePrefix="1" applyFill="1" applyBorder="1" applyAlignment="1">
      <alignment horizontal="center" wrapText="1"/>
    </xf>
    <xf numFmtId="0" fontId="7" fillId="0" borderId="0" xfId="885" applyFill="1" applyBorder="1" applyAlignment="1">
      <alignment horizontal="center" wrapText="1"/>
    </xf>
    <xf numFmtId="0" fontId="7" fillId="0" borderId="32" xfId="885" quotePrefix="1" applyFill="1" applyBorder="1" applyAlignment="1">
      <alignment horizontal="center" wrapText="1"/>
    </xf>
    <xf numFmtId="0" fontId="7" fillId="0" borderId="0" xfId="885" applyBorder="1"/>
    <xf numFmtId="0" fontId="7" fillId="0" borderId="0" xfId="885" applyFill="1" applyBorder="1" applyAlignment="1">
      <alignment horizontal="center"/>
    </xf>
    <xf numFmtId="0" fontId="7" fillId="0" borderId="0" xfId="886" applyNumberFormat="1" applyFill="1" applyBorder="1" applyAlignment="1">
      <alignment horizontal="center"/>
    </xf>
    <xf numFmtId="164" fontId="7" fillId="0" borderId="0" xfId="886" applyNumberFormat="1" applyFill="1" applyBorder="1"/>
    <xf numFmtId="44" fontId="7" fillId="60" borderId="32" xfId="885" applyNumberFormat="1" applyFill="1" applyBorder="1"/>
    <xf numFmtId="164" fontId="7" fillId="0" borderId="0" xfId="886" applyNumberFormat="1" applyFont="1" applyFill="1" applyBorder="1"/>
    <xf numFmtId="167" fontId="7" fillId="0" borderId="0" xfId="887" applyNumberFormat="1" applyFill="1" applyBorder="1" applyAlignment="1"/>
    <xf numFmtId="44" fontId="7" fillId="0" borderId="32" xfId="885" applyNumberFormat="1" applyFill="1" applyBorder="1"/>
    <xf numFmtId="0" fontId="7" fillId="0" borderId="0" xfId="885" applyFont="1" applyFill="1" applyBorder="1" applyAlignment="1">
      <alignment horizontal="center"/>
    </xf>
    <xf numFmtId="0" fontId="7" fillId="0" borderId="0" xfId="885" applyFont="1" applyFill="1" applyBorder="1"/>
    <xf numFmtId="0" fontId="7" fillId="0" borderId="0" xfId="886" applyNumberFormat="1" applyFont="1" applyFill="1" applyBorder="1" applyAlignment="1">
      <alignment horizontal="center"/>
    </xf>
    <xf numFmtId="0" fontId="7" fillId="0" borderId="0" xfId="885" quotePrefix="1" applyFill="1" applyBorder="1" applyAlignment="1">
      <alignment horizontal="left"/>
    </xf>
    <xf numFmtId="0" fontId="7" fillId="0" borderId="0" xfId="886" quotePrefix="1" applyNumberFormat="1" applyFont="1" applyFill="1" applyBorder="1" applyAlignment="1">
      <alignment horizontal="center"/>
    </xf>
    <xf numFmtId="164" fontId="7" fillId="0" borderId="0" xfId="886" quotePrefix="1" applyNumberFormat="1" applyFont="1" applyFill="1" applyBorder="1" applyAlignment="1">
      <alignment horizontal="left"/>
    </xf>
    <xf numFmtId="168" fontId="7" fillId="60" borderId="32" xfId="885" applyNumberFormat="1" applyFill="1" applyBorder="1"/>
    <xf numFmtId="164" fontId="7" fillId="0" borderId="0" xfId="885" applyNumberFormat="1" applyFill="1" applyBorder="1"/>
    <xf numFmtId="0" fontId="7" fillId="0" borderId="0" xfId="885" applyFill="1" applyBorder="1" applyAlignment="1">
      <alignment horizontal="left"/>
    </xf>
    <xf numFmtId="164" fontId="7" fillId="0" borderId="0" xfId="886" applyNumberFormat="1" applyFont="1" applyFill="1" applyBorder="1" applyAlignment="1">
      <alignment horizontal="center"/>
    </xf>
    <xf numFmtId="44" fontId="7" fillId="60" borderId="45" xfId="885" applyNumberFormat="1" applyFill="1" applyBorder="1"/>
    <xf numFmtId="43" fontId="7" fillId="0" borderId="0" xfId="886" applyNumberFormat="1" applyFill="1" applyBorder="1"/>
    <xf numFmtId="43" fontId="7" fillId="0" borderId="0" xfId="885" applyNumberFormat="1" applyFill="1" applyBorder="1"/>
    <xf numFmtId="164" fontId="7" fillId="0" borderId="0" xfId="886" applyNumberFormat="1"/>
    <xf numFmtId="44" fontId="7" fillId="0" borderId="0" xfId="887" applyFill="1"/>
    <xf numFmtId="44" fontId="7" fillId="0" borderId="0" xfId="887"/>
    <xf numFmtId="10" fontId="7" fillId="0" borderId="0" xfId="888" applyNumberFormat="1"/>
    <xf numFmtId="44" fontId="7" fillId="0" borderId="14" xfId="887" applyBorder="1"/>
    <xf numFmtId="10" fontId="7" fillId="0" borderId="14" xfId="888" applyNumberFormat="1" applyBorder="1"/>
    <xf numFmtId="44" fontId="7" fillId="0" borderId="29" xfId="887" applyFont="1" applyFill="1" applyBorder="1"/>
    <xf numFmtId="164" fontId="51" fillId="0" borderId="0" xfId="886" quotePrefix="1" applyNumberFormat="1" applyFont="1" applyFill="1" applyAlignment="1">
      <alignment horizontal="left"/>
    </xf>
    <xf numFmtId="0" fontId="0" fillId="0" borderId="0" xfId="0" applyAlignment="1">
      <alignment horizontal="center"/>
    </xf>
    <xf numFmtId="0" fontId="9" fillId="0" borderId="24" xfId="885" applyFont="1" applyFill="1" applyBorder="1" applyAlignment="1">
      <alignment horizontal="center"/>
    </xf>
    <xf numFmtId="0" fontId="7" fillId="0" borderId="25" xfId="885" applyFill="1" applyBorder="1"/>
    <xf numFmtId="0" fontId="9" fillId="0" borderId="27" xfId="885" quotePrefix="1" applyFont="1" applyFill="1" applyBorder="1" applyAlignment="1">
      <alignment horizontal="center" wrapText="1"/>
    </xf>
    <xf numFmtId="0" fontId="9" fillId="0" borderId="25" xfId="885" quotePrefix="1" applyFont="1" applyFill="1" applyBorder="1" applyAlignment="1">
      <alignment horizontal="center" vertical="center" wrapText="1"/>
    </xf>
    <xf numFmtId="0" fontId="9" fillId="0" borderId="24" xfId="885" applyFont="1" applyFill="1" applyBorder="1" applyAlignment="1">
      <alignment horizontal="center" wrapText="1"/>
    </xf>
    <xf numFmtId="0" fontId="7" fillId="0" borderId="25" xfId="885" quotePrefix="1" applyFill="1" applyBorder="1" applyAlignment="1">
      <alignment horizontal="center" wrapText="1"/>
    </xf>
    <xf numFmtId="165" fontId="7" fillId="0" borderId="25" xfId="887" applyNumberFormat="1" applyFill="1" applyBorder="1"/>
    <xf numFmtId="165" fontId="7" fillId="0" borderId="25" xfId="885" applyNumberFormat="1" applyFill="1" applyBorder="1"/>
    <xf numFmtId="165" fontId="7" fillId="61" borderId="25" xfId="885" applyNumberFormat="1" applyFill="1" applyBorder="1"/>
    <xf numFmtId="44" fontId="7" fillId="0" borderId="25" xfId="887" applyFill="1" applyBorder="1"/>
    <xf numFmtId="165" fontId="7" fillId="62" borderId="25" xfId="885" applyNumberFormat="1" applyFill="1" applyBorder="1"/>
    <xf numFmtId="9" fontId="0" fillId="0" borderId="25" xfId="888" applyFont="1" applyFill="1" applyBorder="1"/>
    <xf numFmtId="0" fontId="7" fillId="0" borderId="24" xfId="885" applyBorder="1"/>
    <xf numFmtId="0" fontId="7" fillId="0" borderId="25" xfId="885" applyBorder="1"/>
    <xf numFmtId="0" fontId="7" fillId="0" borderId="26" xfId="885" applyBorder="1"/>
    <xf numFmtId="0" fontId="7" fillId="0" borderId="13" xfId="885" applyBorder="1"/>
    <xf numFmtId="0" fontId="7" fillId="0" borderId="27" xfId="885" applyBorder="1"/>
    <xf numFmtId="0" fontId="51" fillId="0" borderId="0" xfId="0" applyFont="1" applyFill="1" applyAlignment="1">
      <alignment horizontal="center"/>
    </xf>
    <xf numFmtId="0" fontId="51" fillId="0" borderId="0" xfId="0" quotePrefix="1" applyFont="1" applyFill="1" applyAlignment="1">
      <alignment horizontal="center"/>
    </xf>
    <xf numFmtId="165" fontId="52" fillId="35" borderId="0" xfId="368" applyNumberFormat="1" applyFont="1" applyFill="1" applyBorder="1"/>
    <xf numFmtId="0" fontId="7" fillId="0" borderId="21" xfId="0" applyFont="1" applyFill="1" applyBorder="1" applyAlignment="1">
      <alignment horizontal="centerContinuous"/>
    </xf>
    <xf numFmtId="0" fontId="7" fillId="0" borderId="22" xfId="0" applyFont="1" applyFill="1" applyBorder="1" applyAlignment="1">
      <alignment horizontal="centerContinuous"/>
    </xf>
    <xf numFmtId="0" fontId="7" fillId="0" borderId="23" xfId="0" applyFont="1" applyFill="1" applyBorder="1" applyAlignment="1">
      <alignment horizontal="centerContinuous"/>
    </xf>
    <xf numFmtId="0" fontId="7" fillId="0" borderId="24" xfId="0" applyFont="1" applyFill="1" applyBorder="1" applyAlignment="1">
      <alignment horizontal="centerContinuous"/>
    </xf>
    <xf numFmtId="0" fontId="7" fillId="0" borderId="0" xfId="0" applyFont="1" applyFill="1" applyBorder="1" applyAlignment="1">
      <alignment horizontal="centerContinuous"/>
    </xf>
    <xf numFmtId="0" fontId="7" fillId="0" borderId="25" xfId="0" applyFont="1" applyFill="1" applyBorder="1" applyAlignment="1">
      <alignment horizontal="centerContinuous"/>
    </xf>
    <xf numFmtId="0" fontId="0" fillId="0" borderId="0" xfId="0" applyFill="1" applyBorder="1"/>
    <xf numFmtId="164" fontId="0" fillId="0" borderId="0" xfId="0" applyNumberFormat="1" applyFill="1" applyBorder="1"/>
    <xf numFmtId="167" fontId="7" fillId="35" borderId="0" xfId="887" applyNumberFormat="1" applyFill="1" applyBorder="1" applyAlignment="1"/>
    <xf numFmtId="0" fontId="0" fillId="0" borderId="0" xfId="0" applyAlignment="1">
      <alignment horizontal="centerContinuous"/>
    </xf>
    <xf numFmtId="0" fontId="0" fillId="0" borderId="15" xfId="0" applyBorder="1" applyAlignment="1">
      <alignment horizontal="centerContinuous"/>
    </xf>
    <xf numFmtId="0" fontId="0" fillId="0" borderId="15" xfId="0" applyBorder="1" applyAlignment="1">
      <alignment horizontal="center" wrapText="1"/>
    </xf>
    <xf numFmtId="0" fontId="0" fillId="0" borderId="15" xfId="0" quotePrefix="1" applyBorder="1" applyAlignment="1">
      <alignment horizontal="center" wrapText="1"/>
    </xf>
    <xf numFmtId="0" fontId="0" fillId="0" borderId="0" xfId="0" quotePrefix="1" applyAlignment="1">
      <alignment horizontal="left"/>
    </xf>
    <xf numFmtId="164" fontId="0" fillId="0" borderId="14" xfId="0" applyNumberFormat="1" applyBorder="1"/>
    <xf numFmtId="0" fontId="0" fillId="0" borderId="0" xfId="0" applyAlignment="1">
      <alignment horizontal="left"/>
    </xf>
    <xf numFmtId="0" fontId="0" fillId="0" borderId="0" xfId="0" applyFill="1"/>
    <xf numFmtId="43" fontId="0" fillId="0" borderId="0" xfId="0" applyNumberFormat="1" applyFill="1"/>
    <xf numFmtId="0" fontId="0" fillId="0" borderId="15" xfId="0" applyBorder="1" applyAlignment="1">
      <alignment horizontal="left"/>
    </xf>
    <xf numFmtId="0" fontId="0" fillId="0" borderId="6" xfId="0" quotePrefix="1" applyBorder="1" applyAlignment="1">
      <alignment horizontal="center" wrapText="1"/>
    </xf>
    <xf numFmtId="0" fontId="7" fillId="0" borderId="0" xfId="889"/>
    <xf numFmtId="44" fontId="7" fillId="0" borderId="28" xfId="887" applyBorder="1"/>
    <xf numFmtId="0" fontId="7" fillId="0" borderId="0" xfId="0" quotePrefix="1" applyFont="1" applyFill="1" applyAlignment="1">
      <alignment horizontal="left" indent="1"/>
    </xf>
    <xf numFmtId="0" fontId="0" fillId="0" borderId="0" xfId="0" quotePrefix="1" applyFill="1" applyBorder="1" applyAlignment="1">
      <alignment horizontal="left" indent="1"/>
    </xf>
    <xf numFmtId="44" fontId="7" fillId="0" borderId="46" xfId="887" applyBorder="1"/>
    <xf numFmtId="0" fontId="0" fillId="0" borderId="29" xfId="0" applyBorder="1"/>
    <xf numFmtId="0" fontId="0" fillId="0" borderId="0" xfId="0" quotePrefix="1" applyAlignment="1">
      <alignment horizontal="left" indent="1"/>
    </xf>
    <xf numFmtId="0" fontId="7" fillId="0" borderId="0" xfId="0" applyFont="1" applyFill="1" applyAlignment="1">
      <alignment horizontal="left" indent="2"/>
    </xf>
    <xf numFmtId="0" fontId="7" fillId="0" borderId="0" xfId="889" applyFill="1"/>
    <xf numFmtId="0" fontId="7" fillId="0" borderId="0" xfId="0" quotePrefix="1" applyFont="1" applyFill="1" applyAlignment="1">
      <alignment horizontal="left" indent="2"/>
    </xf>
    <xf numFmtId="0" fontId="0" fillId="0" borderId="0" xfId="0" quotePrefix="1" applyAlignment="1">
      <alignment horizontal="left" indent="3"/>
    </xf>
    <xf numFmtId="0" fontId="0" fillId="0" borderId="0" xfId="0" quotePrefix="1" applyAlignment="1">
      <alignment horizontal="left" indent="2"/>
    </xf>
    <xf numFmtId="0" fontId="0" fillId="0" borderId="0" xfId="0" applyAlignment="1">
      <alignment horizontal="left" indent="1"/>
    </xf>
    <xf numFmtId="0" fontId="0" fillId="63" borderId="0" xfId="0" quotePrefix="1" applyFill="1" applyAlignment="1">
      <alignment horizontal="left" indent="2"/>
    </xf>
    <xf numFmtId="0" fontId="0" fillId="63" borderId="0" xfId="0" applyFill="1"/>
    <xf numFmtId="0" fontId="7" fillId="63" borderId="0" xfId="889" applyFill="1"/>
    <xf numFmtId="0" fontId="0" fillId="0" borderId="0" xfId="0" applyAlignment="1">
      <alignment horizontal="left" indent="2"/>
    </xf>
    <xf numFmtId="0" fontId="0" fillId="0" borderId="0" xfId="0" quotePrefix="1" applyAlignment="1">
      <alignment horizontal="center"/>
    </xf>
    <xf numFmtId="165" fontId="51" fillId="0" borderId="0" xfId="887" quotePrefix="1" applyNumberFormat="1" applyFont="1" applyFill="1" applyAlignment="1">
      <alignment horizontal="left"/>
    </xf>
    <xf numFmtId="167" fontId="51" fillId="0" borderId="0" xfId="887" applyNumberFormat="1" applyFont="1" applyFill="1"/>
    <xf numFmtId="164" fontId="51" fillId="0" borderId="3" xfId="886" applyNumberFormat="1" applyFont="1" applyFill="1" applyBorder="1"/>
    <xf numFmtId="165" fontId="51" fillId="0" borderId="3" xfId="887" applyNumberFormat="1" applyFont="1" applyFill="1" applyBorder="1"/>
    <xf numFmtId="164" fontId="51" fillId="0" borderId="0" xfId="886" applyNumberFormat="1" applyFont="1" applyFill="1" applyBorder="1"/>
    <xf numFmtId="165" fontId="51" fillId="0" borderId="0" xfId="887" applyNumberFormat="1" applyFont="1" applyFill="1" applyBorder="1"/>
    <xf numFmtId="165" fontId="51" fillId="0" borderId="14" xfId="887" applyNumberFormat="1" applyFont="1" applyFill="1" applyBorder="1"/>
    <xf numFmtId="165" fontId="51" fillId="0" borderId="16" xfId="887" applyNumberFormat="1" applyFont="1" applyFill="1" applyBorder="1"/>
    <xf numFmtId="164" fontId="51" fillId="0" borderId="14" xfId="886" applyNumberFormat="1" applyFont="1" applyFill="1" applyBorder="1"/>
    <xf numFmtId="164" fontId="51" fillId="0" borderId="0" xfId="886" applyNumberFormat="1" applyFont="1" applyFill="1"/>
    <xf numFmtId="165" fontId="52" fillId="0" borderId="0" xfId="343" applyNumberFormat="1" applyFont="1" applyFill="1" applyBorder="1"/>
    <xf numFmtId="164" fontId="52" fillId="0" borderId="13" xfId="0" applyNumberFormat="1" applyFont="1" applyFill="1" applyBorder="1"/>
    <xf numFmtId="164" fontId="52" fillId="0" borderId="0" xfId="0" applyNumberFormat="1" applyFont="1" applyFill="1" applyBorder="1"/>
    <xf numFmtId="167" fontId="7" fillId="0" borderId="29" xfId="368" quotePrefix="1" applyNumberFormat="1" applyFont="1" applyFill="1" applyBorder="1" applyAlignment="1"/>
    <xf numFmtId="167" fontId="7" fillId="0" borderId="46" xfId="368" quotePrefix="1" applyNumberFormat="1" applyFont="1" applyFill="1" applyBorder="1" applyAlignment="1"/>
    <xf numFmtId="167" fontId="7" fillId="63" borderId="29" xfId="368" quotePrefix="1" applyNumberFormat="1" applyFont="1" applyFill="1" applyBorder="1" applyAlignment="1"/>
    <xf numFmtId="167" fontId="7" fillId="0" borderId="30" xfId="368" quotePrefix="1" applyNumberFormat="1" applyFont="1" applyFill="1" applyBorder="1" applyAlignment="1"/>
    <xf numFmtId="167" fontId="52" fillId="0" borderId="0" xfId="368" applyNumberFormat="1" applyFont="1" applyFill="1" applyBorder="1"/>
    <xf numFmtId="0" fontId="52" fillId="0" borderId="27" xfId="0" quotePrefix="1" applyFont="1" applyFill="1" applyBorder="1" applyAlignment="1">
      <alignment horizontal="center" wrapText="1"/>
    </xf>
    <xf numFmtId="167" fontId="52" fillId="0" borderId="25" xfId="368" applyNumberFormat="1" applyFont="1" applyFill="1" applyBorder="1" applyAlignment="1">
      <alignment horizontal="center"/>
    </xf>
    <xf numFmtId="0" fontId="7" fillId="0" borderId="0" xfId="9086" applyFill="1"/>
    <xf numFmtId="0" fontId="7" fillId="0" borderId="0" xfId="9086"/>
    <xf numFmtId="0" fontId="0" fillId="0" borderId="0" xfId="0" applyAlignment="1">
      <alignment horizontal="center"/>
    </xf>
    <xf numFmtId="0" fontId="0" fillId="0" borderId="0" xfId="0" quotePrefix="1" applyAlignment="1">
      <alignment horizontal="center"/>
    </xf>
    <xf numFmtId="167" fontId="7" fillId="0" borderId="0" xfId="368" applyNumberFormat="1" applyFont="1" applyFill="1" applyBorder="1"/>
    <xf numFmtId="0" fontId="11" fillId="113" borderId="0" xfId="12037" applyFill="1" applyBorder="1"/>
    <xf numFmtId="0" fontId="11" fillId="113" borderId="0" xfId="12037" applyFill="1"/>
    <xf numFmtId="0" fontId="7" fillId="113" borderId="13" xfId="12037" applyFont="1" applyFill="1" applyBorder="1" applyAlignment="1">
      <alignment horizontal="center" wrapText="1"/>
    </xf>
    <xf numFmtId="164" fontId="7" fillId="113" borderId="13" xfId="890" quotePrefix="1" applyNumberFormat="1" applyFont="1" applyFill="1" applyBorder="1" applyAlignment="1">
      <alignment horizontal="center" wrapText="1"/>
    </xf>
    <xf numFmtId="0" fontId="7" fillId="113" borderId="22" xfId="12037" applyFont="1" applyFill="1" applyBorder="1" applyAlignment="1">
      <alignment horizontal="center" wrapText="1"/>
    </xf>
    <xf numFmtId="164" fontId="7" fillId="113" borderId="22" xfId="890" applyNumberFormat="1" applyFont="1" applyFill="1" applyBorder="1" applyAlignment="1">
      <alignment horizontal="center" wrapText="1"/>
    </xf>
    <xf numFmtId="164" fontId="7" fillId="113" borderId="22" xfId="890" quotePrefix="1" applyNumberFormat="1" applyFont="1" applyFill="1" applyBorder="1" applyAlignment="1">
      <alignment horizontal="center" wrapText="1"/>
    </xf>
    <xf numFmtId="0" fontId="7" fillId="113" borderId="0" xfId="12037" applyFont="1" applyFill="1" applyBorder="1" applyAlignment="1">
      <alignment horizontal="center" wrapText="1"/>
    </xf>
    <xf numFmtId="164" fontId="7" fillId="113" borderId="0" xfId="890" applyNumberFormat="1" applyFont="1" applyFill="1" applyBorder="1" applyAlignment="1">
      <alignment horizontal="center" wrapText="1"/>
    </xf>
    <xf numFmtId="0" fontId="7" fillId="113" borderId="0" xfId="12037" quotePrefix="1" applyFont="1" applyFill="1" applyBorder="1" applyAlignment="1">
      <alignment horizontal="center" wrapText="1"/>
    </xf>
    <xf numFmtId="0" fontId="7" fillId="113" borderId="0" xfId="12037" applyFont="1" applyFill="1" applyBorder="1"/>
    <xf numFmtId="0" fontId="7" fillId="113" borderId="0" xfId="12037" applyFont="1" applyFill="1" applyBorder="1" applyAlignment="1">
      <alignment horizontal="center"/>
    </xf>
    <xf numFmtId="164" fontId="7" fillId="113" borderId="0" xfId="890" applyNumberFormat="1" applyFont="1" applyFill="1" applyBorder="1"/>
    <xf numFmtId="10" fontId="7" fillId="113" borderId="0" xfId="10240" applyNumberFormat="1" applyFont="1" applyFill="1" applyBorder="1"/>
    <xf numFmtId="0" fontId="7" fillId="113" borderId="0" xfId="12037" quotePrefix="1" applyFont="1" applyFill="1" applyBorder="1" applyAlignment="1">
      <alignment horizontal="left"/>
    </xf>
    <xf numFmtId="0" fontId="7" fillId="113" borderId="0" xfId="12037" quotePrefix="1" applyFont="1" applyFill="1" applyBorder="1" applyAlignment="1">
      <alignment horizontal="center"/>
    </xf>
    <xf numFmtId="0" fontId="7" fillId="113" borderId="0" xfId="12037" applyFont="1" applyFill="1" applyBorder="1" applyAlignment="1">
      <alignment horizontal="left"/>
    </xf>
    <xf numFmtId="0" fontId="7" fillId="113" borderId="0" xfId="12037" quotePrefix="1" applyFont="1" applyFill="1" applyBorder="1" applyAlignment="1">
      <alignment horizontal="left" indent="1"/>
    </xf>
    <xf numFmtId="0" fontId="7" fillId="113" borderId="0" xfId="12037" applyFont="1" applyFill="1" applyBorder="1" applyAlignment="1">
      <alignment horizontal="left" indent="1"/>
    </xf>
    <xf numFmtId="164" fontId="7" fillId="0" borderId="0" xfId="890" applyNumberFormat="1" applyFont="1" applyFill="1" applyBorder="1"/>
    <xf numFmtId="0" fontId="11" fillId="0" borderId="0" xfId="12037"/>
    <xf numFmtId="0" fontId="11" fillId="0" borderId="0" xfId="12037" applyFill="1"/>
    <xf numFmtId="164" fontId="0" fillId="0" borderId="0" xfId="8301" applyNumberFormat="1" applyFont="1"/>
    <xf numFmtId="165" fontId="0" fillId="0" borderId="0" xfId="8580" applyNumberFormat="1" applyFont="1"/>
    <xf numFmtId="16" fontId="0" fillId="0" borderId="0" xfId="0" quotePrefix="1" applyNumberFormat="1" applyAlignment="1">
      <alignment horizontal="center"/>
    </xf>
    <xf numFmtId="164" fontId="51" fillId="0" borderId="0" xfId="0" applyNumberFormat="1" applyFont="1" applyFill="1"/>
    <xf numFmtId="165" fontId="51" fillId="0" borderId="0" xfId="0" applyNumberFormat="1" applyFont="1" applyFill="1"/>
    <xf numFmtId="0" fontId="139" fillId="0" borderId="0" xfId="12038" applyFont="1"/>
    <xf numFmtId="0" fontId="1" fillId="0" borderId="0" xfId="12038"/>
    <xf numFmtId="0" fontId="140" fillId="0" borderId="0" xfId="12038" applyFont="1"/>
    <xf numFmtId="0" fontId="141" fillId="0" borderId="0" xfId="12038" applyFont="1"/>
    <xf numFmtId="0" fontId="142" fillId="0" borderId="0" xfId="12038" applyFont="1"/>
    <xf numFmtId="0" fontId="143" fillId="0" borderId="67" xfId="12038" applyFont="1" applyBorder="1" applyAlignment="1">
      <alignment horizontal="center"/>
    </xf>
    <xf numFmtId="0" fontId="143" fillId="0" borderId="3" xfId="12038" applyFont="1" applyBorder="1" applyAlignment="1">
      <alignment horizontal="center"/>
    </xf>
    <xf numFmtId="0" fontId="143" fillId="0" borderId="41" xfId="12038" applyFont="1" applyBorder="1" applyAlignment="1">
      <alignment horizontal="center"/>
    </xf>
    <xf numFmtId="0" fontId="143" fillId="0" borderId="6" xfId="12038" applyFont="1" applyBorder="1" applyAlignment="1">
      <alignment horizontal="center"/>
    </xf>
    <xf numFmtId="0" fontId="1" fillId="0" borderId="29" xfId="12038" applyBorder="1"/>
    <xf numFmtId="0" fontId="1" fillId="0" borderId="29" xfId="12038" applyBorder="1" applyAlignment="1">
      <alignment horizontal="center"/>
    </xf>
    <xf numFmtId="3" fontId="1" fillId="0" borderId="42" xfId="12038" applyNumberFormat="1" applyBorder="1"/>
    <xf numFmtId="3" fontId="1" fillId="0" borderId="0" xfId="12038" applyNumberFormat="1" applyBorder="1"/>
    <xf numFmtId="3" fontId="1" fillId="0" borderId="43" xfId="12038" applyNumberFormat="1" applyBorder="1"/>
    <xf numFmtId="3" fontId="1" fillId="0" borderId="29" xfId="12038" applyNumberFormat="1" applyBorder="1"/>
    <xf numFmtId="0" fontId="1" fillId="0" borderId="30" xfId="12038" applyBorder="1" applyAlignment="1">
      <alignment horizontal="center"/>
    </xf>
    <xf numFmtId="3" fontId="1" fillId="0" borderId="44" xfId="12038" applyNumberFormat="1" applyBorder="1"/>
    <xf numFmtId="3" fontId="1" fillId="0" borderId="15" xfId="12038" applyNumberFormat="1" applyBorder="1"/>
    <xf numFmtId="3" fontId="1" fillId="0" borderId="48" xfId="12038" applyNumberFormat="1" applyBorder="1"/>
    <xf numFmtId="3" fontId="1" fillId="0" borderId="30" xfId="12038" applyNumberFormat="1" applyBorder="1"/>
    <xf numFmtId="0" fontId="1" fillId="0" borderId="28" xfId="12038" applyBorder="1" applyAlignment="1">
      <alignment horizontal="center"/>
    </xf>
    <xf numFmtId="3" fontId="1" fillId="0" borderId="47" xfId="12038" applyNumberFormat="1" applyBorder="1"/>
    <xf numFmtId="3" fontId="1" fillId="0" borderId="16" xfId="12038" applyNumberFormat="1" applyBorder="1"/>
    <xf numFmtId="3" fontId="1" fillId="0" borderId="68" xfId="12038" applyNumberFormat="1" applyBorder="1"/>
    <xf numFmtId="3" fontId="1" fillId="0" borderId="28" xfId="12038" applyNumberFormat="1" applyBorder="1"/>
    <xf numFmtId="3" fontId="1" fillId="0" borderId="0" xfId="12038" applyNumberFormat="1"/>
    <xf numFmtId="0" fontId="1" fillId="0" borderId="0" xfId="12038" quotePrefix="1" applyAlignment="1">
      <alignment horizontal="left"/>
    </xf>
    <xf numFmtId="164" fontId="1" fillId="0" borderId="0" xfId="882" applyNumberFormat="1" applyFont="1"/>
    <xf numFmtId="9" fontId="1" fillId="0" borderId="0" xfId="884" applyFont="1"/>
    <xf numFmtId="0" fontId="143" fillId="0" borderId="42" xfId="12038" applyFont="1" applyBorder="1" applyAlignment="1">
      <alignment horizontal="center"/>
    </xf>
    <xf numFmtId="0" fontId="143" fillId="0" borderId="0" xfId="12038" applyFont="1" applyBorder="1" applyAlignment="1">
      <alignment horizontal="center"/>
    </xf>
    <xf numFmtId="0" fontId="143" fillId="0" borderId="43" xfId="12038" applyFont="1" applyBorder="1" applyAlignment="1">
      <alignment horizontal="center"/>
    </xf>
    <xf numFmtId="0" fontId="143" fillId="0" borderId="29" xfId="12038" applyFont="1" applyBorder="1" applyAlignment="1">
      <alignment horizontal="center"/>
    </xf>
    <xf numFmtId="0" fontId="143" fillId="0" borderId="16" xfId="12039" applyFont="1" applyBorder="1" applyAlignment="1">
      <alignment horizontal="center"/>
    </xf>
    <xf numFmtId="0" fontId="143" fillId="0" borderId="16" xfId="12039" quotePrefix="1" applyFont="1" applyBorder="1" applyAlignment="1">
      <alignment horizontal="center"/>
    </xf>
    <xf numFmtId="0" fontId="143" fillId="0" borderId="0" xfId="12039" quotePrefix="1" applyFont="1" applyBorder="1" applyAlignment="1">
      <alignment horizontal="center" wrapText="1"/>
    </xf>
    <xf numFmtId="164" fontId="7" fillId="0" borderId="0" xfId="343" applyNumberFormat="1" applyFill="1" applyBorder="1"/>
    <xf numFmtId="0" fontId="143" fillId="0" borderId="0" xfId="12039" applyFont="1" applyFill="1" applyBorder="1" applyAlignment="1">
      <alignment horizontal="center" wrapText="1"/>
    </xf>
    <xf numFmtId="164" fontId="0" fillId="0" borderId="0" xfId="343" applyNumberFormat="1" applyFont="1"/>
    <xf numFmtId="0" fontId="7" fillId="0" borderId="0" xfId="885" quotePrefix="1" applyFont="1" applyFill="1" applyBorder="1" applyAlignment="1">
      <alignment horizontal="center"/>
    </xf>
    <xf numFmtId="0" fontId="31" fillId="0" borderId="0" xfId="0" applyFont="1" applyFill="1"/>
    <xf numFmtId="0" fontId="9" fillId="0" borderId="0" xfId="0" applyFont="1" applyFill="1" applyAlignment="1">
      <alignment horizontal="center"/>
    </xf>
    <xf numFmtId="5" fontId="0" fillId="0" borderId="0" xfId="0" applyNumberFormat="1" applyFill="1"/>
    <xf numFmtId="5" fontId="9" fillId="0" borderId="0" xfId="0" applyNumberFormat="1" applyFont="1" applyFill="1"/>
    <xf numFmtId="5" fontId="0" fillId="0" borderId="15" xfId="0" applyNumberFormat="1" applyFill="1" applyBorder="1"/>
    <xf numFmtId="5" fontId="9" fillId="0" borderId="15" xfId="0" applyNumberFormat="1" applyFont="1" applyFill="1" applyBorder="1"/>
    <xf numFmtId="172" fontId="8" fillId="0" borderId="15" xfId="0" applyNumberFormat="1" applyFont="1" applyFill="1" applyBorder="1"/>
    <xf numFmtId="172" fontId="8" fillId="0" borderId="0" xfId="0" applyNumberFormat="1" applyFont="1" applyFill="1"/>
    <xf numFmtId="5" fontId="9" fillId="0" borderId="14" xfId="0" applyNumberFormat="1" applyFont="1" applyFill="1" applyBorder="1"/>
    <xf numFmtId="10" fontId="9" fillId="0" borderId="31" xfId="458" applyNumberFormat="1" applyFont="1" applyFill="1" applyBorder="1"/>
    <xf numFmtId="10" fontId="9" fillId="0" borderId="32" xfId="458" applyNumberFormat="1" applyFont="1" applyFill="1" applyBorder="1"/>
    <xf numFmtId="10" fontId="9" fillId="0" borderId="45" xfId="458" applyNumberFormat="1" applyFont="1" applyFill="1" applyBorder="1"/>
    <xf numFmtId="187" fontId="0" fillId="0" borderId="66" xfId="458" applyNumberFormat="1" applyFont="1" applyFill="1" applyBorder="1"/>
    <xf numFmtId="0" fontId="9" fillId="0" borderId="24" xfId="885" applyFont="1" applyFill="1" applyBorder="1" applyAlignment="1">
      <alignment horizontal="center"/>
    </xf>
    <xf numFmtId="164" fontId="7" fillId="0" borderId="0" xfId="8351" applyNumberFormat="1" applyFont="1" applyFill="1" applyBorder="1" applyAlignment="1">
      <alignment horizontal="center"/>
    </xf>
    <xf numFmtId="164" fontId="7" fillId="0" borderId="0" xfId="8351" applyNumberFormat="1" applyFont="1" applyFill="1" applyBorder="1"/>
    <xf numFmtId="0" fontId="7" fillId="0" borderId="0" xfId="0" quotePrefix="1" applyFont="1" applyFill="1" applyBorder="1" applyAlignment="1">
      <alignment horizontal="left" wrapText="1"/>
    </xf>
    <xf numFmtId="0" fontId="12" fillId="0" borderId="0" xfId="0" quotePrefix="1" applyFont="1" applyFill="1" applyBorder="1" applyAlignment="1">
      <alignment horizontal="left" wrapText="1"/>
    </xf>
    <xf numFmtId="0" fontId="52" fillId="0" borderId="0" xfId="0" quotePrefix="1" applyFont="1" applyFill="1" applyBorder="1" applyAlignment="1">
      <alignment horizontal="left"/>
    </xf>
    <xf numFmtId="0" fontId="52" fillId="0" borderId="0" xfId="0" applyFont="1" applyFill="1" applyBorder="1" applyAlignment="1">
      <alignment horizontal="left"/>
    </xf>
    <xf numFmtId="0" fontId="52" fillId="0" borderId="21" xfId="0" applyFont="1" applyFill="1" applyBorder="1" applyAlignment="1">
      <alignment horizontal="center"/>
    </xf>
    <xf numFmtId="0" fontId="52" fillId="0" borderId="22" xfId="0" applyFont="1" applyFill="1" applyBorder="1" applyAlignment="1">
      <alignment horizontal="center"/>
    </xf>
    <xf numFmtId="0" fontId="52" fillId="0" borderId="23" xfId="0" applyFont="1" applyFill="1" applyBorder="1" applyAlignment="1">
      <alignment horizontal="center"/>
    </xf>
    <xf numFmtId="0" fontId="52" fillId="0" borderId="24" xfId="0" applyFont="1" applyFill="1" applyBorder="1" applyAlignment="1">
      <alignment horizontal="center"/>
    </xf>
    <xf numFmtId="0" fontId="52" fillId="0" borderId="0" xfId="0" applyFont="1" applyFill="1" applyBorder="1" applyAlignment="1">
      <alignment horizontal="center"/>
    </xf>
    <xf numFmtId="0" fontId="52" fillId="0" borderId="25" xfId="0" applyFont="1" applyFill="1" applyBorder="1" applyAlignment="1">
      <alignment horizontal="center"/>
    </xf>
    <xf numFmtId="0" fontId="9" fillId="0" borderId="21" xfId="885" applyFont="1" applyFill="1" applyBorder="1" applyAlignment="1">
      <alignment horizontal="center"/>
    </xf>
    <xf numFmtId="0" fontId="9" fillId="0" borderId="22" xfId="885" applyFont="1" applyFill="1" applyBorder="1" applyAlignment="1">
      <alignment horizontal="center"/>
    </xf>
    <xf numFmtId="0" fontId="9" fillId="0" borderId="23" xfId="885" applyFont="1" applyFill="1" applyBorder="1" applyAlignment="1">
      <alignment horizontal="center"/>
    </xf>
    <xf numFmtId="0" fontId="9" fillId="0" borderId="24" xfId="885" applyFont="1" applyFill="1" applyBorder="1" applyAlignment="1">
      <alignment horizontal="center"/>
    </xf>
    <xf numFmtId="0" fontId="9" fillId="0" borderId="0" xfId="885" applyFont="1" applyFill="1" applyBorder="1" applyAlignment="1">
      <alignment horizontal="center"/>
    </xf>
    <xf numFmtId="0" fontId="9" fillId="0" borderId="25" xfId="885" applyFont="1" applyFill="1" applyBorder="1" applyAlignment="1">
      <alignment horizontal="center"/>
    </xf>
    <xf numFmtId="0" fontId="9" fillId="113" borderId="0" xfId="12037" applyFont="1" applyFill="1" applyAlignment="1">
      <alignment horizontal="center"/>
    </xf>
    <xf numFmtId="0" fontId="9" fillId="113" borderId="0" xfId="12037" quotePrefix="1" applyFont="1" applyFill="1" applyAlignment="1">
      <alignment horizontal="center"/>
    </xf>
    <xf numFmtId="0" fontId="0" fillId="0" borderId="0" xfId="0" applyAlignment="1">
      <alignment horizontal="center"/>
    </xf>
    <xf numFmtId="0" fontId="0" fillId="0" borderId="0" xfId="0" quotePrefix="1" applyAlignment="1">
      <alignment horizontal="center"/>
    </xf>
    <xf numFmtId="0" fontId="0" fillId="0" borderId="0" xfId="0" quotePrefix="1" applyAlignment="1">
      <alignment horizontal="center" vertical="top" wrapText="1"/>
    </xf>
    <xf numFmtId="0" fontId="0" fillId="0" borderId="15" xfId="0" applyBorder="1" applyAlignment="1">
      <alignment horizontal="center"/>
    </xf>
    <xf numFmtId="0" fontId="139" fillId="0" borderId="0" xfId="12038" applyFont="1" applyAlignment="1">
      <alignment horizontal="center"/>
    </xf>
    <xf numFmtId="0" fontId="144" fillId="0" borderId="0" xfId="12038" applyFont="1" applyAlignment="1">
      <alignment horizontal="center"/>
    </xf>
  </cellXfs>
  <cellStyles count="12040">
    <cellStyle name="_x0013_" xfId="1"/>
    <cellStyle name=" 1" xfId="891"/>
    <cellStyle name=" 1 2" xfId="892"/>
    <cellStyle name=" 1 2 2" xfId="11059"/>
    <cellStyle name=" 1 3" xfId="893"/>
    <cellStyle name="_x0013_ 10" xfId="894"/>
    <cellStyle name="_x0013_ 11" xfId="895"/>
    <cellStyle name="_x0013_ 12" xfId="896"/>
    <cellStyle name="_x0013_ 2" xfId="897"/>
    <cellStyle name="_x0013_ 2 2" xfId="898"/>
    <cellStyle name="_x0013_ 3" xfId="899"/>
    <cellStyle name="_x0013_ 4" xfId="900"/>
    <cellStyle name="_x0013_ 5" xfId="901"/>
    <cellStyle name="_x0013_ 6" xfId="902"/>
    <cellStyle name="_x0013_ 7" xfId="903"/>
    <cellStyle name="_x0013_ 8" xfId="904"/>
    <cellStyle name="_x0013_ 9" xfId="905"/>
    <cellStyle name="_(C) 2007 CB Weather Adjust" xfId="906"/>
    <cellStyle name="_(C) 2007 CB Weather Adjust (2)" xfId="907"/>
    <cellStyle name="_09GRC Gas Transport For Review" xfId="522"/>
    <cellStyle name="_09GRC Gas Transport For Review 2" xfId="908"/>
    <cellStyle name="_09GRC Gas Transport For Review 2 2" xfId="909"/>
    <cellStyle name="_09GRC Gas Transport For Review 3" xfId="910"/>
    <cellStyle name="_09GRC Gas Transport For Review_Book4" xfId="911"/>
    <cellStyle name="_09GRC Gas Transport For Review_Book4 2" xfId="912"/>
    <cellStyle name="_09GRC Gas Transport For Review_Book4 2 2" xfId="913"/>
    <cellStyle name="_09GRC Gas Transport For Review_Book4 3" xfId="914"/>
    <cellStyle name="_x0013__16.07E Wild Horse Wind Expansionwrkingfile" xfId="915"/>
    <cellStyle name="_x0013__16.07E Wild Horse Wind Expansionwrkingfile 2" xfId="916"/>
    <cellStyle name="_x0013__16.07E Wild Horse Wind Expansionwrkingfile 2 2" xfId="917"/>
    <cellStyle name="_x0013__16.07E Wild Horse Wind Expansionwrkingfile 3" xfId="918"/>
    <cellStyle name="_x0013__16.07E Wild Horse Wind Expansionwrkingfile SF" xfId="919"/>
    <cellStyle name="_x0013__16.07E Wild Horse Wind Expansionwrkingfile SF 2" xfId="920"/>
    <cellStyle name="_x0013__16.07E Wild Horse Wind Expansionwrkingfile SF 2 2" xfId="921"/>
    <cellStyle name="_x0013__16.07E Wild Horse Wind Expansionwrkingfile SF 3" xfId="922"/>
    <cellStyle name="_x0013__16.37E Wild Horse Expansion DeferralRevwrkingfile SF" xfId="923"/>
    <cellStyle name="_x0013__16.37E Wild Horse Expansion DeferralRevwrkingfile SF 2" xfId="924"/>
    <cellStyle name="_x0013__16.37E Wild Horse Expansion DeferralRevwrkingfile SF 2 2" xfId="925"/>
    <cellStyle name="_x0013__16.37E Wild Horse Expansion DeferralRevwrkingfile SF 3" xfId="926"/>
    <cellStyle name="_2.01G Temp Normalization(C)" xfId="927"/>
    <cellStyle name="_2.05G Pass-Through Revenue and Expenses" xfId="928"/>
    <cellStyle name="_2.11G Interest on Customer Deposits" xfId="929"/>
    <cellStyle name="_2008 Strat Plan Power Costs Forecast V2 (2009 Update)" xfId="930"/>
    <cellStyle name="_2008 Strat Plan Power Costs Forecast V2 (2009 Update) 2" xfId="931"/>
    <cellStyle name="_2008 Strat Plan Power Costs Forecast V2 (2009 Update) 2 2" xfId="11060"/>
    <cellStyle name="_2008 Strat Plan Power Costs Forecast V2 (2009 Update) 3" xfId="11061"/>
    <cellStyle name="_2008 Strat Plan Power Costs Forecast V2 (2009 Update)_NIM Summary" xfId="932"/>
    <cellStyle name="_2008 Strat Plan Power Costs Forecast V2 (2009 Update)_NIM Summary 2" xfId="933"/>
    <cellStyle name="_2008 Strat Plan Power Costs Forecast V2 (2009 Update)_NIM Summary 2 2" xfId="11062"/>
    <cellStyle name="_2008 Strat Plan Power Costs Forecast V2 (2009 Update)_NIM Summary 3" xfId="11063"/>
    <cellStyle name="_4.01E Temp Normalization" xfId="934"/>
    <cellStyle name="_4.03G Lease Everett Delta" xfId="935"/>
    <cellStyle name="_4.04G Pass-Through Revenue and ExpensesWFMI" xfId="936"/>
    <cellStyle name="_4.06E Pass Throughs" xfId="2"/>
    <cellStyle name="_4.06E Pass Throughs 2" xfId="771"/>
    <cellStyle name="_4.06E Pass Throughs 2 2" xfId="937"/>
    <cellStyle name="_4.06E Pass Throughs 2 2 2" xfId="938"/>
    <cellStyle name="_4.06E Pass Throughs 2 3" xfId="939"/>
    <cellStyle name="_4.06E Pass Throughs 3" xfId="940"/>
    <cellStyle name="_4.06E Pass Throughs 3 2" xfId="941"/>
    <cellStyle name="_4.06E Pass Throughs 3 2 2" xfId="942"/>
    <cellStyle name="_4.06E Pass Throughs 3 3" xfId="943"/>
    <cellStyle name="_4.06E Pass Throughs 3 3 2" xfId="944"/>
    <cellStyle name="_4.06E Pass Throughs 3 4" xfId="945"/>
    <cellStyle name="_4.06E Pass Throughs 3 4 2" xfId="946"/>
    <cellStyle name="_4.06E Pass Throughs 4" xfId="947"/>
    <cellStyle name="_4.06E Pass Throughs 4 2" xfId="948"/>
    <cellStyle name="_4.06E Pass Throughs 5" xfId="949"/>
    <cellStyle name="_4.06E Pass Throughs 6" xfId="950"/>
    <cellStyle name="_4.06E Pass Throughs 7" xfId="951"/>
    <cellStyle name="_4.06E Pass Throughs_04 07E Wild Horse Wind Expansion (C) (2)" xfId="3"/>
    <cellStyle name="_4.06E Pass Throughs_04 07E Wild Horse Wind Expansion (C) (2) 2" xfId="952"/>
    <cellStyle name="_4.06E Pass Throughs_04 07E Wild Horse Wind Expansion (C) (2) 2 2" xfId="953"/>
    <cellStyle name="_4.06E Pass Throughs_04 07E Wild Horse Wind Expansion (C) (2) 3" xfId="954"/>
    <cellStyle name="_4.06E Pass Throughs_04 07E Wild Horse Wind Expansion (C) (2)_Adj Bench DR 3 for Initial Briefs (Electric)" xfId="955"/>
    <cellStyle name="_4.06E Pass Throughs_04 07E Wild Horse Wind Expansion (C) (2)_Adj Bench DR 3 for Initial Briefs (Electric) 2" xfId="956"/>
    <cellStyle name="_4.06E Pass Throughs_04 07E Wild Horse Wind Expansion (C) (2)_Adj Bench DR 3 for Initial Briefs (Electric) 2 2" xfId="957"/>
    <cellStyle name="_4.06E Pass Throughs_04 07E Wild Horse Wind Expansion (C) (2)_Adj Bench DR 3 for Initial Briefs (Electric) 3" xfId="958"/>
    <cellStyle name="_4.06E Pass Throughs_04 07E Wild Horse Wind Expansion (C) (2)_Book1" xfId="959"/>
    <cellStyle name="_4.06E Pass Throughs_04 07E Wild Horse Wind Expansion (C) (2)_Electric Rev Req Model (2009 GRC) " xfId="960"/>
    <cellStyle name="_4.06E Pass Throughs_04 07E Wild Horse Wind Expansion (C) (2)_Electric Rev Req Model (2009 GRC)  2" xfId="961"/>
    <cellStyle name="_4.06E Pass Throughs_04 07E Wild Horse Wind Expansion (C) (2)_Electric Rev Req Model (2009 GRC)  2 2" xfId="962"/>
    <cellStyle name="_4.06E Pass Throughs_04 07E Wild Horse Wind Expansion (C) (2)_Electric Rev Req Model (2009 GRC)  3" xfId="963"/>
    <cellStyle name="_4.06E Pass Throughs_04 07E Wild Horse Wind Expansion (C) (2)_Electric Rev Req Model (2009 GRC) Rebuttal" xfId="964"/>
    <cellStyle name="_4.06E Pass Throughs_04 07E Wild Horse Wind Expansion (C) (2)_Electric Rev Req Model (2009 GRC) Rebuttal 2" xfId="965"/>
    <cellStyle name="_4.06E Pass Throughs_04 07E Wild Horse Wind Expansion (C) (2)_Electric Rev Req Model (2009 GRC) Rebuttal 2 2" xfId="966"/>
    <cellStyle name="_4.06E Pass Throughs_04 07E Wild Horse Wind Expansion (C) (2)_Electric Rev Req Model (2009 GRC) Rebuttal 3" xfId="967"/>
    <cellStyle name="_4.06E Pass Throughs_04 07E Wild Horse Wind Expansion (C) (2)_Electric Rev Req Model (2009 GRC) Rebuttal REmoval of New  WH Solar AdjustMI" xfId="968"/>
    <cellStyle name="_4.06E Pass Throughs_04 07E Wild Horse Wind Expansion (C) (2)_Electric Rev Req Model (2009 GRC) Rebuttal REmoval of New  WH Solar AdjustMI 2" xfId="969"/>
    <cellStyle name="_4.06E Pass Throughs_04 07E Wild Horse Wind Expansion (C) (2)_Electric Rev Req Model (2009 GRC) Rebuttal REmoval of New  WH Solar AdjustMI 2 2" xfId="970"/>
    <cellStyle name="_4.06E Pass Throughs_04 07E Wild Horse Wind Expansion (C) (2)_Electric Rev Req Model (2009 GRC) Rebuttal REmoval of New  WH Solar AdjustMI 3" xfId="971"/>
    <cellStyle name="_4.06E Pass Throughs_04 07E Wild Horse Wind Expansion (C) (2)_Electric Rev Req Model (2009 GRC) Revised 01-18-2010" xfId="972"/>
    <cellStyle name="_4.06E Pass Throughs_04 07E Wild Horse Wind Expansion (C) (2)_Electric Rev Req Model (2009 GRC) Revised 01-18-2010 2" xfId="973"/>
    <cellStyle name="_4.06E Pass Throughs_04 07E Wild Horse Wind Expansion (C) (2)_Electric Rev Req Model (2009 GRC) Revised 01-18-2010 2 2" xfId="974"/>
    <cellStyle name="_4.06E Pass Throughs_04 07E Wild Horse Wind Expansion (C) (2)_Electric Rev Req Model (2009 GRC) Revised 01-18-2010 3" xfId="975"/>
    <cellStyle name="_4.06E Pass Throughs_04 07E Wild Horse Wind Expansion (C) (2)_Electric Rev Req Model (2010 GRC)" xfId="976"/>
    <cellStyle name="_4.06E Pass Throughs_04 07E Wild Horse Wind Expansion (C) (2)_Electric Rev Req Model (2010 GRC) SF" xfId="977"/>
    <cellStyle name="_4.06E Pass Throughs_04 07E Wild Horse Wind Expansion (C) (2)_Final Order Electric EXHIBIT A-1" xfId="978"/>
    <cellStyle name="_4.06E Pass Throughs_04 07E Wild Horse Wind Expansion (C) (2)_Final Order Electric EXHIBIT A-1 2" xfId="979"/>
    <cellStyle name="_4.06E Pass Throughs_04 07E Wild Horse Wind Expansion (C) (2)_Final Order Electric EXHIBIT A-1 2 2" xfId="980"/>
    <cellStyle name="_4.06E Pass Throughs_04 07E Wild Horse Wind Expansion (C) (2)_Final Order Electric EXHIBIT A-1 3" xfId="981"/>
    <cellStyle name="_4.06E Pass Throughs_04 07E Wild Horse Wind Expansion (C) (2)_TENASKA REGULATORY ASSET" xfId="982"/>
    <cellStyle name="_4.06E Pass Throughs_04 07E Wild Horse Wind Expansion (C) (2)_TENASKA REGULATORY ASSET 2" xfId="983"/>
    <cellStyle name="_4.06E Pass Throughs_04 07E Wild Horse Wind Expansion (C) (2)_TENASKA REGULATORY ASSET 2 2" xfId="984"/>
    <cellStyle name="_4.06E Pass Throughs_04 07E Wild Horse Wind Expansion (C) (2)_TENASKA REGULATORY ASSET 3" xfId="985"/>
    <cellStyle name="_4.06E Pass Throughs_16.37E Wild Horse Expansion DeferralRevwrkingfile SF" xfId="986"/>
    <cellStyle name="_4.06E Pass Throughs_16.37E Wild Horse Expansion DeferralRevwrkingfile SF 2" xfId="987"/>
    <cellStyle name="_4.06E Pass Throughs_16.37E Wild Horse Expansion DeferralRevwrkingfile SF 2 2" xfId="988"/>
    <cellStyle name="_4.06E Pass Throughs_16.37E Wild Horse Expansion DeferralRevwrkingfile SF 3" xfId="989"/>
    <cellStyle name="_4.06E Pass Throughs_2009 Compliance Filing PCA Exhibits for GRC" xfId="990"/>
    <cellStyle name="_4.06E Pass Throughs_2009 Compliance Filing PCA Exhibits for GRC 2" xfId="11064"/>
    <cellStyle name="_4.06E Pass Throughs_2009 GRC Compl Filing - Exhibit D" xfId="991"/>
    <cellStyle name="_4.06E Pass Throughs_2009 GRC Compl Filing - Exhibit D 2" xfId="992"/>
    <cellStyle name="_4.06E Pass Throughs_2009 GRC Compl Filing - Exhibit D 2 2" xfId="11065"/>
    <cellStyle name="_4.06E Pass Throughs_2009 GRC Compl Filing - Exhibit D 3" xfId="11066"/>
    <cellStyle name="_4.06E Pass Throughs_2010 PTC's July1_Dec31 2010 " xfId="4"/>
    <cellStyle name="_4.06E Pass Throughs_2010 PTC's Sept10_Aug11 (Version 4)" xfId="5"/>
    <cellStyle name="_4.06E Pass Throughs_3.01 Income Statement" xfId="523"/>
    <cellStyle name="_4.06E Pass Throughs_4 31 Regulatory Assets and Liabilities  7 06- Exhibit D" xfId="524"/>
    <cellStyle name="_4.06E Pass Throughs_4 31 Regulatory Assets and Liabilities  7 06- Exhibit D 2" xfId="993"/>
    <cellStyle name="_4.06E Pass Throughs_4 31 Regulatory Assets and Liabilities  7 06- Exhibit D 2 2" xfId="994"/>
    <cellStyle name="_4.06E Pass Throughs_4 31 Regulatory Assets and Liabilities  7 06- Exhibit D 3" xfId="995"/>
    <cellStyle name="_4.06E Pass Throughs_4 31 Regulatory Assets and Liabilities  7 06- Exhibit D_NIM Summary" xfId="996"/>
    <cellStyle name="_4.06E Pass Throughs_4 31 Regulatory Assets and Liabilities  7 06- Exhibit D_NIM Summary 2" xfId="997"/>
    <cellStyle name="_4.06E Pass Throughs_4 31 Regulatory Assets and Liabilities  7 06- Exhibit D_NIM Summary 2 2" xfId="11067"/>
    <cellStyle name="_4.06E Pass Throughs_4 31 Regulatory Assets and Liabilities  7 06- Exhibit D_NIM Summary 3" xfId="11068"/>
    <cellStyle name="_4.06E Pass Throughs_4 31E Reg Asset  Liab and EXH D" xfId="11069"/>
    <cellStyle name="_4.06E Pass Throughs_4 31E Reg Asset  Liab and EXH D _ Aug 10 Filing (2)" xfId="11070"/>
    <cellStyle name="_4.06E Pass Throughs_4 32 Regulatory Assets and Liabilities  7 06- Exhibit D" xfId="525"/>
    <cellStyle name="_4.06E Pass Throughs_4 32 Regulatory Assets and Liabilities  7 06- Exhibit D 2" xfId="998"/>
    <cellStyle name="_4.06E Pass Throughs_4 32 Regulatory Assets and Liabilities  7 06- Exhibit D 2 2" xfId="999"/>
    <cellStyle name="_4.06E Pass Throughs_4 32 Regulatory Assets and Liabilities  7 06- Exhibit D 3" xfId="1000"/>
    <cellStyle name="_4.06E Pass Throughs_4 32 Regulatory Assets and Liabilities  7 06- Exhibit D_NIM Summary" xfId="1001"/>
    <cellStyle name="_4.06E Pass Throughs_4 32 Regulatory Assets and Liabilities  7 06- Exhibit D_NIM Summary 2" xfId="1002"/>
    <cellStyle name="_4.06E Pass Throughs_4 32 Regulatory Assets and Liabilities  7 06- Exhibit D_NIM Summary 2 2" xfId="11071"/>
    <cellStyle name="_4.06E Pass Throughs_4 32 Regulatory Assets and Liabilities  7 06- Exhibit D_NIM Summary 3" xfId="11072"/>
    <cellStyle name="_4.06E Pass Throughs_Att B to RECs proceeds proposal" xfId="6"/>
    <cellStyle name="_4.06E Pass Throughs_AURORA Total New" xfId="1003"/>
    <cellStyle name="_4.06E Pass Throughs_AURORA Total New 2" xfId="1004"/>
    <cellStyle name="_4.06E Pass Throughs_AURORA Total New 2 2" xfId="11073"/>
    <cellStyle name="_4.06E Pass Throughs_AURORA Total New 3" xfId="11074"/>
    <cellStyle name="_4.06E Pass Throughs_Backup for Attachment B 2010-09-09" xfId="7"/>
    <cellStyle name="_4.06E Pass Throughs_Bench Request - Attachment B" xfId="8"/>
    <cellStyle name="_4.06E Pass Throughs_Book2" xfId="1005"/>
    <cellStyle name="_4.06E Pass Throughs_Book2 2" xfId="1006"/>
    <cellStyle name="_4.06E Pass Throughs_Book2 2 2" xfId="1007"/>
    <cellStyle name="_4.06E Pass Throughs_Book2 3" xfId="1008"/>
    <cellStyle name="_4.06E Pass Throughs_Book2_Adj Bench DR 3 for Initial Briefs (Electric)" xfId="1009"/>
    <cellStyle name="_4.06E Pass Throughs_Book2_Adj Bench DR 3 for Initial Briefs (Electric) 2" xfId="1010"/>
    <cellStyle name="_4.06E Pass Throughs_Book2_Adj Bench DR 3 for Initial Briefs (Electric) 2 2" xfId="1011"/>
    <cellStyle name="_4.06E Pass Throughs_Book2_Adj Bench DR 3 for Initial Briefs (Electric) 3" xfId="1012"/>
    <cellStyle name="_4.06E Pass Throughs_Book2_Electric Rev Req Model (2009 GRC) Rebuttal" xfId="1013"/>
    <cellStyle name="_4.06E Pass Throughs_Book2_Electric Rev Req Model (2009 GRC) Rebuttal 2" xfId="1014"/>
    <cellStyle name="_4.06E Pass Throughs_Book2_Electric Rev Req Model (2009 GRC) Rebuttal 2 2" xfId="1015"/>
    <cellStyle name="_4.06E Pass Throughs_Book2_Electric Rev Req Model (2009 GRC) Rebuttal 3" xfId="1016"/>
    <cellStyle name="_4.06E Pass Throughs_Book2_Electric Rev Req Model (2009 GRC) Rebuttal REmoval of New  WH Solar AdjustMI" xfId="1017"/>
    <cellStyle name="_4.06E Pass Throughs_Book2_Electric Rev Req Model (2009 GRC) Rebuttal REmoval of New  WH Solar AdjustMI 2" xfId="1018"/>
    <cellStyle name="_4.06E Pass Throughs_Book2_Electric Rev Req Model (2009 GRC) Rebuttal REmoval of New  WH Solar AdjustMI 2 2" xfId="1019"/>
    <cellStyle name="_4.06E Pass Throughs_Book2_Electric Rev Req Model (2009 GRC) Rebuttal REmoval of New  WH Solar AdjustMI 3" xfId="1020"/>
    <cellStyle name="_4.06E Pass Throughs_Book2_Electric Rev Req Model (2009 GRC) Revised 01-18-2010" xfId="1021"/>
    <cellStyle name="_4.06E Pass Throughs_Book2_Electric Rev Req Model (2009 GRC) Revised 01-18-2010 2" xfId="1022"/>
    <cellStyle name="_4.06E Pass Throughs_Book2_Electric Rev Req Model (2009 GRC) Revised 01-18-2010 2 2" xfId="1023"/>
    <cellStyle name="_4.06E Pass Throughs_Book2_Electric Rev Req Model (2009 GRC) Revised 01-18-2010 3" xfId="1024"/>
    <cellStyle name="_4.06E Pass Throughs_Book2_Final Order Electric EXHIBIT A-1" xfId="1025"/>
    <cellStyle name="_4.06E Pass Throughs_Book2_Final Order Electric EXHIBIT A-1 2" xfId="1026"/>
    <cellStyle name="_4.06E Pass Throughs_Book2_Final Order Electric EXHIBIT A-1 2 2" xfId="1027"/>
    <cellStyle name="_4.06E Pass Throughs_Book2_Final Order Electric EXHIBIT A-1 3" xfId="1028"/>
    <cellStyle name="_4.06E Pass Throughs_Book4" xfId="1029"/>
    <cellStyle name="_4.06E Pass Throughs_Book4 2" xfId="1030"/>
    <cellStyle name="_4.06E Pass Throughs_Book4 2 2" xfId="1031"/>
    <cellStyle name="_4.06E Pass Throughs_Book4 3" xfId="1032"/>
    <cellStyle name="_4.06E Pass Throughs_Book9" xfId="526"/>
    <cellStyle name="_4.06E Pass Throughs_Book9 2" xfId="1033"/>
    <cellStyle name="_4.06E Pass Throughs_Book9 2 2" xfId="1034"/>
    <cellStyle name="_4.06E Pass Throughs_Book9 3" xfId="1035"/>
    <cellStyle name="_4.06E Pass Throughs_Chelan PUD Power Costs (8-10)" xfId="1036"/>
    <cellStyle name="_4.06E Pass Throughs_DEM-WP(C) Chelan Power Costs" xfId="11075"/>
    <cellStyle name="_4.06E Pass Throughs_DEM-WP(C) Gas Transport 2010GRC" xfId="11076"/>
    <cellStyle name="_4.06E Pass Throughs_Exh A-1 resulting from UE-112050 effective Jan 1 2012" xfId="11077"/>
    <cellStyle name="_4.06E Pass Throughs_Exh G - Klamath Peaker PPA fr C Locke 2-12" xfId="11078"/>
    <cellStyle name="_4.06E Pass Throughs_Exhibit A-1 effective 4-1-11 fr S Free 12-11" xfId="11079"/>
    <cellStyle name="_4.06E Pass Throughs_INPUTS" xfId="9"/>
    <cellStyle name="_4.06E Pass Throughs_INPUTS 2" xfId="1037"/>
    <cellStyle name="_4.06E Pass Throughs_INPUTS 2 2" xfId="1038"/>
    <cellStyle name="_4.06E Pass Throughs_INPUTS 3" xfId="1039"/>
    <cellStyle name="_4.06E Pass Throughs_Laid Off Employees + CEO" xfId="11080"/>
    <cellStyle name="_4.06E Pass Throughs_Low Income 2010 RevRequirement" xfId="1040"/>
    <cellStyle name="_4.06E Pass Throughs_Low Income 2010 RevRequirement (2)" xfId="1041"/>
    <cellStyle name="_4.06E Pass Throughs_Misc. Exp Airport Parking" xfId="11081"/>
    <cellStyle name="_4.06E Pass Throughs_NIM Summary" xfId="1042"/>
    <cellStyle name="_4.06E Pass Throughs_NIM Summary 09GRC" xfId="1043"/>
    <cellStyle name="_4.06E Pass Throughs_NIM Summary 09GRC 2" xfId="1044"/>
    <cellStyle name="_4.06E Pass Throughs_NIM Summary 09GRC 2 2" xfId="11082"/>
    <cellStyle name="_4.06E Pass Throughs_NIM Summary 09GRC 3" xfId="11083"/>
    <cellStyle name="_4.06E Pass Throughs_NIM Summary 10" xfId="11084"/>
    <cellStyle name="_4.06E Pass Throughs_NIM Summary 2" xfId="1045"/>
    <cellStyle name="_4.06E Pass Throughs_NIM Summary 2 2" xfId="11085"/>
    <cellStyle name="_4.06E Pass Throughs_NIM Summary 3" xfId="1046"/>
    <cellStyle name="_4.06E Pass Throughs_NIM Summary 4" xfId="1047"/>
    <cellStyle name="_4.06E Pass Throughs_NIM Summary 5" xfId="1048"/>
    <cellStyle name="_4.06E Pass Throughs_NIM Summary 6" xfId="1049"/>
    <cellStyle name="_4.06E Pass Throughs_NIM Summary 7" xfId="1050"/>
    <cellStyle name="_4.06E Pass Throughs_NIM Summary 8" xfId="1051"/>
    <cellStyle name="_4.06E Pass Throughs_NIM Summary 9" xfId="1052"/>
    <cellStyle name="_4.06E Pass Throughs_Oct2010toSep2011LwIncLead" xfId="1053"/>
    <cellStyle name="_4.06E Pass Throughs_PCA 10 -  Exhibit D Dec 2011" xfId="11086"/>
    <cellStyle name="_4.06E Pass Throughs_PCA 10 -  Exhibit D from A Kellogg Jan 2011" xfId="1054"/>
    <cellStyle name="_4.06E Pass Throughs_PCA 10 -  Exhibit D from A Kellogg July 2011" xfId="1055"/>
    <cellStyle name="_4.06E Pass Throughs_PCA 10 -  Exhibit D from S Free Rcv'd 12-11" xfId="1056"/>
    <cellStyle name="_4.06E Pass Throughs_PCA 11 -  Exhibit D Apr 2012 fr A Kellogg v2" xfId="11087"/>
    <cellStyle name="_4.06E Pass Throughs_PCA 11 -  Exhibit D Jan 2012 fr A Kellogg" xfId="11088"/>
    <cellStyle name="_4.06E Pass Throughs_PCA 11 -  Exhibit D Jan 2012 WF" xfId="11089"/>
    <cellStyle name="_4.06E Pass Throughs_PCA 9 -  Exhibit D April 2010" xfId="1057"/>
    <cellStyle name="_4.06E Pass Throughs_PCA 9 -  Exhibit D April 2010 (3)" xfId="1058"/>
    <cellStyle name="_4.06E Pass Throughs_PCA 9 -  Exhibit D April 2010 (3) 2" xfId="1059"/>
    <cellStyle name="_4.06E Pass Throughs_PCA 9 -  Exhibit D April 2010 (3) 2 2" xfId="11090"/>
    <cellStyle name="_4.06E Pass Throughs_PCA 9 -  Exhibit D April 2010 (3) 3" xfId="11091"/>
    <cellStyle name="_4.06E Pass Throughs_PCA 9 -  Exhibit D April 2010 2" xfId="11092"/>
    <cellStyle name="_4.06E Pass Throughs_PCA 9 -  Exhibit D April 2010 3" xfId="11093"/>
    <cellStyle name="_4.06E Pass Throughs_PCA 9 -  Exhibit D April 2010 4" xfId="11094"/>
    <cellStyle name="_4.06E Pass Throughs_PCA 9 -  Exhibit D April 2010 5" xfId="11095"/>
    <cellStyle name="_4.06E Pass Throughs_PCA 9 -  Exhibit D April 2010 6" xfId="11096"/>
    <cellStyle name="_4.06E Pass Throughs_PCA 9 -  Exhibit D April 2010 7" xfId="11097"/>
    <cellStyle name="_4.06E Pass Throughs_PCA 9 -  Exhibit D Nov 2010" xfId="1060"/>
    <cellStyle name="_4.06E Pass Throughs_PCA 9 -  Exhibit D Nov 2010 2" xfId="11098"/>
    <cellStyle name="_4.06E Pass Throughs_PCA 9 - Exhibit D at August 2010" xfId="1061"/>
    <cellStyle name="_4.06E Pass Throughs_PCA 9 - Exhibit D at August 2010 2" xfId="11099"/>
    <cellStyle name="_4.06E Pass Throughs_PCA 9 - Exhibit D June 2010 GRC" xfId="1062"/>
    <cellStyle name="_4.06E Pass Throughs_PCA 9 - Exhibit D June 2010 GRC 2" xfId="11100"/>
    <cellStyle name="_4.06E Pass Throughs_Power Costs - Comparison bx Rbtl-Staff-Jt-PC" xfId="1063"/>
    <cellStyle name="_4.06E Pass Throughs_Power Costs - Comparison bx Rbtl-Staff-Jt-PC 2" xfId="1064"/>
    <cellStyle name="_4.06E Pass Throughs_Power Costs - Comparison bx Rbtl-Staff-Jt-PC 2 2" xfId="1065"/>
    <cellStyle name="_4.06E Pass Throughs_Power Costs - Comparison bx Rbtl-Staff-Jt-PC 3" xfId="1066"/>
    <cellStyle name="_4.06E Pass Throughs_Power Costs - Comparison bx Rbtl-Staff-Jt-PC_Adj Bench DR 3 for Initial Briefs (Electric)" xfId="1067"/>
    <cellStyle name="_4.06E Pass Throughs_Power Costs - Comparison bx Rbtl-Staff-Jt-PC_Adj Bench DR 3 for Initial Briefs (Electric) 2" xfId="1068"/>
    <cellStyle name="_4.06E Pass Throughs_Power Costs - Comparison bx Rbtl-Staff-Jt-PC_Adj Bench DR 3 for Initial Briefs (Electric) 2 2" xfId="1069"/>
    <cellStyle name="_4.06E Pass Throughs_Power Costs - Comparison bx Rbtl-Staff-Jt-PC_Adj Bench DR 3 for Initial Briefs (Electric) 3" xfId="1070"/>
    <cellStyle name="_4.06E Pass Throughs_Power Costs - Comparison bx Rbtl-Staff-Jt-PC_Electric Rev Req Model (2009 GRC) Rebuttal" xfId="1071"/>
    <cellStyle name="_4.06E Pass Throughs_Power Costs - Comparison bx Rbtl-Staff-Jt-PC_Electric Rev Req Model (2009 GRC) Rebuttal 2" xfId="1072"/>
    <cellStyle name="_4.06E Pass Throughs_Power Costs - Comparison bx Rbtl-Staff-Jt-PC_Electric Rev Req Model (2009 GRC) Rebuttal 2 2" xfId="1073"/>
    <cellStyle name="_4.06E Pass Throughs_Power Costs - Comparison bx Rbtl-Staff-Jt-PC_Electric Rev Req Model (2009 GRC) Rebuttal 3" xfId="1074"/>
    <cellStyle name="_4.06E Pass Throughs_Power Costs - Comparison bx Rbtl-Staff-Jt-PC_Electric Rev Req Model (2009 GRC) Rebuttal REmoval of New  WH Solar AdjustMI" xfId="1075"/>
    <cellStyle name="_4.06E Pass Throughs_Power Costs - Comparison bx Rbtl-Staff-Jt-PC_Electric Rev Req Model (2009 GRC) Rebuttal REmoval of New  WH Solar AdjustMI 2" xfId="1076"/>
    <cellStyle name="_4.06E Pass Throughs_Power Costs - Comparison bx Rbtl-Staff-Jt-PC_Electric Rev Req Model (2009 GRC) Rebuttal REmoval of New  WH Solar AdjustMI 2 2" xfId="1077"/>
    <cellStyle name="_4.06E Pass Throughs_Power Costs - Comparison bx Rbtl-Staff-Jt-PC_Electric Rev Req Model (2009 GRC) Rebuttal REmoval of New  WH Solar AdjustMI 3" xfId="1078"/>
    <cellStyle name="_4.06E Pass Throughs_Power Costs - Comparison bx Rbtl-Staff-Jt-PC_Electric Rev Req Model (2009 GRC) Revised 01-18-2010" xfId="1079"/>
    <cellStyle name="_4.06E Pass Throughs_Power Costs - Comparison bx Rbtl-Staff-Jt-PC_Electric Rev Req Model (2009 GRC) Revised 01-18-2010 2" xfId="1080"/>
    <cellStyle name="_4.06E Pass Throughs_Power Costs - Comparison bx Rbtl-Staff-Jt-PC_Electric Rev Req Model (2009 GRC) Revised 01-18-2010 2 2" xfId="1081"/>
    <cellStyle name="_4.06E Pass Throughs_Power Costs - Comparison bx Rbtl-Staff-Jt-PC_Electric Rev Req Model (2009 GRC) Revised 01-18-2010 3" xfId="1082"/>
    <cellStyle name="_4.06E Pass Throughs_Power Costs - Comparison bx Rbtl-Staff-Jt-PC_Final Order Electric EXHIBIT A-1" xfId="1083"/>
    <cellStyle name="_4.06E Pass Throughs_Power Costs - Comparison bx Rbtl-Staff-Jt-PC_Final Order Electric EXHIBIT A-1 2" xfId="1084"/>
    <cellStyle name="_4.06E Pass Throughs_Power Costs - Comparison bx Rbtl-Staff-Jt-PC_Final Order Electric EXHIBIT A-1 2 2" xfId="1085"/>
    <cellStyle name="_4.06E Pass Throughs_Power Costs - Comparison bx Rbtl-Staff-Jt-PC_Final Order Electric EXHIBIT A-1 3" xfId="1086"/>
    <cellStyle name="_4.06E Pass Throughs_Production Adj 4.37" xfId="10"/>
    <cellStyle name="_4.06E Pass Throughs_Production Adj 4.37 2" xfId="1087"/>
    <cellStyle name="_4.06E Pass Throughs_Production Adj 4.37 2 2" xfId="1088"/>
    <cellStyle name="_4.06E Pass Throughs_Production Adj 4.37 3" xfId="1089"/>
    <cellStyle name="_4.06E Pass Throughs_Purchased Power Adj 4.03" xfId="11"/>
    <cellStyle name="_4.06E Pass Throughs_Purchased Power Adj 4.03 2" xfId="1090"/>
    <cellStyle name="_4.06E Pass Throughs_Purchased Power Adj 4.03 2 2" xfId="1091"/>
    <cellStyle name="_4.06E Pass Throughs_Purchased Power Adj 4.03 3" xfId="1092"/>
    <cellStyle name="_4.06E Pass Throughs_Rebuttal Power Costs" xfId="1093"/>
    <cellStyle name="_4.06E Pass Throughs_Rebuttal Power Costs 2" xfId="1094"/>
    <cellStyle name="_4.06E Pass Throughs_Rebuttal Power Costs 2 2" xfId="1095"/>
    <cellStyle name="_4.06E Pass Throughs_Rebuttal Power Costs 3" xfId="1096"/>
    <cellStyle name="_4.06E Pass Throughs_Rebuttal Power Costs_Adj Bench DR 3 for Initial Briefs (Electric)" xfId="1097"/>
    <cellStyle name="_4.06E Pass Throughs_Rebuttal Power Costs_Adj Bench DR 3 for Initial Briefs (Electric) 2" xfId="1098"/>
    <cellStyle name="_4.06E Pass Throughs_Rebuttal Power Costs_Adj Bench DR 3 for Initial Briefs (Electric) 2 2" xfId="1099"/>
    <cellStyle name="_4.06E Pass Throughs_Rebuttal Power Costs_Adj Bench DR 3 for Initial Briefs (Electric) 3" xfId="1100"/>
    <cellStyle name="_4.06E Pass Throughs_Rebuttal Power Costs_Electric Rev Req Model (2009 GRC) Rebuttal" xfId="1101"/>
    <cellStyle name="_4.06E Pass Throughs_Rebuttal Power Costs_Electric Rev Req Model (2009 GRC) Rebuttal 2" xfId="1102"/>
    <cellStyle name="_4.06E Pass Throughs_Rebuttal Power Costs_Electric Rev Req Model (2009 GRC) Rebuttal 2 2" xfId="1103"/>
    <cellStyle name="_4.06E Pass Throughs_Rebuttal Power Costs_Electric Rev Req Model (2009 GRC) Rebuttal 3" xfId="1104"/>
    <cellStyle name="_4.06E Pass Throughs_Rebuttal Power Costs_Electric Rev Req Model (2009 GRC) Rebuttal REmoval of New  WH Solar AdjustMI" xfId="1105"/>
    <cellStyle name="_4.06E Pass Throughs_Rebuttal Power Costs_Electric Rev Req Model (2009 GRC) Rebuttal REmoval of New  WH Solar AdjustMI 2" xfId="1106"/>
    <cellStyle name="_4.06E Pass Throughs_Rebuttal Power Costs_Electric Rev Req Model (2009 GRC) Rebuttal REmoval of New  WH Solar AdjustMI 2 2" xfId="1107"/>
    <cellStyle name="_4.06E Pass Throughs_Rebuttal Power Costs_Electric Rev Req Model (2009 GRC) Rebuttal REmoval of New  WH Solar AdjustMI 3" xfId="1108"/>
    <cellStyle name="_4.06E Pass Throughs_Rebuttal Power Costs_Electric Rev Req Model (2009 GRC) Revised 01-18-2010" xfId="1109"/>
    <cellStyle name="_4.06E Pass Throughs_Rebuttal Power Costs_Electric Rev Req Model (2009 GRC) Revised 01-18-2010 2" xfId="1110"/>
    <cellStyle name="_4.06E Pass Throughs_Rebuttal Power Costs_Electric Rev Req Model (2009 GRC) Revised 01-18-2010 2 2" xfId="1111"/>
    <cellStyle name="_4.06E Pass Throughs_Rebuttal Power Costs_Electric Rev Req Model (2009 GRC) Revised 01-18-2010 3" xfId="1112"/>
    <cellStyle name="_4.06E Pass Throughs_Rebuttal Power Costs_Final Order Electric EXHIBIT A-1" xfId="1113"/>
    <cellStyle name="_4.06E Pass Throughs_Rebuttal Power Costs_Final Order Electric EXHIBIT A-1 2" xfId="1114"/>
    <cellStyle name="_4.06E Pass Throughs_Rebuttal Power Costs_Final Order Electric EXHIBIT A-1 2 2" xfId="1115"/>
    <cellStyle name="_4.06E Pass Throughs_Rebuttal Power Costs_Final Order Electric EXHIBIT A-1 3" xfId="1116"/>
    <cellStyle name="_4.06E Pass Throughs_RECS vs PTC's w Interest 6-28-10" xfId="12"/>
    <cellStyle name="_4.06E Pass Throughs_revised april pca for Annette" xfId="11101"/>
    <cellStyle name="_4.06E Pass Throughs_ROR &amp; CONV FACTOR" xfId="13"/>
    <cellStyle name="_4.06E Pass Throughs_ROR &amp; CONV FACTOR 2" xfId="1117"/>
    <cellStyle name="_4.06E Pass Throughs_ROR &amp; CONV FACTOR 2 2" xfId="1118"/>
    <cellStyle name="_4.06E Pass Throughs_ROR &amp; CONV FACTOR 3" xfId="1119"/>
    <cellStyle name="_4.06E Pass Throughs_ROR 5.02" xfId="14"/>
    <cellStyle name="_4.06E Pass Throughs_ROR 5.02 2" xfId="1120"/>
    <cellStyle name="_4.06E Pass Throughs_ROR 5.02 2 2" xfId="1121"/>
    <cellStyle name="_4.06E Pass Throughs_ROR 5.02 3" xfId="1122"/>
    <cellStyle name="_4.06E Pass Throughs_Wind Integration 10GRC" xfId="1123"/>
    <cellStyle name="_4.06E Pass Throughs_Wind Integration 10GRC 2" xfId="1124"/>
    <cellStyle name="_4.06E Pass Throughs_Wind Integration 10GRC 2 2" xfId="11102"/>
    <cellStyle name="_4.06E Pass Throughs_Wind Integration 10GRC 3" xfId="11103"/>
    <cellStyle name="_4.13E Montana Energy Tax" xfId="15"/>
    <cellStyle name="_4.13E Montana Energy Tax 2" xfId="772"/>
    <cellStyle name="_4.13E Montana Energy Tax 2 2" xfId="1125"/>
    <cellStyle name="_4.13E Montana Energy Tax 2 2 2" xfId="1126"/>
    <cellStyle name="_4.13E Montana Energy Tax 2 3" xfId="1127"/>
    <cellStyle name="_4.13E Montana Energy Tax 3" xfId="1128"/>
    <cellStyle name="_4.13E Montana Energy Tax 3 2" xfId="1129"/>
    <cellStyle name="_4.13E Montana Energy Tax 3 2 2" xfId="1130"/>
    <cellStyle name="_4.13E Montana Energy Tax 3 3" xfId="1131"/>
    <cellStyle name="_4.13E Montana Energy Tax 3 3 2" xfId="1132"/>
    <cellStyle name="_4.13E Montana Energy Tax 3 4" xfId="1133"/>
    <cellStyle name="_4.13E Montana Energy Tax 3 4 2" xfId="1134"/>
    <cellStyle name="_4.13E Montana Energy Tax 4" xfId="1135"/>
    <cellStyle name="_4.13E Montana Energy Tax 4 2" xfId="1136"/>
    <cellStyle name="_4.13E Montana Energy Tax 5" xfId="1137"/>
    <cellStyle name="_4.13E Montana Energy Tax 6" xfId="1138"/>
    <cellStyle name="_4.13E Montana Energy Tax 7" xfId="1139"/>
    <cellStyle name="_4.13E Montana Energy Tax_04 07E Wild Horse Wind Expansion (C) (2)" xfId="16"/>
    <cellStyle name="_4.13E Montana Energy Tax_04 07E Wild Horse Wind Expansion (C) (2) 2" xfId="1140"/>
    <cellStyle name="_4.13E Montana Energy Tax_04 07E Wild Horse Wind Expansion (C) (2) 2 2" xfId="1141"/>
    <cellStyle name="_4.13E Montana Energy Tax_04 07E Wild Horse Wind Expansion (C) (2) 3" xfId="1142"/>
    <cellStyle name="_4.13E Montana Energy Tax_04 07E Wild Horse Wind Expansion (C) (2)_Adj Bench DR 3 for Initial Briefs (Electric)" xfId="1143"/>
    <cellStyle name="_4.13E Montana Energy Tax_04 07E Wild Horse Wind Expansion (C) (2)_Adj Bench DR 3 for Initial Briefs (Electric) 2" xfId="1144"/>
    <cellStyle name="_4.13E Montana Energy Tax_04 07E Wild Horse Wind Expansion (C) (2)_Adj Bench DR 3 for Initial Briefs (Electric) 2 2" xfId="1145"/>
    <cellStyle name="_4.13E Montana Energy Tax_04 07E Wild Horse Wind Expansion (C) (2)_Adj Bench DR 3 for Initial Briefs (Electric) 3" xfId="1146"/>
    <cellStyle name="_4.13E Montana Energy Tax_04 07E Wild Horse Wind Expansion (C) (2)_Book1" xfId="1147"/>
    <cellStyle name="_4.13E Montana Energy Tax_04 07E Wild Horse Wind Expansion (C) (2)_Electric Rev Req Model (2009 GRC) " xfId="1148"/>
    <cellStyle name="_4.13E Montana Energy Tax_04 07E Wild Horse Wind Expansion (C) (2)_Electric Rev Req Model (2009 GRC)  2" xfId="1149"/>
    <cellStyle name="_4.13E Montana Energy Tax_04 07E Wild Horse Wind Expansion (C) (2)_Electric Rev Req Model (2009 GRC)  2 2" xfId="1150"/>
    <cellStyle name="_4.13E Montana Energy Tax_04 07E Wild Horse Wind Expansion (C) (2)_Electric Rev Req Model (2009 GRC)  3" xfId="1151"/>
    <cellStyle name="_4.13E Montana Energy Tax_04 07E Wild Horse Wind Expansion (C) (2)_Electric Rev Req Model (2009 GRC) Rebuttal" xfId="1152"/>
    <cellStyle name="_4.13E Montana Energy Tax_04 07E Wild Horse Wind Expansion (C) (2)_Electric Rev Req Model (2009 GRC) Rebuttal 2" xfId="1153"/>
    <cellStyle name="_4.13E Montana Energy Tax_04 07E Wild Horse Wind Expansion (C) (2)_Electric Rev Req Model (2009 GRC) Rebuttal 2 2" xfId="1154"/>
    <cellStyle name="_4.13E Montana Energy Tax_04 07E Wild Horse Wind Expansion (C) (2)_Electric Rev Req Model (2009 GRC) Rebuttal 3" xfId="1155"/>
    <cellStyle name="_4.13E Montana Energy Tax_04 07E Wild Horse Wind Expansion (C) (2)_Electric Rev Req Model (2009 GRC) Rebuttal REmoval of New  WH Solar AdjustMI" xfId="1156"/>
    <cellStyle name="_4.13E Montana Energy Tax_04 07E Wild Horse Wind Expansion (C) (2)_Electric Rev Req Model (2009 GRC) Rebuttal REmoval of New  WH Solar AdjustMI 2" xfId="1157"/>
    <cellStyle name="_4.13E Montana Energy Tax_04 07E Wild Horse Wind Expansion (C) (2)_Electric Rev Req Model (2009 GRC) Rebuttal REmoval of New  WH Solar AdjustMI 2 2" xfId="1158"/>
    <cellStyle name="_4.13E Montana Energy Tax_04 07E Wild Horse Wind Expansion (C) (2)_Electric Rev Req Model (2009 GRC) Rebuttal REmoval of New  WH Solar AdjustMI 3" xfId="1159"/>
    <cellStyle name="_4.13E Montana Energy Tax_04 07E Wild Horse Wind Expansion (C) (2)_Electric Rev Req Model (2009 GRC) Revised 01-18-2010" xfId="1160"/>
    <cellStyle name="_4.13E Montana Energy Tax_04 07E Wild Horse Wind Expansion (C) (2)_Electric Rev Req Model (2009 GRC) Revised 01-18-2010 2" xfId="1161"/>
    <cellStyle name="_4.13E Montana Energy Tax_04 07E Wild Horse Wind Expansion (C) (2)_Electric Rev Req Model (2009 GRC) Revised 01-18-2010 2 2" xfId="1162"/>
    <cellStyle name="_4.13E Montana Energy Tax_04 07E Wild Horse Wind Expansion (C) (2)_Electric Rev Req Model (2009 GRC) Revised 01-18-2010 3" xfId="1163"/>
    <cellStyle name="_4.13E Montana Energy Tax_04 07E Wild Horse Wind Expansion (C) (2)_Electric Rev Req Model (2010 GRC)" xfId="1164"/>
    <cellStyle name="_4.13E Montana Energy Tax_04 07E Wild Horse Wind Expansion (C) (2)_Electric Rev Req Model (2010 GRC) SF" xfId="1165"/>
    <cellStyle name="_4.13E Montana Energy Tax_04 07E Wild Horse Wind Expansion (C) (2)_Final Order Electric EXHIBIT A-1" xfId="1166"/>
    <cellStyle name="_4.13E Montana Energy Tax_04 07E Wild Horse Wind Expansion (C) (2)_Final Order Electric EXHIBIT A-1 2" xfId="1167"/>
    <cellStyle name="_4.13E Montana Energy Tax_04 07E Wild Horse Wind Expansion (C) (2)_Final Order Electric EXHIBIT A-1 2 2" xfId="1168"/>
    <cellStyle name="_4.13E Montana Energy Tax_04 07E Wild Horse Wind Expansion (C) (2)_Final Order Electric EXHIBIT A-1 3" xfId="1169"/>
    <cellStyle name="_4.13E Montana Energy Tax_04 07E Wild Horse Wind Expansion (C) (2)_TENASKA REGULATORY ASSET" xfId="1170"/>
    <cellStyle name="_4.13E Montana Energy Tax_04 07E Wild Horse Wind Expansion (C) (2)_TENASKA REGULATORY ASSET 2" xfId="1171"/>
    <cellStyle name="_4.13E Montana Energy Tax_04 07E Wild Horse Wind Expansion (C) (2)_TENASKA REGULATORY ASSET 2 2" xfId="1172"/>
    <cellStyle name="_4.13E Montana Energy Tax_04 07E Wild Horse Wind Expansion (C) (2)_TENASKA REGULATORY ASSET 3" xfId="1173"/>
    <cellStyle name="_4.13E Montana Energy Tax_16.37E Wild Horse Expansion DeferralRevwrkingfile SF" xfId="1174"/>
    <cellStyle name="_4.13E Montana Energy Tax_16.37E Wild Horse Expansion DeferralRevwrkingfile SF 2" xfId="1175"/>
    <cellStyle name="_4.13E Montana Energy Tax_16.37E Wild Horse Expansion DeferralRevwrkingfile SF 2 2" xfId="1176"/>
    <cellStyle name="_4.13E Montana Energy Tax_16.37E Wild Horse Expansion DeferralRevwrkingfile SF 3" xfId="1177"/>
    <cellStyle name="_4.13E Montana Energy Tax_2009 Compliance Filing PCA Exhibits for GRC" xfId="1178"/>
    <cellStyle name="_4.13E Montana Energy Tax_2009 Compliance Filing PCA Exhibits for GRC 2" xfId="11104"/>
    <cellStyle name="_4.13E Montana Energy Tax_2009 GRC Compl Filing - Exhibit D" xfId="1179"/>
    <cellStyle name="_4.13E Montana Energy Tax_2009 GRC Compl Filing - Exhibit D 2" xfId="1180"/>
    <cellStyle name="_4.13E Montana Energy Tax_2009 GRC Compl Filing - Exhibit D 2 2" xfId="11105"/>
    <cellStyle name="_4.13E Montana Energy Tax_2009 GRC Compl Filing - Exhibit D 3" xfId="11106"/>
    <cellStyle name="_4.13E Montana Energy Tax_2010 PTC's July1_Dec31 2010 " xfId="17"/>
    <cellStyle name="_4.13E Montana Energy Tax_2010 PTC's Sept10_Aug11 (Version 4)" xfId="18"/>
    <cellStyle name="_4.13E Montana Energy Tax_3.01 Income Statement" xfId="527"/>
    <cellStyle name="_4.13E Montana Energy Tax_4 31 Regulatory Assets and Liabilities  7 06- Exhibit D" xfId="528"/>
    <cellStyle name="_4.13E Montana Energy Tax_4 31 Regulatory Assets and Liabilities  7 06- Exhibit D 2" xfId="1181"/>
    <cellStyle name="_4.13E Montana Energy Tax_4 31 Regulatory Assets and Liabilities  7 06- Exhibit D 2 2" xfId="1182"/>
    <cellStyle name="_4.13E Montana Energy Tax_4 31 Regulatory Assets and Liabilities  7 06- Exhibit D 3" xfId="1183"/>
    <cellStyle name="_4.13E Montana Energy Tax_4 31 Regulatory Assets and Liabilities  7 06- Exhibit D_NIM Summary" xfId="1184"/>
    <cellStyle name="_4.13E Montana Energy Tax_4 31 Regulatory Assets and Liabilities  7 06- Exhibit D_NIM Summary 2" xfId="1185"/>
    <cellStyle name="_4.13E Montana Energy Tax_4 31 Regulatory Assets and Liabilities  7 06- Exhibit D_NIM Summary 2 2" xfId="11107"/>
    <cellStyle name="_4.13E Montana Energy Tax_4 31 Regulatory Assets and Liabilities  7 06- Exhibit D_NIM Summary 3" xfId="11108"/>
    <cellStyle name="_4.13E Montana Energy Tax_4 31E Reg Asset  Liab and EXH D" xfId="11109"/>
    <cellStyle name="_4.13E Montana Energy Tax_4 31E Reg Asset  Liab and EXH D _ Aug 10 Filing (2)" xfId="11110"/>
    <cellStyle name="_4.13E Montana Energy Tax_4 32 Regulatory Assets and Liabilities  7 06- Exhibit D" xfId="529"/>
    <cellStyle name="_4.13E Montana Energy Tax_4 32 Regulatory Assets and Liabilities  7 06- Exhibit D 2" xfId="1186"/>
    <cellStyle name="_4.13E Montana Energy Tax_4 32 Regulatory Assets and Liabilities  7 06- Exhibit D 2 2" xfId="1187"/>
    <cellStyle name="_4.13E Montana Energy Tax_4 32 Regulatory Assets and Liabilities  7 06- Exhibit D 3" xfId="1188"/>
    <cellStyle name="_4.13E Montana Energy Tax_4 32 Regulatory Assets and Liabilities  7 06- Exhibit D_NIM Summary" xfId="1189"/>
    <cellStyle name="_4.13E Montana Energy Tax_4 32 Regulatory Assets and Liabilities  7 06- Exhibit D_NIM Summary 2" xfId="1190"/>
    <cellStyle name="_4.13E Montana Energy Tax_4 32 Regulatory Assets and Liabilities  7 06- Exhibit D_NIM Summary 2 2" xfId="11111"/>
    <cellStyle name="_4.13E Montana Energy Tax_4 32 Regulatory Assets and Liabilities  7 06- Exhibit D_NIM Summary 3" xfId="11112"/>
    <cellStyle name="_4.13E Montana Energy Tax_Att B to RECs proceeds proposal" xfId="19"/>
    <cellStyle name="_4.13E Montana Energy Tax_AURORA Total New" xfId="1191"/>
    <cellStyle name="_4.13E Montana Energy Tax_AURORA Total New 2" xfId="1192"/>
    <cellStyle name="_4.13E Montana Energy Tax_AURORA Total New 2 2" xfId="11113"/>
    <cellStyle name="_4.13E Montana Energy Tax_AURORA Total New 3" xfId="11114"/>
    <cellStyle name="_4.13E Montana Energy Tax_Backup for Attachment B 2010-09-09" xfId="20"/>
    <cellStyle name="_4.13E Montana Energy Tax_Bench Request - Attachment B" xfId="21"/>
    <cellStyle name="_4.13E Montana Energy Tax_Book2" xfId="1193"/>
    <cellStyle name="_4.13E Montana Energy Tax_Book2 2" xfId="1194"/>
    <cellStyle name="_4.13E Montana Energy Tax_Book2 2 2" xfId="1195"/>
    <cellStyle name="_4.13E Montana Energy Tax_Book2 3" xfId="1196"/>
    <cellStyle name="_4.13E Montana Energy Tax_Book2_Adj Bench DR 3 for Initial Briefs (Electric)" xfId="1197"/>
    <cellStyle name="_4.13E Montana Energy Tax_Book2_Adj Bench DR 3 for Initial Briefs (Electric) 2" xfId="1198"/>
    <cellStyle name="_4.13E Montana Energy Tax_Book2_Adj Bench DR 3 for Initial Briefs (Electric) 2 2" xfId="1199"/>
    <cellStyle name="_4.13E Montana Energy Tax_Book2_Adj Bench DR 3 for Initial Briefs (Electric) 3" xfId="1200"/>
    <cellStyle name="_4.13E Montana Energy Tax_Book2_Electric Rev Req Model (2009 GRC) Rebuttal" xfId="1201"/>
    <cellStyle name="_4.13E Montana Energy Tax_Book2_Electric Rev Req Model (2009 GRC) Rebuttal 2" xfId="1202"/>
    <cellStyle name="_4.13E Montana Energy Tax_Book2_Electric Rev Req Model (2009 GRC) Rebuttal 2 2" xfId="1203"/>
    <cellStyle name="_4.13E Montana Energy Tax_Book2_Electric Rev Req Model (2009 GRC) Rebuttal 3" xfId="1204"/>
    <cellStyle name="_4.13E Montana Energy Tax_Book2_Electric Rev Req Model (2009 GRC) Rebuttal REmoval of New  WH Solar AdjustMI" xfId="1205"/>
    <cellStyle name="_4.13E Montana Energy Tax_Book2_Electric Rev Req Model (2009 GRC) Rebuttal REmoval of New  WH Solar AdjustMI 2" xfId="1206"/>
    <cellStyle name="_4.13E Montana Energy Tax_Book2_Electric Rev Req Model (2009 GRC) Rebuttal REmoval of New  WH Solar AdjustMI 2 2" xfId="1207"/>
    <cellStyle name="_4.13E Montana Energy Tax_Book2_Electric Rev Req Model (2009 GRC) Rebuttal REmoval of New  WH Solar AdjustMI 3" xfId="1208"/>
    <cellStyle name="_4.13E Montana Energy Tax_Book2_Electric Rev Req Model (2009 GRC) Revised 01-18-2010" xfId="1209"/>
    <cellStyle name="_4.13E Montana Energy Tax_Book2_Electric Rev Req Model (2009 GRC) Revised 01-18-2010 2" xfId="1210"/>
    <cellStyle name="_4.13E Montana Energy Tax_Book2_Electric Rev Req Model (2009 GRC) Revised 01-18-2010 2 2" xfId="1211"/>
    <cellStyle name="_4.13E Montana Energy Tax_Book2_Electric Rev Req Model (2009 GRC) Revised 01-18-2010 3" xfId="1212"/>
    <cellStyle name="_4.13E Montana Energy Tax_Book2_Final Order Electric EXHIBIT A-1" xfId="1213"/>
    <cellStyle name="_4.13E Montana Energy Tax_Book2_Final Order Electric EXHIBIT A-1 2" xfId="1214"/>
    <cellStyle name="_4.13E Montana Energy Tax_Book2_Final Order Electric EXHIBIT A-1 2 2" xfId="1215"/>
    <cellStyle name="_4.13E Montana Energy Tax_Book2_Final Order Electric EXHIBIT A-1 3" xfId="1216"/>
    <cellStyle name="_4.13E Montana Energy Tax_Book4" xfId="1217"/>
    <cellStyle name="_4.13E Montana Energy Tax_Book4 2" xfId="1218"/>
    <cellStyle name="_4.13E Montana Energy Tax_Book4 2 2" xfId="1219"/>
    <cellStyle name="_4.13E Montana Energy Tax_Book4 3" xfId="1220"/>
    <cellStyle name="_4.13E Montana Energy Tax_Book9" xfId="530"/>
    <cellStyle name="_4.13E Montana Energy Tax_Book9 2" xfId="1221"/>
    <cellStyle name="_4.13E Montana Energy Tax_Book9 2 2" xfId="1222"/>
    <cellStyle name="_4.13E Montana Energy Tax_Book9 3" xfId="1223"/>
    <cellStyle name="_4.13E Montana Energy Tax_Chelan PUD Power Costs (8-10)" xfId="1224"/>
    <cellStyle name="_4.13E Montana Energy Tax_DEM-WP(C) Chelan Power Costs" xfId="11115"/>
    <cellStyle name="_4.13E Montana Energy Tax_DEM-WP(C) Gas Transport 2010GRC" xfId="11116"/>
    <cellStyle name="_4.13E Montana Energy Tax_Exh A-1 resulting from UE-112050 effective Jan 1 2012" xfId="11117"/>
    <cellStyle name="_4.13E Montana Energy Tax_Exh G - Klamath Peaker PPA fr C Locke 2-12" xfId="11118"/>
    <cellStyle name="_4.13E Montana Energy Tax_Exhibit A-1 effective 4-1-11 fr S Free 12-11" xfId="11119"/>
    <cellStyle name="_4.13E Montana Energy Tax_INPUTS" xfId="22"/>
    <cellStyle name="_4.13E Montana Energy Tax_INPUTS 2" xfId="1225"/>
    <cellStyle name="_4.13E Montana Energy Tax_INPUTS 2 2" xfId="1226"/>
    <cellStyle name="_4.13E Montana Energy Tax_INPUTS 3" xfId="1227"/>
    <cellStyle name="_4.13E Montana Energy Tax_Laid Off Employees + CEO" xfId="11120"/>
    <cellStyle name="_4.13E Montana Energy Tax_Low Income 2010 RevRequirement" xfId="1228"/>
    <cellStyle name="_4.13E Montana Energy Tax_Low Income 2010 RevRequirement (2)" xfId="1229"/>
    <cellStyle name="_4.13E Montana Energy Tax_Misc. Exp Airport Parking" xfId="11121"/>
    <cellStyle name="_4.13E Montana Energy Tax_NIM Summary" xfId="1230"/>
    <cellStyle name="_4.13E Montana Energy Tax_NIM Summary 09GRC" xfId="1231"/>
    <cellStyle name="_4.13E Montana Energy Tax_NIM Summary 09GRC 2" xfId="1232"/>
    <cellStyle name="_4.13E Montana Energy Tax_NIM Summary 09GRC 2 2" xfId="11122"/>
    <cellStyle name="_4.13E Montana Energy Tax_NIM Summary 09GRC 3" xfId="11123"/>
    <cellStyle name="_4.13E Montana Energy Tax_NIM Summary 10" xfId="11124"/>
    <cellStyle name="_4.13E Montana Energy Tax_NIM Summary 2" xfId="1233"/>
    <cellStyle name="_4.13E Montana Energy Tax_NIM Summary 2 2" xfId="11125"/>
    <cellStyle name="_4.13E Montana Energy Tax_NIM Summary 3" xfId="1234"/>
    <cellStyle name="_4.13E Montana Energy Tax_NIM Summary 4" xfId="1235"/>
    <cellStyle name="_4.13E Montana Energy Tax_NIM Summary 5" xfId="1236"/>
    <cellStyle name="_4.13E Montana Energy Tax_NIM Summary 6" xfId="1237"/>
    <cellStyle name="_4.13E Montana Energy Tax_NIM Summary 7" xfId="1238"/>
    <cellStyle name="_4.13E Montana Energy Tax_NIM Summary 8" xfId="1239"/>
    <cellStyle name="_4.13E Montana Energy Tax_NIM Summary 9" xfId="1240"/>
    <cellStyle name="_4.13E Montana Energy Tax_Oct2010toSep2011LwIncLead" xfId="1241"/>
    <cellStyle name="_4.13E Montana Energy Tax_PCA 10 -  Exhibit D Dec 2011" xfId="11126"/>
    <cellStyle name="_4.13E Montana Energy Tax_PCA 10 -  Exhibit D from A Kellogg Jan 2011" xfId="1242"/>
    <cellStyle name="_4.13E Montana Energy Tax_PCA 10 -  Exhibit D from A Kellogg July 2011" xfId="1243"/>
    <cellStyle name="_4.13E Montana Energy Tax_PCA 10 -  Exhibit D from S Free Rcv'd 12-11" xfId="1244"/>
    <cellStyle name="_4.13E Montana Energy Tax_PCA 11 -  Exhibit D Apr 2012 fr A Kellogg v2" xfId="11127"/>
    <cellStyle name="_4.13E Montana Energy Tax_PCA 11 -  Exhibit D Jan 2012 fr A Kellogg" xfId="11128"/>
    <cellStyle name="_4.13E Montana Energy Tax_PCA 11 -  Exhibit D Jan 2012 WF" xfId="11129"/>
    <cellStyle name="_4.13E Montana Energy Tax_PCA 9 -  Exhibit D April 2010" xfId="1245"/>
    <cellStyle name="_4.13E Montana Energy Tax_PCA 9 -  Exhibit D April 2010 (3)" xfId="1246"/>
    <cellStyle name="_4.13E Montana Energy Tax_PCA 9 -  Exhibit D April 2010 (3) 2" xfId="1247"/>
    <cellStyle name="_4.13E Montana Energy Tax_PCA 9 -  Exhibit D April 2010 (3) 2 2" xfId="11130"/>
    <cellStyle name="_4.13E Montana Energy Tax_PCA 9 -  Exhibit D April 2010 (3) 3" xfId="11131"/>
    <cellStyle name="_4.13E Montana Energy Tax_PCA 9 -  Exhibit D April 2010 2" xfId="11132"/>
    <cellStyle name="_4.13E Montana Energy Tax_PCA 9 -  Exhibit D April 2010 3" xfId="11133"/>
    <cellStyle name="_4.13E Montana Energy Tax_PCA 9 -  Exhibit D April 2010 4" xfId="11134"/>
    <cellStyle name="_4.13E Montana Energy Tax_PCA 9 -  Exhibit D April 2010 5" xfId="11135"/>
    <cellStyle name="_4.13E Montana Energy Tax_PCA 9 -  Exhibit D April 2010 6" xfId="11136"/>
    <cellStyle name="_4.13E Montana Energy Tax_PCA 9 -  Exhibit D April 2010 7" xfId="11137"/>
    <cellStyle name="_4.13E Montana Energy Tax_PCA 9 -  Exhibit D Nov 2010" xfId="1248"/>
    <cellStyle name="_4.13E Montana Energy Tax_PCA 9 -  Exhibit D Nov 2010 2" xfId="11138"/>
    <cellStyle name="_4.13E Montana Energy Tax_PCA 9 - Exhibit D at August 2010" xfId="1249"/>
    <cellStyle name="_4.13E Montana Energy Tax_PCA 9 - Exhibit D at August 2010 2" xfId="11139"/>
    <cellStyle name="_4.13E Montana Energy Tax_PCA 9 - Exhibit D June 2010 GRC" xfId="1250"/>
    <cellStyle name="_4.13E Montana Energy Tax_PCA 9 - Exhibit D June 2010 GRC 2" xfId="11140"/>
    <cellStyle name="_4.13E Montana Energy Tax_Power Costs - Comparison bx Rbtl-Staff-Jt-PC" xfId="1251"/>
    <cellStyle name="_4.13E Montana Energy Tax_Power Costs - Comparison bx Rbtl-Staff-Jt-PC 2" xfId="1252"/>
    <cellStyle name="_4.13E Montana Energy Tax_Power Costs - Comparison bx Rbtl-Staff-Jt-PC 2 2" xfId="1253"/>
    <cellStyle name="_4.13E Montana Energy Tax_Power Costs - Comparison bx Rbtl-Staff-Jt-PC 3" xfId="1254"/>
    <cellStyle name="_4.13E Montana Energy Tax_Power Costs - Comparison bx Rbtl-Staff-Jt-PC_Adj Bench DR 3 for Initial Briefs (Electric)" xfId="1255"/>
    <cellStyle name="_4.13E Montana Energy Tax_Power Costs - Comparison bx Rbtl-Staff-Jt-PC_Adj Bench DR 3 for Initial Briefs (Electric) 2" xfId="1256"/>
    <cellStyle name="_4.13E Montana Energy Tax_Power Costs - Comparison bx Rbtl-Staff-Jt-PC_Adj Bench DR 3 for Initial Briefs (Electric) 2 2" xfId="1257"/>
    <cellStyle name="_4.13E Montana Energy Tax_Power Costs - Comparison bx Rbtl-Staff-Jt-PC_Adj Bench DR 3 for Initial Briefs (Electric) 3" xfId="1258"/>
    <cellStyle name="_4.13E Montana Energy Tax_Power Costs - Comparison bx Rbtl-Staff-Jt-PC_Electric Rev Req Model (2009 GRC) Rebuttal" xfId="1259"/>
    <cellStyle name="_4.13E Montana Energy Tax_Power Costs - Comparison bx Rbtl-Staff-Jt-PC_Electric Rev Req Model (2009 GRC) Rebuttal 2" xfId="1260"/>
    <cellStyle name="_4.13E Montana Energy Tax_Power Costs - Comparison bx Rbtl-Staff-Jt-PC_Electric Rev Req Model (2009 GRC) Rebuttal 2 2" xfId="1261"/>
    <cellStyle name="_4.13E Montana Energy Tax_Power Costs - Comparison bx Rbtl-Staff-Jt-PC_Electric Rev Req Model (2009 GRC) Rebuttal 3" xfId="1262"/>
    <cellStyle name="_4.13E Montana Energy Tax_Power Costs - Comparison bx Rbtl-Staff-Jt-PC_Electric Rev Req Model (2009 GRC) Rebuttal REmoval of New  WH Solar AdjustMI" xfId="1263"/>
    <cellStyle name="_4.13E Montana Energy Tax_Power Costs - Comparison bx Rbtl-Staff-Jt-PC_Electric Rev Req Model (2009 GRC) Rebuttal REmoval of New  WH Solar AdjustMI 2" xfId="1264"/>
    <cellStyle name="_4.13E Montana Energy Tax_Power Costs - Comparison bx Rbtl-Staff-Jt-PC_Electric Rev Req Model (2009 GRC) Rebuttal REmoval of New  WH Solar AdjustMI 2 2" xfId="1265"/>
    <cellStyle name="_4.13E Montana Energy Tax_Power Costs - Comparison bx Rbtl-Staff-Jt-PC_Electric Rev Req Model (2009 GRC) Rebuttal REmoval of New  WH Solar AdjustMI 3" xfId="1266"/>
    <cellStyle name="_4.13E Montana Energy Tax_Power Costs - Comparison bx Rbtl-Staff-Jt-PC_Electric Rev Req Model (2009 GRC) Revised 01-18-2010" xfId="1267"/>
    <cellStyle name="_4.13E Montana Energy Tax_Power Costs - Comparison bx Rbtl-Staff-Jt-PC_Electric Rev Req Model (2009 GRC) Revised 01-18-2010 2" xfId="1268"/>
    <cellStyle name="_4.13E Montana Energy Tax_Power Costs - Comparison bx Rbtl-Staff-Jt-PC_Electric Rev Req Model (2009 GRC) Revised 01-18-2010 2 2" xfId="1269"/>
    <cellStyle name="_4.13E Montana Energy Tax_Power Costs - Comparison bx Rbtl-Staff-Jt-PC_Electric Rev Req Model (2009 GRC) Revised 01-18-2010 3" xfId="1270"/>
    <cellStyle name="_4.13E Montana Energy Tax_Power Costs - Comparison bx Rbtl-Staff-Jt-PC_Final Order Electric EXHIBIT A-1" xfId="1271"/>
    <cellStyle name="_4.13E Montana Energy Tax_Power Costs - Comparison bx Rbtl-Staff-Jt-PC_Final Order Electric EXHIBIT A-1 2" xfId="1272"/>
    <cellStyle name="_4.13E Montana Energy Tax_Power Costs - Comparison bx Rbtl-Staff-Jt-PC_Final Order Electric EXHIBIT A-1 2 2" xfId="1273"/>
    <cellStyle name="_4.13E Montana Energy Tax_Power Costs - Comparison bx Rbtl-Staff-Jt-PC_Final Order Electric EXHIBIT A-1 3" xfId="1274"/>
    <cellStyle name="_4.13E Montana Energy Tax_Production Adj 4.37" xfId="23"/>
    <cellStyle name="_4.13E Montana Energy Tax_Production Adj 4.37 2" xfId="1275"/>
    <cellStyle name="_4.13E Montana Energy Tax_Production Adj 4.37 2 2" xfId="1276"/>
    <cellStyle name="_4.13E Montana Energy Tax_Production Adj 4.37 3" xfId="1277"/>
    <cellStyle name="_4.13E Montana Energy Tax_Purchased Power Adj 4.03" xfId="24"/>
    <cellStyle name="_4.13E Montana Energy Tax_Purchased Power Adj 4.03 2" xfId="1278"/>
    <cellStyle name="_4.13E Montana Energy Tax_Purchased Power Adj 4.03 2 2" xfId="1279"/>
    <cellStyle name="_4.13E Montana Energy Tax_Purchased Power Adj 4.03 3" xfId="1280"/>
    <cellStyle name="_4.13E Montana Energy Tax_Rebuttal Power Costs" xfId="1281"/>
    <cellStyle name="_4.13E Montana Energy Tax_Rebuttal Power Costs 2" xfId="1282"/>
    <cellStyle name="_4.13E Montana Energy Tax_Rebuttal Power Costs 2 2" xfId="1283"/>
    <cellStyle name="_4.13E Montana Energy Tax_Rebuttal Power Costs 3" xfId="1284"/>
    <cellStyle name="_4.13E Montana Energy Tax_Rebuttal Power Costs_Adj Bench DR 3 for Initial Briefs (Electric)" xfId="1285"/>
    <cellStyle name="_4.13E Montana Energy Tax_Rebuttal Power Costs_Adj Bench DR 3 for Initial Briefs (Electric) 2" xfId="1286"/>
    <cellStyle name="_4.13E Montana Energy Tax_Rebuttal Power Costs_Adj Bench DR 3 for Initial Briefs (Electric) 2 2" xfId="1287"/>
    <cellStyle name="_4.13E Montana Energy Tax_Rebuttal Power Costs_Adj Bench DR 3 for Initial Briefs (Electric) 3" xfId="1288"/>
    <cellStyle name="_4.13E Montana Energy Tax_Rebuttal Power Costs_Electric Rev Req Model (2009 GRC) Rebuttal" xfId="1289"/>
    <cellStyle name="_4.13E Montana Energy Tax_Rebuttal Power Costs_Electric Rev Req Model (2009 GRC) Rebuttal 2" xfId="1290"/>
    <cellStyle name="_4.13E Montana Energy Tax_Rebuttal Power Costs_Electric Rev Req Model (2009 GRC) Rebuttal 2 2" xfId="1291"/>
    <cellStyle name="_4.13E Montana Energy Tax_Rebuttal Power Costs_Electric Rev Req Model (2009 GRC) Rebuttal 3" xfId="1292"/>
    <cellStyle name="_4.13E Montana Energy Tax_Rebuttal Power Costs_Electric Rev Req Model (2009 GRC) Rebuttal REmoval of New  WH Solar AdjustMI" xfId="1293"/>
    <cellStyle name="_4.13E Montana Energy Tax_Rebuttal Power Costs_Electric Rev Req Model (2009 GRC) Rebuttal REmoval of New  WH Solar AdjustMI 2" xfId="1294"/>
    <cellStyle name="_4.13E Montana Energy Tax_Rebuttal Power Costs_Electric Rev Req Model (2009 GRC) Rebuttal REmoval of New  WH Solar AdjustMI 2 2" xfId="1295"/>
    <cellStyle name="_4.13E Montana Energy Tax_Rebuttal Power Costs_Electric Rev Req Model (2009 GRC) Rebuttal REmoval of New  WH Solar AdjustMI 3" xfId="1296"/>
    <cellStyle name="_4.13E Montana Energy Tax_Rebuttal Power Costs_Electric Rev Req Model (2009 GRC) Revised 01-18-2010" xfId="1297"/>
    <cellStyle name="_4.13E Montana Energy Tax_Rebuttal Power Costs_Electric Rev Req Model (2009 GRC) Revised 01-18-2010 2" xfId="1298"/>
    <cellStyle name="_4.13E Montana Energy Tax_Rebuttal Power Costs_Electric Rev Req Model (2009 GRC) Revised 01-18-2010 2 2" xfId="1299"/>
    <cellStyle name="_4.13E Montana Energy Tax_Rebuttal Power Costs_Electric Rev Req Model (2009 GRC) Revised 01-18-2010 3" xfId="1300"/>
    <cellStyle name="_4.13E Montana Energy Tax_Rebuttal Power Costs_Final Order Electric EXHIBIT A-1" xfId="1301"/>
    <cellStyle name="_4.13E Montana Energy Tax_Rebuttal Power Costs_Final Order Electric EXHIBIT A-1 2" xfId="1302"/>
    <cellStyle name="_4.13E Montana Energy Tax_Rebuttal Power Costs_Final Order Electric EXHIBIT A-1 2 2" xfId="1303"/>
    <cellStyle name="_4.13E Montana Energy Tax_Rebuttal Power Costs_Final Order Electric EXHIBIT A-1 3" xfId="1304"/>
    <cellStyle name="_4.13E Montana Energy Tax_RECS vs PTC's w Interest 6-28-10" xfId="25"/>
    <cellStyle name="_4.13E Montana Energy Tax_revised april pca for Annette" xfId="11141"/>
    <cellStyle name="_4.13E Montana Energy Tax_ROR &amp; CONV FACTOR" xfId="26"/>
    <cellStyle name="_4.13E Montana Energy Tax_ROR &amp; CONV FACTOR 2" xfId="1305"/>
    <cellStyle name="_4.13E Montana Energy Tax_ROR &amp; CONV FACTOR 2 2" xfId="1306"/>
    <cellStyle name="_4.13E Montana Energy Tax_ROR &amp; CONV FACTOR 3" xfId="1307"/>
    <cellStyle name="_4.13E Montana Energy Tax_ROR 5.02" xfId="27"/>
    <cellStyle name="_4.13E Montana Energy Tax_ROR 5.02 2" xfId="1308"/>
    <cellStyle name="_4.13E Montana Energy Tax_ROR 5.02 2 2" xfId="1309"/>
    <cellStyle name="_4.13E Montana Energy Tax_ROR 5.02 3" xfId="1310"/>
    <cellStyle name="_4.13E Montana Energy Tax_Wind Integration 10GRC" xfId="1311"/>
    <cellStyle name="_4.13E Montana Energy Tax_Wind Integration 10GRC 2" xfId="1312"/>
    <cellStyle name="_4.13E Montana Energy Tax_Wind Integration 10GRC 2 2" xfId="11142"/>
    <cellStyle name="_4.13E Montana Energy Tax_Wind Integration 10GRC 3" xfId="11143"/>
    <cellStyle name="_4.17E Montana Energy Tax Working File" xfId="1313"/>
    <cellStyle name="_5 year summary (9-25-09)" xfId="1314"/>
    <cellStyle name="_5.03G-Conversion Factor Working FileMI" xfId="1315"/>
    <cellStyle name="_x0013__Adj Bench DR 3 for Initial Briefs (Electric)" xfId="1316"/>
    <cellStyle name="_x0013__Adj Bench DR 3 for Initial Briefs (Electric) 2" xfId="1317"/>
    <cellStyle name="_x0013__Adj Bench DR 3 for Initial Briefs (Electric) 2 2" xfId="1318"/>
    <cellStyle name="_x0013__Adj Bench DR 3 for Initial Briefs (Electric) 3" xfId="1319"/>
    <cellStyle name="_AURORA WIP" xfId="531"/>
    <cellStyle name="_AURORA WIP 2" xfId="1320"/>
    <cellStyle name="_AURORA WIP 2 2" xfId="1321"/>
    <cellStyle name="_AURORA WIP 3" xfId="1322"/>
    <cellStyle name="_AURORA WIP_4 31E Reg Asset  Liab and EXH D" xfId="11144"/>
    <cellStyle name="_AURORA WIP_4 31E Reg Asset  Liab and EXH D _ Aug 10 Filing (2)" xfId="11145"/>
    <cellStyle name="_AURORA WIP_Chelan PUD Power Costs (8-10)" xfId="1323"/>
    <cellStyle name="_AURORA WIP_DEM-WP(C) Chelan Power Costs" xfId="11146"/>
    <cellStyle name="_AURORA WIP_DEM-WP(C) Costs Not In AURORA 2010GRC As Filed" xfId="1324"/>
    <cellStyle name="_AURORA WIP_DEM-WP(C) Costs Not In AURORA 2010GRC As Filed 2" xfId="1325"/>
    <cellStyle name="_AURORA WIP_DEM-WP(C) Gas Transport 2010GRC" xfId="11147"/>
    <cellStyle name="_AURORA WIP_NIM Summary" xfId="1326"/>
    <cellStyle name="_AURORA WIP_NIM Summary 09GRC" xfId="1327"/>
    <cellStyle name="_AURORA WIP_NIM Summary 09GRC 2" xfId="1328"/>
    <cellStyle name="_AURORA WIP_NIM Summary 09GRC 2 2" xfId="11148"/>
    <cellStyle name="_AURORA WIP_NIM Summary 09GRC 3" xfId="11149"/>
    <cellStyle name="_AURORA WIP_NIM Summary 10" xfId="11150"/>
    <cellStyle name="_AURORA WIP_NIM Summary 2" xfId="1329"/>
    <cellStyle name="_AURORA WIP_NIM Summary 2 2" xfId="11151"/>
    <cellStyle name="_AURORA WIP_NIM Summary 3" xfId="1330"/>
    <cellStyle name="_AURORA WIP_NIM Summary 4" xfId="1331"/>
    <cellStyle name="_AURORA WIP_NIM Summary 5" xfId="1332"/>
    <cellStyle name="_AURORA WIP_NIM Summary 6" xfId="1333"/>
    <cellStyle name="_AURORA WIP_NIM Summary 7" xfId="1334"/>
    <cellStyle name="_AURORA WIP_NIM Summary 8" xfId="1335"/>
    <cellStyle name="_AURORA WIP_NIM Summary 9" xfId="1336"/>
    <cellStyle name="_AURORA WIP_PCA 9 -  Exhibit D April 2010 (3)" xfId="1337"/>
    <cellStyle name="_AURORA WIP_PCA 9 -  Exhibit D April 2010 (3) 2" xfId="1338"/>
    <cellStyle name="_AURORA WIP_PCA 9 -  Exhibit D April 2010 (3) 2 2" xfId="11152"/>
    <cellStyle name="_AURORA WIP_PCA 9 -  Exhibit D April 2010 (3) 3" xfId="11153"/>
    <cellStyle name="_AURORA WIP_Reconciliation" xfId="1339"/>
    <cellStyle name="_AURORA WIP_Reconciliation 2" xfId="1340"/>
    <cellStyle name="_AURORA WIP_Wind Integration 10GRC" xfId="1341"/>
    <cellStyle name="_AURORA WIP_Wind Integration 10GRC 2" xfId="1342"/>
    <cellStyle name="_AURORA WIP_Wind Integration 10GRC 2 2" xfId="11154"/>
    <cellStyle name="_AURORA WIP_Wind Integration 10GRC 3" xfId="11155"/>
    <cellStyle name="_Book1" xfId="28"/>
    <cellStyle name="_x0013__Book1" xfId="1343"/>
    <cellStyle name="_Book1 (2)" xfId="29"/>
    <cellStyle name="_Book1 (2) 2" xfId="773"/>
    <cellStyle name="_Book1 (2) 2 2" xfId="1344"/>
    <cellStyle name="_Book1 (2) 2 2 2" xfId="1345"/>
    <cellStyle name="_Book1 (2) 2 3" xfId="1346"/>
    <cellStyle name="_Book1 (2) 3" xfId="1347"/>
    <cellStyle name="_Book1 (2) 3 2" xfId="1348"/>
    <cellStyle name="_Book1 (2) 3 2 2" xfId="1349"/>
    <cellStyle name="_Book1 (2) 3 3" xfId="1350"/>
    <cellStyle name="_Book1 (2) 3 3 2" xfId="1351"/>
    <cellStyle name="_Book1 (2) 3 4" xfId="1352"/>
    <cellStyle name="_Book1 (2) 3 4 2" xfId="1353"/>
    <cellStyle name="_Book1 (2) 4" xfId="1354"/>
    <cellStyle name="_Book1 (2) 4 2" xfId="1355"/>
    <cellStyle name="_Book1 (2) 5" xfId="1356"/>
    <cellStyle name="_Book1 (2) 6" xfId="1357"/>
    <cellStyle name="_Book1 (2) 7" xfId="1358"/>
    <cellStyle name="_Book1 (2)_04 07E Wild Horse Wind Expansion (C) (2)" xfId="30"/>
    <cellStyle name="_Book1 (2)_04 07E Wild Horse Wind Expansion (C) (2) 2" xfId="1359"/>
    <cellStyle name="_Book1 (2)_04 07E Wild Horse Wind Expansion (C) (2) 2 2" xfId="1360"/>
    <cellStyle name="_Book1 (2)_04 07E Wild Horse Wind Expansion (C) (2) 3" xfId="1361"/>
    <cellStyle name="_Book1 (2)_04 07E Wild Horse Wind Expansion (C) (2)_Adj Bench DR 3 for Initial Briefs (Electric)" xfId="1362"/>
    <cellStyle name="_Book1 (2)_04 07E Wild Horse Wind Expansion (C) (2)_Adj Bench DR 3 for Initial Briefs (Electric) 2" xfId="1363"/>
    <cellStyle name="_Book1 (2)_04 07E Wild Horse Wind Expansion (C) (2)_Adj Bench DR 3 for Initial Briefs (Electric) 2 2" xfId="1364"/>
    <cellStyle name="_Book1 (2)_04 07E Wild Horse Wind Expansion (C) (2)_Adj Bench DR 3 for Initial Briefs (Electric) 3" xfId="1365"/>
    <cellStyle name="_Book1 (2)_04 07E Wild Horse Wind Expansion (C) (2)_Book1" xfId="1366"/>
    <cellStyle name="_Book1 (2)_04 07E Wild Horse Wind Expansion (C) (2)_Electric Rev Req Model (2009 GRC) " xfId="1367"/>
    <cellStyle name="_Book1 (2)_04 07E Wild Horse Wind Expansion (C) (2)_Electric Rev Req Model (2009 GRC)  2" xfId="1368"/>
    <cellStyle name="_Book1 (2)_04 07E Wild Horse Wind Expansion (C) (2)_Electric Rev Req Model (2009 GRC)  2 2" xfId="1369"/>
    <cellStyle name="_Book1 (2)_04 07E Wild Horse Wind Expansion (C) (2)_Electric Rev Req Model (2009 GRC)  3" xfId="1370"/>
    <cellStyle name="_Book1 (2)_04 07E Wild Horse Wind Expansion (C) (2)_Electric Rev Req Model (2009 GRC) Rebuttal" xfId="1371"/>
    <cellStyle name="_Book1 (2)_04 07E Wild Horse Wind Expansion (C) (2)_Electric Rev Req Model (2009 GRC) Rebuttal 2" xfId="1372"/>
    <cellStyle name="_Book1 (2)_04 07E Wild Horse Wind Expansion (C) (2)_Electric Rev Req Model (2009 GRC) Rebuttal 2 2" xfId="1373"/>
    <cellStyle name="_Book1 (2)_04 07E Wild Horse Wind Expansion (C) (2)_Electric Rev Req Model (2009 GRC) Rebuttal 3" xfId="1374"/>
    <cellStyle name="_Book1 (2)_04 07E Wild Horse Wind Expansion (C) (2)_Electric Rev Req Model (2009 GRC) Rebuttal REmoval of New  WH Solar AdjustMI" xfId="1375"/>
    <cellStyle name="_Book1 (2)_04 07E Wild Horse Wind Expansion (C) (2)_Electric Rev Req Model (2009 GRC) Rebuttal REmoval of New  WH Solar AdjustMI 2" xfId="1376"/>
    <cellStyle name="_Book1 (2)_04 07E Wild Horse Wind Expansion (C) (2)_Electric Rev Req Model (2009 GRC) Rebuttal REmoval of New  WH Solar AdjustMI 2 2" xfId="1377"/>
    <cellStyle name="_Book1 (2)_04 07E Wild Horse Wind Expansion (C) (2)_Electric Rev Req Model (2009 GRC) Rebuttal REmoval of New  WH Solar AdjustMI 3" xfId="1378"/>
    <cellStyle name="_Book1 (2)_04 07E Wild Horse Wind Expansion (C) (2)_Electric Rev Req Model (2009 GRC) Revised 01-18-2010" xfId="1379"/>
    <cellStyle name="_Book1 (2)_04 07E Wild Horse Wind Expansion (C) (2)_Electric Rev Req Model (2009 GRC) Revised 01-18-2010 2" xfId="1380"/>
    <cellStyle name="_Book1 (2)_04 07E Wild Horse Wind Expansion (C) (2)_Electric Rev Req Model (2009 GRC) Revised 01-18-2010 2 2" xfId="1381"/>
    <cellStyle name="_Book1 (2)_04 07E Wild Horse Wind Expansion (C) (2)_Electric Rev Req Model (2009 GRC) Revised 01-18-2010 3" xfId="1382"/>
    <cellStyle name="_Book1 (2)_04 07E Wild Horse Wind Expansion (C) (2)_Electric Rev Req Model (2010 GRC)" xfId="1383"/>
    <cellStyle name="_Book1 (2)_04 07E Wild Horse Wind Expansion (C) (2)_Electric Rev Req Model (2010 GRC) SF" xfId="1384"/>
    <cellStyle name="_Book1 (2)_04 07E Wild Horse Wind Expansion (C) (2)_Final Order Electric EXHIBIT A-1" xfId="1385"/>
    <cellStyle name="_Book1 (2)_04 07E Wild Horse Wind Expansion (C) (2)_Final Order Electric EXHIBIT A-1 2" xfId="1386"/>
    <cellStyle name="_Book1 (2)_04 07E Wild Horse Wind Expansion (C) (2)_Final Order Electric EXHIBIT A-1 2 2" xfId="1387"/>
    <cellStyle name="_Book1 (2)_04 07E Wild Horse Wind Expansion (C) (2)_Final Order Electric EXHIBIT A-1 3" xfId="1388"/>
    <cellStyle name="_Book1 (2)_04 07E Wild Horse Wind Expansion (C) (2)_TENASKA REGULATORY ASSET" xfId="1389"/>
    <cellStyle name="_Book1 (2)_04 07E Wild Horse Wind Expansion (C) (2)_TENASKA REGULATORY ASSET 2" xfId="1390"/>
    <cellStyle name="_Book1 (2)_04 07E Wild Horse Wind Expansion (C) (2)_TENASKA REGULATORY ASSET 2 2" xfId="1391"/>
    <cellStyle name="_Book1 (2)_04 07E Wild Horse Wind Expansion (C) (2)_TENASKA REGULATORY ASSET 3" xfId="1392"/>
    <cellStyle name="_Book1 (2)_16.37E Wild Horse Expansion DeferralRevwrkingfile SF" xfId="1393"/>
    <cellStyle name="_Book1 (2)_16.37E Wild Horse Expansion DeferralRevwrkingfile SF 2" xfId="1394"/>
    <cellStyle name="_Book1 (2)_16.37E Wild Horse Expansion DeferralRevwrkingfile SF 2 2" xfId="1395"/>
    <cellStyle name="_Book1 (2)_16.37E Wild Horse Expansion DeferralRevwrkingfile SF 3" xfId="1396"/>
    <cellStyle name="_Book1 (2)_2009 Compliance Filing PCA Exhibits for GRC" xfId="1397"/>
    <cellStyle name="_Book1 (2)_2009 Compliance Filing PCA Exhibits for GRC 2" xfId="11156"/>
    <cellStyle name="_Book1 (2)_2009 GRC Compl Filing - Exhibit D" xfId="1398"/>
    <cellStyle name="_Book1 (2)_2009 GRC Compl Filing - Exhibit D 2" xfId="1399"/>
    <cellStyle name="_Book1 (2)_2009 GRC Compl Filing - Exhibit D 2 2" xfId="11157"/>
    <cellStyle name="_Book1 (2)_2009 GRC Compl Filing - Exhibit D 3" xfId="11158"/>
    <cellStyle name="_Book1 (2)_2010 PTC's July1_Dec31 2010 " xfId="31"/>
    <cellStyle name="_Book1 (2)_2010 PTC's Sept10_Aug11 (Version 4)" xfId="32"/>
    <cellStyle name="_Book1 (2)_3.01 Income Statement" xfId="532"/>
    <cellStyle name="_Book1 (2)_4 31 Regulatory Assets and Liabilities  7 06- Exhibit D" xfId="533"/>
    <cellStyle name="_Book1 (2)_4 31 Regulatory Assets and Liabilities  7 06- Exhibit D 2" xfId="1400"/>
    <cellStyle name="_Book1 (2)_4 31 Regulatory Assets and Liabilities  7 06- Exhibit D 2 2" xfId="1401"/>
    <cellStyle name="_Book1 (2)_4 31 Regulatory Assets and Liabilities  7 06- Exhibit D 3" xfId="1402"/>
    <cellStyle name="_Book1 (2)_4 31 Regulatory Assets and Liabilities  7 06- Exhibit D_NIM Summary" xfId="1403"/>
    <cellStyle name="_Book1 (2)_4 31 Regulatory Assets and Liabilities  7 06- Exhibit D_NIM Summary 2" xfId="1404"/>
    <cellStyle name="_Book1 (2)_4 31 Regulatory Assets and Liabilities  7 06- Exhibit D_NIM Summary 2 2" xfId="11159"/>
    <cellStyle name="_Book1 (2)_4 31 Regulatory Assets and Liabilities  7 06- Exhibit D_NIM Summary 3" xfId="11160"/>
    <cellStyle name="_Book1 (2)_4 31E Reg Asset  Liab and EXH D" xfId="11161"/>
    <cellStyle name="_Book1 (2)_4 31E Reg Asset  Liab and EXH D _ Aug 10 Filing (2)" xfId="11162"/>
    <cellStyle name="_Book1 (2)_4 32 Regulatory Assets and Liabilities  7 06- Exhibit D" xfId="534"/>
    <cellStyle name="_Book1 (2)_4 32 Regulatory Assets and Liabilities  7 06- Exhibit D 2" xfId="1405"/>
    <cellStyle name="_Book1 (2)_4 32 Regulatory Assets and Liabilities  7 06- Exhibit D 2 2" xfId="1406"/>
    <cellStyle name="_Book1 (2)_4 32 Regulatory Assets and Liabilities  7 06- Exhibit D 3" xfId="1407"/>
    <cellStyle name="_Book1 (2)_4 32 Regulatory Assets and Liabilities  7 06- Exhibit D_NIM Summary" xfId="1408"/>
    <cellStyle name="_Book1 (2)_4 32 Regulatory Assets and Liabilities  7 06- Exhibit D_NIM Summary 2" xfId="1409"/>
    <cellStyle name="_Book1 (2)_4 32 Regulatory Assets and Liabilities  7 06- Exhibit D_NIM Summary 2 2" xfId="11163"/>
    <cellStyle name="_Book1 (2)_4 32 Regulatory Assets and Liabilities  7 06- Exhibit D_NIM Summary 3" xfId="11164"/>
    <cellStyle name="_Book1 (2)_6.06E Operating Expenses" xfId="11165"/>
    <cellStyle name="_Book1 (2)_ACCOUNTS" xfId="1410"/>
    <cellStyle name="_Book1 (2)_Att B to RECs proceeds proposal" xfId="33"/>
    <cellStyle name="_Book1 (2)_AURORA Total New" xfId="1411"/>
    <cellStyle name="_Book1 (2)_AURORA Total New 2" xfId="1412"/>
    <cellStyle name="_Book1 (2)_AURORA Total New 2 2" xfId="11166"/>
    <cellStyle name="_Book1 (2)_AURORA Total New 3" xfId="11167"/>
    <cellStyle name="_Book1 (2)_Backup for Attachment B 2010-09-09" xfId="34"/>
    <cellStyle name="_Book1 (2)_Bench Request - Attachment B" xfId="35"/>
    <cellStyle name="_Book1 (2)_Book2" xfId="1413"/>
    <cellStyle name="_Book1 (2)_Book2 2" xfId="1414"/>
    <cellStyle name="_Book1 (2)_Book2 2 2" xfId="1415"/>
    <cellStyle name="_Book1 (2)_Book2 3" xfId="1416"/>
    <cellStyle name="_Book1 (2)_Book2_Adj Bench DR 3 for Initial Briefs (Electric)" xfId="1417"/>
    <cellStyle name="_Book1 (2)_Book2_Adj Bench DR 3 for Initial Briefs (Electric) 2" xfId="1418"/>
    <cellStyle name="_Book1 (2)_Book2_Adj Bench DR 3 for Initial Briefs (Electric) 2 2" xfId="1419"/>
    <cellStyle name="_Book1 (2)_Book2_Adj Bench DR 3 for Initial Briefs (Electric) 3" xfId="1420"/>
    <cellStyle name="_Book1 (2)_Book2_Electric Rev Req Model (2009 GRC) Rebuttal" xfId="1421"/>
    <cellStyle name="_Book1 (2)_Book2_Electric Rev Req Model (2009 GRC) Rebuttal 2" xfId="1422"/>
    <cellStyle name="_Book1 (2)_Book2_Electric Rev Req Model (2009 GRC) Rebuttal 2 2" xfId="1423"/>
    <cellStyle name="_Book1 (2)_Book2_Electric Rev Req Model (2009 GRC) Rebuttal 3" xfId="1424"/>
    <cellStyle name="_Book1 (2)_Book2_Electric Rev Req Model (2009 GRC) Rebuttal REmoval of New  WH Solar AdjustMI" xfId="1425"/>
    <cellStyle name="_Book1 (2)_Book2_Electric Rev Req Model (2009 GRC) Rebuttal REmoval of New  WH Solar AdjustMI 2" xfId="1426"/>
    <cellStyle name="_Book1 (2)_Book2_Electric Rev Req Model (2009 GRC) Rebuttal REmoval of New  WH Solar AdjustMI 2 2" xfId="1427"/>
    <cellStyle name="_Book1 (2)_Book2_Electric Rev Req Model (2009 GRC) Rebuttal REmoval of New  WH Solar AdjustMI 3" xfId="1428"/>
    <cellStyle name="_Book1 (2)_Book2_Electric Rev Req Model (2009 GRC) Revised 01-18-2010" xfId="1429"/>
    <cellStyle name="_Book1 (2)_Book2_Electric Rev Req Model (2009 GRC) Revised 01-18-2010 2" xfId="1430"/>
    <cellStyle name="_Book1 (2)_Book2_Electric Rev Req Model (2009 GRC) Revised 01-18-2010 2 2" xfId="1431"/>
    <cellStyle name="_Book1 (2)_Book2_Electric Rev Req Model (2009 GRC) Revised 01-18-2010 3" xfId="1432"/>
    <cellStyle name="_Book1 (2)_Book2_Final Order Electric EXHIBIT A-1" xfId="1433"/>
    <cellStyle name="_Book1 (2)_Book2_Final Order Electric EXHIBIT A-1 2" xfId="1434"/>
    <cellStyle name="_Book1 (2)_Book2_Final Order Electric EXHIBIT A-1 2 2" xfId="1435"/>
    <cellStyle name="_Book1 (2)_Book2_Final Order Electric EXHIBIT A-1 3" xfId="1436"/>
    <cellStyle name="_Book1 (2)_Book4" xfId="1437"/>
    <cellStyle name="_Book1 (2)_Book4 2" xfId="1438"/>
    <cellStyle name="_Book1 (2)_Book4 2 2" xfId="1439"/>
    <cellStyle name="_Book1 (2)_Book4 3" xfId="1440"/>
    <cellStyle name="_Book1 (2)_Book9" xfId="535"/>
    <cellStyle name="_Book1 (2)_Book9 2" xfId="1441"/>
    <cellStyle name="_Book1 (2)_Book9 2 2" xfId="1442"/>
    <cellStyle name="_Book1 (2)_Book9 3" xfId="1443"/>
    <cellStyle name="_Book1 (2)_Chelan PUD Power Costs (8-10)" xfId="1444"/>
    <cellStyle name="_Book1 (2)_DEM-WP(C) Chelan Power Costs" xfId="11168"/>
    <cellStyle name="_Book1 (2)_DEM-WP(C) Gas Transport 2010GRC" xfId="11169"/>
    <cellStyle name="_Book1 (2)_Exh A-1 resulting from UE-112050 effective Jan 1 2012" xfId="11170"/>
    <cellStyle name="_Book1 (2)_Exh G - Klamath Peaker PPA fr C Locke 2-12" xfId="11171"/>
    <cellStyle name="_Book1 (2)_Exhibit A-1 effective 4-1-11 fr S Free 12-11" xfId="11172"/>
    <cellStyle name="_Book1 (2)_Gas Rev Req Model (2010 GRC)" xfId="1445"/>
    <cellStyle name="_Book1 (2)_INPUTS" xfId="36"/>
    <cellStyle name="_Book1 (2)_INPUTS 2" xfId="1446"/>
    <cellStyle name="_Book1 (2)_INPUTS 2 2" xfId="1447"/>
    <cellStyle name="_Book1 (2)_INPUTS 3" xfId="1448"/>
    <cellStyle name="_Book1 (2)_Low Income 2010 RevRequirement" xfId="1449"/>
    <cellStyle name="_Book1 (2)_Low Income 2010 RevRequirement (2)" xfId="1450"/>
    <cellStyle name="_Book1 (2)_NIM Summary" xfId="1451"/>
    <cellStyle name="_Book1 (2)_NIM Summary 09GRC" xfId="1452"/>
    <cellStyle name="_Book1 (2)_NIM Summary 09GRC 2" xfId="1453"/>
    <cellStyle name="_Book1 (2)_NIM Summary 09GRC 2 2" xfId="11173"/>
    <cellStyle name="_Book1 (2)_NIM Summary 09GRC 3" xfId="11174"/>
    <cellStyle name="_Book1 (2)_NIM Summary 10" xfId="11175"/>
    <cellStyle name="_Book1 (2)_NIM Summary 2" xfId="1454"/>
    <cellStyle name="_Book1 (2)_NIM Summary 2 2" xfId="11176"/>
    <cellStyle name="_Book1 (2)_NIM Summary 3" xfId="1455"/>
    <cellStyle name="_Book1 (2)_NIM Summary 4" xfId="1456"/>
    <cellStyle name="_Book1 (2)_NIM Summary 5" xfId="1457"/>
    <cellStyle name="_Book1 (2)_NIM Summary 6" xfId="1458"/>
    <cellStyle name="_Book1 (2)_NIM Summary 7" xfId="1459"/>
    <cellStyle name="_Book1 (2)_NIM Summary 8" xfId="1460"/>
    <cellStyle name="_Book1 (2)_NIM Summary 9" xfId="1461"/>
    <cellStyle name="_Book1 (2)_Oct2010toSep2011LwIncLead" xfId="1462"/>
    <cellStyle name="_Book1 (2)_PCA 10 -  Exhibit D Dec 2011" xfId="11177"/>
    <cellStyle name="_Book1 (2)_PCA 10 -  Exhibit D from A Kellogg Jan 2011" xfId="1463"/>
    <cellStyle name="_Book1 (2)_PCA 10 -  Exhibit D from A Kellogg July 2011" xfId="1464"/>
    <cellStyle name="_Book1 (2)_PCA 10 -  Exhibit D from S Free Rcv'd 12-11" xfId="1465"/>
    <cellStyle name="_Book1 (2)_PCA 11 -  Exhibit D Apr 2012 fr A Kellogg v2" xfId="11178"/>
    <cellStyle name="_Book1 (2)_PCA 11 -  Exhibit D Jan 2012 fr A Kellogg" xfId="11179"/>
    <cellStyle name="_Book1 (2)_PCA 11 -  Exhibit D Jan 2012 WF" xfId="11180"/>
    <cellStyle name="_Book1 (2)_PCA 9 -  Exhibit D April 2010" xfId="1466"/>
    <cellStyle name="_Book1 (2)_PCA 9 -  Exhibit D April 2010 (3)" xfId="1467"/>
    <cellStyle name="_Book1 (2)_PCA 9 -  Exhibit D April 2010 (3) 2" xfId="1468"/>
    <cellStyle name="_Book1 (2)_PCA 9 -  Exhibit D April 2010 (3) 2 2" xfId="11181"/>
    <cellStyle name="_Book1 (2)_PCA 9 -  Exhibit D April 2010 (3) 3" xfId="11182"/>
    <cellStyle name="_Book1 (2)_PCA 9 -  Exhibit D April 2010 2" xfId="11183"/>
    <cellStyle name="_Book1 (2)_PCA 9 -  Exhibit D April 2010 3" xfId="11184"/>
    <cellStyle name="_Book1 (2)_PCA 9 -  Exhibit D April 2010 4" xfId="11185"/>
    <cellStyle name="_Book1 (2)_PCA 9 -  Exhibit D April 2010 5" xfId="11186"/>
    <cellStyle name="_Book1 (2)_PCA 9 -  Exhibit D April 2010 6" xfId="11187"/>
    <cellStyle name="_Book1 (2)_PCA 9 -  Exhibit D April 2010 7" xfId="11188"/>
    <cellStyle name="_Book1 (2)_PCA 9 -  Exhibit D Nov 2010" xfId="1469"/>
    <cellStyle name="_Book1 (2)_PCA 9 -  Exhibit D Nov 2010 2" xfId="11189"/>
    <cellStyle name="_Book1 (2)_PCA 9 - Exhibit D at August 2010" xfId="1470"/>
    <cellStyle name="_Book1 (2)_PCA 9 - Exhibit D at August 2010 2" xfId="11190"/>
    <cellStyle name="_Book1 (2)_PCA 9 - Exhibit D June 2010 GRC" xfId="1471"/>
    <cellStyle name="_Book1 (2)_PCA 9 - Exhibit D June 2010 GRC 2" xfId="11191"/>
    <cellStyle name="_Book1 (2)_Power Costs - Comparison bx Rbtl-Staff-Jt-PC" xfId="1472"/>
    <cellStyle name="_Book1 (2)_Power Costs - Comparison bx Rbtl-Staff-Jt-PC 2" xfId="1473"/>
    <cellStyle name="_Book1 (2)_Power Costs - Comparison bx Rbtl-Staff-Jt-PC 2 2" xfId="1474"/>
    <cellStyle name="_Book1 (2)_Power Costs - Comparison bx Rbtl-Staff-Jt-PC 3" xfId="1475"/>
    <cellStyle name="_Book1 (2)_Power Costs - Comparison bx Rbtl-Staff-Jt-PC_Adj Bench DR 3 for Initial Briefs (Electric)" xfId="1476"/>
    <cellStyle name="_Book1 (2)_Power Costs - Comparison bx Rbtl-Staff-Jt-PC_Adj Bench DR 3 for Initial Briefs (Electric) 2" xfId="1477"/>
    <cellStyle name="_Book1 (2)_Power Costs - Comparison bx Rbtl-Staff-Jt-PC_Adj Bench DR 3 for Initial Briefs (Electric) 2 2" xfId="1478"/>
    <cellStyle name="_Book1 (2)_Power Costs - Comparison bx Rbtl-Staff-Jt-PC_Adj Bench DR 3 for Initial Briefs (Electric) 3" xfId="1479"/>
    <cellStyle name="_Book1 (2)_Power Costs - Comparison bx Rbtl-Staff-Jt-PC_Electric Rev Req Model (2009 GRC) Rebuttal" xfId="1480"/>
    <cellStyle name="_Book1 (2)_Power Costs - Comparison bx Rbtl-Staff-Jt-PC_Electric Rev Req Model (2009 GRC) Rebuttal 2" xfId="1481"/>
    <cellStyle name="_Book1 (2)_Power Costs - Comparison bx Rbtl-Staff-Jt-PC_Electric Rev Req Model (2009 GRC) Rebuttal 2 2" xfId="1482"/>
    <cellStyle name="_Book1 (2)_Power Costs - Comparison bx Rbtl-Staff-Jt-PC_Electric Rev Req Model (2009 GRC) Rebuttal 3" xfId="1483"/>
    <cellStyle name="_Book1 (2)_Power Costs - Comparison bx Rbtl-Staff-Jt-PC_Electric Rev Req Model (2009 GRC) Rebuttal REmoval of New  WH Solar AdjustMI" xfId="1484"/>
    <cellStyle name="_Book1 (2)_Power Costs - Comparison bx Rbtl-Staff-Jt-PC_Electric Rev Req Model (2009 GRC) Rebuttal REmoval of New  WH Solar AdjustMI 2" xfId="1485"/>
    <cellStyle name="_Book1 (2)_Power Costs - Comparison bx Rbtl-Staff-Jt-PC_Electric Rev Req Model (2009 GRC) Rebuttal REmoval of New  WH Solar AdjustMI 2 2" xfId="1486"/>
    <cellStyle name="_Book1 (2)_Power Costs - Comparison bx Rbtl-Staff-Jt-PC_Electric Rev Req Model (2009 GRC) Rebuttal REmoval of New  WH Solar AdjustMI 3" xfId="1487"/>
    <cellStyle name="_Book1 (2)_Power Costs - Comparison bx Rbtl-Staff-Jt-PC_Electric Rev Req Model (2009 GRC) Revised 01-18-2010" xfId="1488"/>
    <cellStyle name="_Book1 (2)_Power Costs - Comparison bx Rbtl-Staff-Jt-PC_Electric Rev Req Model (2009 GRC) Revised 01-18-2010 2" xfId="1489"/>
    <cellStyle name="_Book1 (2)_Power Costs - Comparison bx Rbtl-Staff-Jt-PC_Electric Rev Req Model (2009 GRC) Revised 01-18-2010 2 2" xfId="1490"/>
    <cellStyle name="_Book1 (2)_Power Costs - Comparison bx Rbtl-Staff-Jt-PC_Electric Rev Req Model (2009 GRC) Revised 01-18-2010 3" xfId="1491"/>
    <cellStyle name="_Book1 (2)_Power Costs - Comparison bx Rbtl-Staff-Jt-PC_Final Order Electric EXHIBIT A-1" xfId="1492"/>
    <cellStyle name="_Book1 (2)_Power Costs - Comparison bx Rbtl-Staff-Jt-PC_Final Order Electric EXHIBIT A-1 2" xfId="1493"/>
    <cellStyle name="_Book1 (2)_Power Costs - Comparison bx Rbtl-Staff-Jt-PC_Final Order Electric EXHIBIT A-1 2 2" xfId="1494"/>
    <cellStyle name="_Book1 (2)_Power Costs - Comparison bx Rbtl-Staff-Jt-PC_Final Order Electric EXHIBIT A-1 3" xfId="1495"/>
    <cellStyle name="_Book1 (2)_Production Adj 4.37" xfId="37"/>
    <cellStyle name="_Book1 (2)_Production Adj 4.37 2" xfId="1496"/>
    <cellStyle name="_Book1 (2)_Production Adj 4.37 2 2" xfId="1497"/>
    <cellStyle name="_Book1 (2)_Production Adj 4.37 3" xfId="1498"/>
    <cellStyle name="_Book1 (2)_Purchased Power Adj 4.03" xfId="38"/>
    <cellStyle name="_Book1 (2)_Purchased Power Adj 4.03 2" xfId="1499"/>
    <cellStyle name="_Book1 (2)_Purchased Power Adj 4.03 2 2" xfId="1500"/>
    <cellStyle name="_Book1 (2)_Purchased Power Adj 4.03 3" xfId="1501"/>
    <cellStyle name="_Book1 (2)_Rebuttal Power Costs" xfId="1502"/>
    <cellStyle name="_Book1 (2)_Rebuttal Power Costs 2" xfId="1503"/>
    <cellStyle name="_Book1 (2)_Rebuttal Power Costs 2 2" xfId="1504"/>
    <cellStyle name="_Book1 (2)_Rebuttal Power Costs 3" xfId="1505"/>
    <cellStyle name="_Book1 (2)_Rebuttal Power Costs_Adj Bench DR 3 for Initial Briefs (Electric)" xfId="1506"/>
    <cellStyle name="_Book1 (2)_Rebuttal Power Costs_Adj Bench DR 3 for Initial Briefs (Electric) 2" xfId="1507"/>
    <cellStyle name="_Book1 (2)_Rebuttal Power Costs_Adj Bench DR 3 for Initial Briefs (Electric) 2 2" xfId="1508"/>
    <cellStyle name="_Book1 (2)_Rebuttal Power Costs_Adj Bench DR 3 for Initial Briefs (Electric) 3" xfId="1509"/>
    <cellStyle name="_Book1 (2)_Rebuttal Power Costs_Electric Rev Req Model (2009 GRC) Rebuttal" xfId="1510"/>
    <cellStyle name="_Book1 (2)_Rebuttal Power Costs_Electric Rev Req Model (2009 GRC) Rebuttal 2" xfId="1511"/>
    <cellStyle name="_Book1 (2)_Rebuttal Power Costs_Electric Rev Req Model (2009 GRC) Rebuttal 2 2" xfId="1512"/>
    <cellStyle name="_Book1 (2)_Rebuttal Power Costs_Electric Rev Req Model (2009 GRC) Rebuttal 3" xfId="1513"/>
    <cellStyle name="_Book1 (2)_Rebuttal Power Costs_Electric Rev Req Model (2009 GRC) Rebuttal REmoval of New  WH Solar AdjustMI" xfId="1514"/>
    <cellStyle name="_Book1 (2)_Rebuttal Power Costs_Electric Rev Req Model (2009 GRC) Rebuttal REmoval of New  WH Solar AdjustMI 2" xfId="1515"/>
    <cellStyle name="_Book1 (2)_Rebuttal Power Costs_Electric Rev Req Model (2009 GRC) Rebuttal REmoval of New  WH Solar AdjustMI 2 2" xfId="1516"/>
    <cellStyle name="_Book1 (2)_Rebuttal Power Costs_Electric Rev Req Model (2009 GRC) Rebuttal REmoval of New  WH Solar AdjustMI 3" xfId="1517"/>
    <cellStyle name="_Book1 (2)_Rebuttal Power Costs_Electric Rev Req Model (2009 GRC) Revised 01-18-2010" xfId="1518"/>
    <cellStyle name="_Book1 (2)_Rebuttal Power Costs_Electric Rev Req Model (2009 GRC) Revised 01-18-2010 2" xfId="1519"/>
    <cellStyle name="_Book1 (2)_Rebuttal Power Costs_Electric Rev Req Model (2009 GRC) Revised 01-18-2010 2 2" xfId="1520"/>
    <cellStyle name="_Book1 (2)_Rebuttal Power Costs_Electric Rev Req Model (2009 GRC) Revised 01-18-2010 3" xfId="1521"/>
    <cellStyle name="_Book1 (2)_Rebuttal Power Costs_Final Order Electric EXHIBIT A-1" xfId="1522"/>
    <cellStyle name="_Book1 (2)_Rebuttal Power Costs_Final Order Electric EXHIBIT A-1 2" xfId="1523"/>
    <cellStyle name="_Book1 (2)_Rebuttal Power Costs_Final Order Electric EXHIBIT A-1 2 2" xfId="1524"/>
    <cellStyle name="_Book1 (2)_Rebuttal Power Costs_Final Order Electric EXHIBIT A-1 3" xfId="1525"/>
    <cellStyle name="_Book1 (2)_RECS vs PTC's w Interest 6-28-10" xfId="39"/>
    <cellStyle name="_Book1 (2)_revised april pca for Annette" xfId="11192"/>
    <cellStyle name="_Book1 (2)_ROR &amp; CONV FACTOR" xfId="40"/>
    <cellStyle name="_Book1 (2)_ROR &amp; CONV FACTOR 2" xfId="1526"/>
    <cellStyle name="_Book1 (2)_ROR &amp; CONV FACTOR 2 2" xfId="1527"/>
    <cellStyle name="_Book1 (2)_ROR &amp; CONV FACTOR 3" xfId="1528"/>
    <cellStyle name="_Book1 (2)_ROR 5.02" xfId="41"/>
    <cellStyle name="_Book1 (2)_ROR 5.02 2" xfId="1529"/>
    <cellStyle name="_Book1 (2)_ROR 5.02 2 2" xfId="1530"/>
    <cellStyle name="_Book1 (2)_ROR 5.02 3" xfId="1531"/>
    <cellStyle name="_Book1 (2)_Wind Integration 10GRC" xfId="1532"/>
    <cellStyle name="_Book1 (2)_Wind Integration 10GRC 2" xfId="1533"/>
    <cellStyle name="_Book1 (2)_Wind Integration 10GRC 2 2" xfId="11193"/>
    <cellStyle name="_Book1 (2)_Wind Integration 10GRC 3" xfId="11194"/>
    <cellStyle name="_Book1 10" xfId="1534"/>
    <cellStyle name="_Book1 10 2" xfId="1535"/>
    <cellStyle name="_Book1 11" xfId="1536"/>
    <cellStyle name="_Book1 12" xfId="1537"/>
    <cellStyle name="_Book1 13" xfId="1538"/>
    <cellStyle name="_Book1 14" xfId="1539"/>
    <cellStyle name="_Book1 2" xfId="1540"/>
    <cellStyle name="_Book1 2 2" xfId="1541"/>
    <cellStyle name="_Book1 2 2 2" xfId="1542"/>
    <cellStyle name="_Book1 2 3" xfId="1543"/>
    <cellStyle name="_Book1 3" xfId="1544"/>
    <cellStyle name="_Book1 3 2" xfId="1545"/>
    <cellStyle name="_Book1 3 2 2" xfId="11195"/>
    <cellStyle name="_Book1 3 3" xfId="11196"/>
    <cellStyle name="_Book1 4" xfId="1546"/>
    <cellStyle name="_Book1 4 2" xfId="1547"/>
    <cellStyle name="_Book1 4 2 2" xfId="11197"/>
    <cellStyle name="_Book1 4 3" xfId="11198"/>
    <cellStyle name="_Book1 5" xfId="1548"/>
    <cellStyle name="_Book1 5 2" xfId="1549"/>
    <cellStyle name="_Book1 5 2 2" xfId="11199"/>
    <cellStyle name="_Book1 5 3" xfId="11200"/>
    <cellStyle name="_Book1 6" xfId="1550"/>
    <cellStyle name="_Book1 6 2" xfId="1551"/>
    <cellStyle name="_Book1 7" xfId="1552"/>
    <cellStyle name="_Book1 7 2" xfId="1553"/>
    <cellStyle name="_Book1 8" xfId="1554"/>
    <cellStyle name="_Book1 8 2" xfId="1555"/>
    <cellStyle name="_Book1 9" xfId="1556"/>
    <cellStyle name="_Book1 9 2" xfId="1557"/>
    <cellStyle name="_Book1_(C) WHE Proforma with ITC cash grant 10 Yr Amort_for deferral_102809" xfId="1558"/>
    <cellStyle name="_Book1_(C) WHE Proforma with ITC cash grant 10 Yr Amort_for deferral_102809 2" xfId="1559"/>
    <cellStyle name="_Book1_(C) WHE Proforma with ITC cash grant 10 Yr Amort_for deferral_102809 2 2" xfId="1560"/>
    <cellStyle name="_Book1_(C) WHE Proforma with ITC cash grant 10 Yr Amort_for deferral_102809 3" xfId="1561"/>
    <cellStyle name="_Book1_(C) WHE Proforma with ITC cash grant 10 Yr Amort_for deferral_102809_16.07E Wild Horse Wind Expansionwrkingfile" xfId="1562"/>
    <cellStyle name="_Book1_(C) WHE Proforma with ITC cash grant 10 Yr Amort_for deferral_102809_16.07E Wild Horse Wind Expansionwrkingfile 2" xfId="1563"/>
    <cellStyle name="_Book1_(C) WHE Proforma with ITC cash grant 10 Yr Amort_for deferral_102809_16.07E Wild Horse Wind Expansionwrkingfile 2 2" xfId="1564"/>
    <cellStyle name="_Book1_(C) WHE Proforma with ITC cash grant 10 Yr Amort_for deferral_102809_16.07E Wild Horse Wind Expansionwrkingfile 3" xfId="1565"/>
    <cellStyle name="_Book1_(C) WHE Proforma with ITC cash grant 10 Yr Amort_for deferral_102809_16.07E Wild Horse Wind Expansionwrkingfile SF" xfId="1566"/>
    <cellStyle name="_Book1_(C) WHE Proforma with ITC cash grant 10 Yr Amort_for deferral_102809_16.07E Wild Horse Wind Expansionwrkingfile SF 2" xfId="1567"/>
    <cellStyle name="_Book1_(C) WHE Proforma with ITC cash grant 10 Yr Amort_for deferral_102809_16.07E Wild Horse Wind Expansionwrkingfile SF 2 2" xfId="1568"/>
    <cellStyle name="_Book1_(C) WHE Proforma with ITC cash grant 10 Yr Amort_for deferral_102809_16.07E Wild Horse Wind Expansionwrkingfile SF 3" xfId="1569"/>
    <cellStyle name="_Book1_(C) WHE Proforma with ITC cash grant 10 Yr Amort_for deferral_102809_16.37E Wild Horse Expansion DeferralRevwrkingfile SF" xfId="1570"/>
    <cellStyle name="_Book1_(C) WHE Proforma with ITC cash grant 10 Yr Amort_for deferral_102809_16.37E Wild Horse Expansion DeferralRevwrkingfile SF 2" xfId="1571"/>
    <cellStyle name="_Book1_(C) WHE Proforma with ITC cash grant 10 Yr Amort_for deferral_102809_16.37E Wild Horse Expansion DeferralRevwrkingfile SF 2 2" xfId="1572"/>
    <cellStyle name="_Book1_(C) WHE Proforma with ITC cash grant 10 Yr Amort_for deferral_102809_16.37E Wild Horse Expansion DeferralRevwrkingfile SF 3" xfId="1573"/>
    <cellStyle name="_Book1_(C) WHE Proforma with ITC cash grant 10 Yr Amort_for rebuttal_120709" xfId="1574"/>
    <cellStyle name="_Book1_(C) WHE Proforma with ITC cash grant 10 Yr Amort_for rebuttal_120709 2" xfId="1575"/>
    <cellStyle name="_Book1_(C) WHE Proforma with ITC cash grant 10 Yr Amort_for rebuttal_120709 2 2" xfId="1576"/>
    <cellStyle name="_Book1_(C) WHE Proforma with ITC cash grant 10 Yr Amort_for rebuttal_120709 3" xfId="1577"/>
    <cellStyle name="_Book1_04.07E Wild Horse Wind Expansion" xfId="1578"/>
    <cellStyle name="_Book1_04.07E Wild Horse Wind Expansion 2" xfId="1579"/>
    <cellStyle name="_Book1_04.07E Wild Horse Wind Expansion 2 2" xfId="1580"/>
    <cellStyle name="_Book1_04.07E Wild Horse Wind Expansion 3" xfId="1581"/>
    <cellStyle name="_Book1_04.07E Wild Horse Wind Expansion_16.07E Wild Horse Wind Expansionwrkingfile" xfId="1582"/>
    <cellStyle name="_Book1_04.07E Wild Horse Wind Expansion_16.07E Wild Horse Wind Expansionwrkingfile 2" xfId="1583"/>
    <cellStyle name="_Book1_04.07E Wild Horse Wind Expansion_16.07E Wild Horse Wind Expansionwrkingfile 2 2" xfId="1584"/>
    <cellStyle name="_Book1_04.07E Wild Horse Wind Expansion_16.07E Wild Horse Wind Expansionwrkingfile 3" xfId="1585"/>
    <cellStyle name="_Book1_04.07E Wild Horse Wind Expansion_16.07E Wild Horse Wind Expansionwrkingfile SF" xfId="1586"/>
    <cellStyle name="_Book1_04.07E Wild Horse Wind Expansion_16.07E Wild Horse Wind Expansionwrkingfile SF 2" xfId="1587"/>
    <cellStyle name="_Book1_04.07E Wild Horse Wind Expansion_16.07E Wild Horse Wind Expansionwrkingfile SF 2 2" xfId="1588"/>
    <cellStyle name="_Book1_04.07E Wild Horse Wind Expansion_16.07E Wild Horse Wind Expansionwrkingfile SF 3" xfId="1589"/>
    <cellStyle name="_Book1_04.07E Wild Horse Wind Expansion_16.37E Wild Horse Expansion DeferralRevwrkingfile SF" xfId="1590"/>
    <cellStyle name="_Book1_04.07E Wild Horse Wind Expansion_16.37E Wild Horse Expansion DeferralRevwrkingfile SF 2" xfId="1591"/>
    <cellStyle name="_Book1_04.07E Wild Horse Wind Expansion_16.37E Wild Horse Expansion DeferralRevwrkingfile SF 2 2" xfId="1592"/>
    <cellStyle name="_Book1_04.07E Wild Horse Wind Expansion_16.37E Wild Horse Expansion DeferralRevwrkingfile SF 3" xfId="1593"/>
    <cellStyle name="_Book1_16.07E Wild Horse Wind Expansionwrkingfile" xfId="1594"/>
    <cellStyle name="_Book1_16.07E Wild Horse Wind Expansionwrkingfile 2" xfId="1595"/>
    <cellStyle name="_Book1_16.07E Wild Horse Wind Expansionwrkingfile 2 2" xfId="1596"/>
    <cellStyle name="_Book1_16.07E Wild Horse Wind Expansionwrkingfile 3" xfId="1597"/>
    <cellStyle name="_Book1_16.07E Wild Horse Wind Expansionwrkingfile SF" xfId="1598"/>
    <cellStyle name="_Book1_16.07E Wild Horse Wind Expansionwrkingfile SF 2" xfId="1599"/>
    <cellStyle name="_Book1_16.07E Wild Horse Wind Expansionwrkingfile SF 2 2" xfId="1600"/>
    <cellStyle name="_Book1_16.07E Wild Horse Wind Expansionwrkingfile SF 3" xfId="1601"/>
    <cellStyle name="_Book1_16.37E Wild Horse Expansion DeferralRevwrkingfile SF" xfId="1602"/>
    <cellStyle name="_Book1_16.37E Wild Horse Expansion DeferralRevwrkingfile SF 2" xfId="1603"/>
    <cellStyle name="_Book1_16.37E Wild Horse Expansion DeferralRevwrkingfile SF 2 2" xfId="1604"/>
    <cellStyle name="_Book1_16.37E Wild Horse Expansion DeferralRevwrkingfile SF 3" xfId="1605"/>
    <cellStyle name="_Book1_2009 Compliance Filing PCA Exhibits for GRC" xfId="1606"/>
    <cellStyle name="_Book1_2009 Compliance Filing PCA Exhibits for GRC 2" xfId="11201"/>
    <cellStyle name="_Book1_2009 GRC Compl Filing - Exhibit D" xfId="1607"/>
    <cellStyle name="_Book1_2009 GRC Compl Filing - Exhibit D 2" xfId="1608"/>
    <cellStyle name="_Book1_2009 GRC Compl Filing - Exhibit D 2 2" xfId="11202"/>
    <cellStyle name="_Book1_2009 GRC Compl Filing - Exhibit D 3" xfId="11203"/>
    <cellStyle name="_Book1_3.01 Income Statement" xfId="536"/>
    <cellStyle name="_Book1_4 31 Regulatory Assets and Liabilities  7 06- Exhibit D" xfId="537"/>
    <cellStyle name="_Book1_4 31 Regulatory Assets and Liabilities  7 06- Exhibit D 2" xfId="1609"/>
    <cellStyle name="_Book1_4 31 Regulatory Assets and Liabilities  7 06- Exhibit D 2 2" xfId="1610"/>
    <cellStyle name="_Book1_4 31 Regulatory Assets and Liabilities  7 06- Exhibit D 3" xfId="1611"/>
    <cellStyle name="_Book1_4 31 Regulatory Assets and Liabilities  7 06- Exhibit D_NIM Summary" xfId="1612"/>
    <cellStyle name="_Book1_4 31 Regulatory Assets and Liabilities  7 06- Exhibit D_NIM Summary 2" xfId="1613"/>
    <cellStyle name="_Book1_4 31 Regulatory Assets and Liabilities  7 06- Exhibit D_NIM Summary 2 2" xfId="11204"/>
    <cellStyle name="_Book1_4 31 Regulatory Assets and Liabilities  7 06- Exhibit D_NIM Summary 3" xfId="11205"/>
    <cellStyle name="_Book1_4 31E Reg Asset  Liab and EXH D" xfId="11206"/>
    <cellStyle name="_Book1_4 31E Reg Asset  Liab and EXH D _ Aug 10 Filing (2)" xfId="11207"/>
    <cellStyle name="_Book1_4 32 Regulatory Assets and Liabilities  7 06- Exhibit D" xfId="538"/>
    <cellStyle name="_Book1_4 32 Regulatory Assets and Liabilities  7 06- Exhibit D 2" xfId="1614"/>
    <cellStyle name="_Book1_4 32 Regulatory Assets and Liabilities  7 06- Exhibit D 2 2" xfId="1615"/>
    <cellStyle name="_Book1_4 32 Regulatory Assets and Liabilities  7 06- Exhibit D 3" xfId="1616"/>
    <cellStyle name="_Book1_4 32 Regulatory Assets and Liabilities  7 06- Exhibit D_NIM Summary" xfId="1617"/>
    <cellStyle name="_Book1_4 32 Regulatory Assets and Liabilities  7 06- Exhibit D_NIM Summary 2" xfId="1618"/>
    <cellStyle name="_Book1_4 32 Regulatory Assets and Liabilities  7 06- Exhibit D_NIM Summary 2 2" xfId="11208"/>
    <cellStyle name="_Book1_4 32 Regulatory Assets and Liabilities  7 06- Exhibit D_NIM Summary 3" xfId="11209"/>
    <cellStyle name="_Book1_AURORA Total New" xfId="1619"/>
    <cellStyle name="_Book1_AURORA Total New 2" xfId="1620"/>
    <cellStyle name="_Book1_AURORA Total New 2 2" xfId="11210"/>
    <cellStyle name="_Book1_AURORA Total New 3" xfId="11211"/>
    <cellStyle name="_Book1_Book2" xfId="1621"/>
    <cellStyle name="_Book1_Book2 2" xfId="1622"/>
    <cellStyle name="_Book1_Book2 2 2" xfId="1623"/>
    <cellStyle name="_Book1_Book2 3" xfId="1624"/>
    <cellStyle name="_Book1_Book2_Adj Bench DR 3 for Initial Briefs (Electric)" xfId="1625"/>
    <cellStyle name="_Book1_Book2_Adj Bench DR 3 for Initial Briefs (Electric) 2" xfId="1626"/>
    <cellStyle name="_Book1_Book2_Adj Bench DR 3 for Initial Briefs (Electric) 2 2" xfId="1627"/>
    <cellStyle name="_Book1_Book2_Adj Bench DR 3 for Initial Briefs (Electric) 3" xfId="1628"/>
    <cellStyle name="_Book1_Book2_Electric Rev Req Model (2009 GRC) Rebuttal" xfId="1629"/>
    <cellStyle name="_Book1_Book2_Electric Rev Req Model (2009 GRC) Rebuttal 2" xfId="1630"/>
    <cellStyle name="_Book1_Book2_Electric Rev Req Model (2009 GRC) Rebuttal 2 2" xfId="1631"/>
    <cellStyle name="_Book1_Book2_Electric Rev Req Model (2009 GRC) Rebuttal 3" xfId="1632"/>
    <cellStyle name="_Book1_Book2_Electric Rev Req Model (2009 GRC) Rebuttal REmoval of New  WH Solar AdjustMI" xfId="1633"/>
    <cellStyle name="_Book1_Book2_Electric Rev Req Model (2009 GRC) Rebuttal REmoval of New  WH Solar AdjustMI 2" xfId="1634"/>
    <cellStyle name="_Book1_Book2_Electric Rev Req Model (2009 GRC) Rebuttal REmoval of New  WH Solar AdjustMI 2 2" xfId="1635"/>
    <cellStyle name="_Book1_Book2_Electric Rev Req Model (2009 GRC) Rebuttal REmoval of New  WH Solar AdjustMI 3" xfId="1636"/>
    <cellStyle name="_Book1_Book2_Electric Rev Req Model (2009 GRC) Revised 01-18-2010" xfId="1637"/>
    <cellStyle name="_Book1_Book2_Electric Rev Req Model (2009 GRC) Revised 01-18-2010 2" xfId="1638"/>
    <cellStyle name="_Book1_Book2_Electric Rev Req Model (2009 GRC) Revised 01-18-2010 2 2" xfId="1639"/>
    <cellStyle name="_Book1_Book2_Electric Rev Req Model (2009 GRC) Revised 01-18-2010 3" xfId="1640"/>
    <cellStyle name="_Book1_Book2_Final Order Electric EXHIBIT A-1" xfId="1641"/>
    <cellStyle name="_Book1_Book2_Final Order Electric EXHIBIT A-1 2" xfId="1642"/>
    <cellStyle name="_Book1_Book2_Final Order Electric EXHIBIT A-1 2 2" xfId="1643"/>
    <cellStyle name="_Book1_Book2_Final Order Electric EXHIBIT A-1 3" xfId="1644"/>
    <cellStyle name="_Book1_Book4" xfId="1645"/>
    <cellStyle name="_Book1_Book4 2" xfId="1646"/>
    <cellStyle name="_Book1_Book4 2 2" xfId="1647"/>
    <cellStyle name="_Book1_Book4 3" xfId="1648"/>
    <cellStyle name="_Book1_Book9" xfId="539"/>
    <cellStyle name="_Book1_Book9 2" xfId="1649"/>
    <cellStyle name="_Book1_Book9 2 2" xfId="1650"/>
    <cellStyle name="_Book1_Book9 3" xfId="1651"/>
    <cellStyle name="_Book1_Chelan PUD Power Costs (8-10)" xfId="1652"/>
    <cellStyle name="_Book1_DEM-WP(C) Chelan Power Costs" xfId="11212"/>
    <cellStyle name="_Book1_DEM-WP(C) Gas Transport 2010GRC" xfId="11213"/>
    <cellStyle name="_Book1_Electric COS Inputs" xfId="42"/>
    <cellStyle name="_Book1_Electric COS Inputs 2" xfId="1653"/>
    <cellStyle name="_Book1_Electric COS Inputs 2 2" xfId="1654"/>
    <cellStyle name="_Book1_Electric COS Inputs 2 2 2" xfId="1655"/>
    <cellStyle name="_Book1_Electric COS Inputs 2 3" xfId="1656"/>
    <cellStyle name="_Book1_Electric COS Inputs 2 3 2" xfId="1657"/>
    <cellStyle name="_Book1_Electric COS Inputs 2 4" xfId="1658"/>
    <cellStyle name="_Book1_Electric COS Inputs 2 4 2" xfId="1659"/>
    <cellStyle name="_Book1_Electric COS Inputs 3" xfId="1660"/>
    <cellStyle name="_Book1_Electric COS Inputs 3 2" xfId="1661"/>
    <cellStyle name="_Book1_Electric COS Inputs 4" xfId="1662"/>
    <cellStyle name="_Book1_Electric COS Inputs 4 2" xfId="1663"/>
    <cellStyle name="_Book1_Electric COS Inputs 5" xfId="1664"/>
    <cellStyle name="_Book1_Electric COS Inputs 6" xfId="1665"/>
    <cellStyle name="_Book1_Electric COS Inputs_Low Income 2010 RevRequirement" xfId="1666"/>
    <cellStyle name="_Book1_Electric COS Inputs_Low Income 2010 RevRequirement (2)" xfId="1667"/>
    <cellStyle name="_Book1_Electric COS Inputs_Oct2010toSep2011LwIncLead" xfId="1668"/>
    <cellStyle name="_Book1_Exh A-1 resulting from UE-112050 effective Jan 1 2012" xfId="11214"/>
    <cellStyle name="_Book1_Exh G - Klamath Peaker PPA fr C Locke 2-12" xfId="11215"/>
    <cellStyle name="_Book1_Exhibit A-1 effective 4-1-11 fr S Free 12-11" xfId="11216"/>
    <cellStyle name="_Book1_NIM Summary" xfId="1669"/>
    <cellStyle name="_Book1_NIM Summary 09GRC" xfId="1670"/>
    <cellStyle name="_Book1_NIM Summary 09GRC 2" xfId="1671"/>
    <cellStyle name="_Book1_NIM Summary 09GRC 2 2" xfId="11217"/>
    <cellStyle name="_Book1_NIM Summary 09GRC 3" xfId="11218"/>
    <cellStyle name="_Book1_NIM Summary 10" xfId="11219"/>
    <cellStyle name="_Book1_NIM Summary 2" xfId="1672"/>
    <cellStyle name="_Book1_NIM Summary 2 2" xfId="11220"/>
    <cellStyle name="_Book1_NIM Summary 3" xfId="1673"/>
    <cellStyle name="_Book1_NIM Summary 4" xfId="1674"/>
    <cellStyle name="_Book1_NIM Summary 5" xfId="1675"/>
    <cellStyle name="_Book1_NIM Summary 6" xfId="1676"/>
    <cellStyle name="_Book1_NIM Summary 7" xfId="1677"/>
    <cellStyle name="_Book1_NIM Summary 8" xfId="1678"/>
    <cellStyle name="_Book1_NIM Summary 9" xfId="1679"/>
    <cellStyle name="_Book1_PCA 10 -  Exhibit D Dec 2011" xfId="11221"/>
    <cellStyle name="_Book1_PCA 10 -  Exhibit D from A Kellogg Jan 2011" xfId="1680"/>
    <cellStyle name="_Book1_PCA 10 -  Exhibit D from A Kellogg July 2011" xfId="1681"/>
    <cellStyle name="_Book1_PCA 10 -  Exhibit D from S Free Rcv'd 12-11" xfId="1682"/>
    <cellStyle name="_Book1_PCA 11 -  Exhibit D Apr 2012 fr A Kellogg v2" xfId="11222"/>
    <cellStyle name="_Book1_PCA 11 -  Exhibit D Jan 2012 fr A Kellogg" xfId="11223"/>
    <cellStyle name="_Book1_PCA 11 -  Exhibit D Jan 2012 WF" xfId="11224"/>
    <cellStyle name="_Book1_PCA 9 -  Exhibit D April 2010" xfId="1683"/>
    <cellStyle name="_Book1_PCA 9 -  Exhibit D April 2010 (3)" xfId="1684"/>
    <cellStyle name="_Book1_PCA 9 -  Exhibit D April 2010 (3) 2" xfId="1685"/>
    <cellStyle name="_Book1_PCA 9 -  Exhibit D April 2010 (3) 2 2" xfId="11225"/>
    <cellStyle name="_Book1_PCA 9 -  Exhibit D April 2010 (3) 3" xfId="11226"/>
    <cellStyle name="_Book1_PCA 9 -  Exhibit D April 2010 2" xfId="11227"/>
    <cellStyle name="_Book1_PCA 9 -  Exhibit D April 2010 3" xfId="11228"/>
    <cellStyle name="_Book1_PCA 9 -  Exhibit D April 2010 4" xfId="11229"/>
    <cellStyle name="_Book1_PCA 9 -  Exhibit D April 2010 5" xfId="11230"/>
    <cellStyle name="_Book1_PCA 9 -  Exhibit D April 2010 6" xfId="11231"/>
    <cellStyle name="_Book1_PCA 9 -  Exhibit D April 2010 7" xfId="11232"/>
    <cellStyle name="_Book1_PCA 9 -  Exhibit D Nov 2010" xfId="1686"/>
    <cellStyle name="_Book1_PCA 9 -  Exhibit D Nov 2010 2" xfId="11233"/>
    <cellStyle name="_Book1_PCA 9 - Exhibit D at August 2010" xfId="1687"/>
    <cellStyle name="_Book1_PCA 9 - Exhibit D at August 2010 2" xfId="11234"/>
    <cellStyle name="_Book1_PCA 9 - Exhibit D June 2010 GRC" xfId="1688"/>
    <cellStyle name="_Book1_PCA 9 - Exhibit D June 2010 GRC 2" xfId="11235"/>
    <cellStyle name="_Book1_Power Costs - Comparison bx Rbtl-Staff-Jt-PC" xfId="1689"/>
    <cellStyle name="_Book1_Power Costs - Comparison bx Rbtl-Staff-Jt-PC 2" xfId="1690"/>
    <cellStyle name="_Book1_Power Costs - Comparison bx Rbtl-Staff-Jt-PC 2 2" xfId="1691"/>
    <cellStyle name="_Book1_Power Costs - Comparison bx Rbtl-Staff-Jt-PC 3" xfId="1692"/>
    <cellStyle name="_Book1_Power Costs - Comparison bx Rbtl-Staff-Jt-PC_Adj Bench DR 3 for Initial Briefs (Electric)" xfId="1693"/>
    <cellStyle name="_Book1_Power Costs - Comparison bx Rbtl-Staff-Jt-PC_Adj Bench DR 3 for Initial Briefs (Electric) 2" xfId="1694"/>
    <cellStyle name="_Book1_Power Costs - Comparison bx Rbtl-Staff-Jt-PC_Adj Bench DR 3 for Initial Briefs (Electric) 2 2" xfId="1695"/>
    <cellStyle name="_Book1_Power Costs - Comparison bx Rbtl-Staff-Jt-PC_Adj Bench DR 3 for Initial Briefs (Electric) 3" xfId="1696"/>
    <cellStyle name="_Book1_Power Costs - Comparison bx Rbtl-Staff-Jt-PC_Electric Rev Req Model (2009 GRC) Rebuttal" xfId="1697"/>
    <cellStyle name="_Book1_Power Costs - Comparison bx Rbtl-Staff-Jt-PC_Electric Rev Req Model (2009 GRC) Rebuttal 2" xfId="1698"/>
    <cellStyle name="_Book1_Power Costs - Comparison bx Rbtl-Staff-Jt-PC_Electric Rev Req Model (2009 GRC) Rebuttal 2 2" xfId="1699"/>
    <cellStyle name="_Book1_Power Costs - Comparison bx Rbtl-Staff-Jt-PC_Electric Rev Req Model (2009 GRC) Rebuttal 3" xfId="1700"/>
    <cellStyle name="_Book1_Power Costs - Comparison bx Rbtl-Staff-Jt-PC_Electric Rev Req Model (2009 GRC) Rebuttal REmoval of New  WH Solar AdjustMI" xfId="1701"/>
    <cellStyle name="_Book1_Power Costs - Comparison bx Rbtl-Staff-Jt-PC_Electric Rev Req Model (2009 GRC) Rebuttal REmoval of New  WH Solar AdjustMI 2" xfId="1702"/>
    <cellStyle name="_Book1_Power Costs - Comparison bx Rbtl-Staff-Jt-PC_Electric Rev Req Model (2009 GRC) Rebuttal REmoval of New  WH Solar AdjustMI 2 2" xfId="1703"/>
    <cellStyle name="_Book1_Power Costs - Comparison bx Rbtl-Staff-Jt-PC_Electric Rev Req Model (2009 GRC) Rebuttal REmoval of New  WH Solar AdjustMI 3" xfId="1704"/>
    <cellStyle name="_Book1_Power Costs - Comparison bx Rbtl-Staff-Jt-PC_Electric Rev Req Model (2009 GRC) Revised 01-18-2010" xfId="1705"/>
    <cellStyle name="_Book1_Power Costs - Comparison bx Rbtl-Staff-Jt-PC_Electric Rev Req Model (2009 GRC) Revised 01-18-2010 2" xfId="1706"/>
    <cellStyle name="_Book1_Power Costs - Comparison bx Rbtl-Staff-Jt-PC_Electric Rev Req Model (2009 GRC) Revised 01-18-2010 2 2" xfId="1707"/>
    <cellStyle name="_Book1_Power Costs - Comparison bx Rbtl-Staff-Jt-PC_Electric Rev Req Model (2009 GRC) Revised 01-18-2010 3" xfId="1708"/>
    <cellStyle name="_Book1_Power Costs - Comparison bx Rbtl-Staff-Jt-PC_Final Order Electric EXHIBIT A-1" xfId="1709"/>
    <cellStyle name="_Book1_Power Costs - Comparison bx Rbtl-Staff-Jt-PC_Final Order Electric EXHIBIT A-1 2" xfId="1710"/>
    <cellStyle name="_Book1_Power Costs - Comparison bx Rbtl-Staff-Jt-PC_Final Order Electric EXHIBIT A-1 2 2" xfId="1711"/>
    <cellStyle name="_Book1_Power Costs - Comparison bx Rbtl-Staff-Jt-PC_Final Order Electric EXHIBIT A-1 3" xfId="1712"/>
    <cellStyle name="_Book1_Production Adj 4.37" xfId="43"/>
    <cellStyle name="_Book1_Production Adj 4.37 2" xfId="1713"/>
    <cellStyle name="_Book1_Production Adj 4.37 2 2" xfId="1714"/>
    <cellStyle name="_Book1_Production Adj 4.37 3" xfId="1715"/>
    <cellStyle name="_Book1_Purchased Power Adj 4.03" xfId="44"/>
    <cellStyle name="_Book1_Purchased Power Adj 4.03 2" xfId="1716"/>
    <cellStyle name="_Book1_Purchased Power Adj 4.03 2 2" xfId="1717"/>
    <cellStyle name="_Book1_Purchased Power Adj 4.03 3" xfId="1718"/>
    <cellStyle name="_Book1_Rebuttal Power Costs" xfId="1719"/>
    <cellStyle name="_Book1_Rebuttal Power Costs 2" xfId="1720"/>
    <cellStyle name="_Book1_Rebuttal Power Costs 2 2" xfId="1721"/>
    <cellStyle name="_Book1_Rebuttal Power Costs 3" xfId="1722"/>
    <cellStyle name="_Book1_Rebuttal Power Costs_Adj Bench DR 3 for Initial Briefs (Electric)" xfId="1723"/>
    <cellStyle name="_Book1_Rebuttal Power Costs_Adj Bench DR 3 for Initial Briefs (Electric) 2" xfId="1724"/>
    <cellStyle name="_Book1_Rebuttal Power Costs_Adj Bench DR 3 for Initial Briefs (Electric) 2 2" xfId="1725"/>
    <cellStyle name="_Book1_Rebuttal Power Costs_Adj Bench DR 3 for Initial Briefs (Electric) 3" xfId="1726"/>
    <cellStyle name="_Book1_Rebuttal Power Costs_Electric Rev Req Model (2009 GRC) Rebuttal" xfId="1727"/>
    <cellStyle name="_Book1_Rebuttal Power Costs_Electric Rev Req Model (2009 GRC) Rebuttal 2" xfId="1728"/>
    <cellStyle name="_Book1_Rebuttal Power Costs_Electric Rev Req Model (2009 GRC) Rebuttal 2 2" xfId="1729"/>
    <cellStyle name="_Book1_Rebuttal Power Costs_Electric Rev Req Model (2009 GRC) Rebuttal 3" xfId="1730"/>
    <cellStyle name="_Book1_Rebuttal Power Costs_Electric Rev Req Model (2009 GRC) Rebuttal REmoval of New  WH Solar AdjustMI" xfId="1731"/>
    <cellStyle name="_Book1_Rebuttal Power Costs_Electric Rev Req Model (2009 GRC) Rebuttal REmoval of New  WH Solar AdjustMI 2" xfId="1732"/>
    <cellStyle name="_Book1_Rebuttal Power Costs_Electric Rev Req Model (2009 GRC) Rebuttal REmoval of New  WH Solar AdjustMI 2 2" xfId="1733"/>
    <cellStyle name="_Book1_Rebuttal Power Costs_Electric Rev Req Model (2009 GRC) Rebuttal REmoval of New  WH Solar AdjustMI 3" xfId="1734"/>
    <cellStyle name="_Book1_Rebuttal Power Costs_Electric Rev Req Model (2009 GRC) Revised 01-18-2010" xfId="1735"/>
    <cellStyle name="_Book1_Rebuttal Power Costs_Electric Rev Req Model (2009 GRC) Revised 01-18-2010 2" xfId="1736"/>
    <cellStyle name="_Book1_Rebuttal Power Costs_Electric Rev Req Model (2009 GRC) Revised 01-18-2010 2 2" xfId="1737"/>
    <cellStyle name="_Book1_Rebuttal Power Costs_Electric Rev Req Model (2009 GRC) Revised 01-18-2010 3" xfId="1738"/>
    <cellStyle name="_Book1_Rebuttal Power Costs_Final Order Electric EXHIBIT A-1" xfId="1739"/>
    <cellStyle name="_Book1_Rebuttal Power Costs_Final Order Electric EXHIBIT A-1 2" xfId="1740"/>
    <cellStyle name="_Book1_Rebuttal Power Costs_Final Order Electric EXHIBIT A-1 2 2" xfId="1741"/>
    <cellStyle name="_Book1_Rebuttal Power Costs_Final Order Electric EXHIBIT A-1 3" xfId="1742"/>
    <cellStyle name="_Book1_revised april pca for Annette" xfId="11236"/>
    <cellStyle name="_Book1_ROR 5.02" xfId="45"/>
    <cellStyle name="_Book1_ROR 5.02 2" xfId="1743"/>
    <cellStyle name="_Book1_ROR 5.02 2 2" xfId="1744"/>
    <cellStyle name="_Book1_ROR 5.02 3" xfId="1745"/>
    <cellStyle name="_Book1_Transmission Workbook for May BOD" xfId="1746"/>
    <cellStyle name="_Book1_Transmission Workbook for May BOD 2" xfId="1747"/>
    <cellStyle name="_Book1_Transmission Workbook for May BOD 2 2" xfId="11237"/>
    <cellStyle name="_Book1_Transmission Workbook for May BOD 3" xfId="11238"/>
    <cellStyle name="_Book1_Wind Integration 10GRC" xfId="1748"/>
    <cellStyle name="_Book1_Wind Integration 10GRC 2" xfId="1749"/>
    <cellStyle name="_Book1_Wind Integration 10GRC 2 2" xfId="11239"/>
    <cellStyle name="_Book1_Wind Integration 10GRC 3" xfId="11240"/>
    <cellStyle name="_Book2" xfId="46"/>
    <cellStyle name="_x0013__Book2" xfId="1750"/>
    <cellStyle name="_Book2 10" xfId="1751"/>
    <cellStyle name="_x0013__Book2 10" xfId="1752"/>
    <cellStyle name="_Book2 10 2" xfId="1753"/>
    <cellStyle name="_Book2 10 3" xfId="1754"/>
    <cellStyle name="_Book2 11" xfId="1755"/>
    <cellStyle name="_x0013__Book2 11" xfId="1756"/>
    <cellStyle name="_Book2 11 2" xfId="1757"/>
    <cellStyle name="_Book2 11 3" xfId="1758"/>
    <cellStyle name="_Book2 12" xfId="1759"/>
    <cellStyle name="_x0013__Book2 12" xfId="1760"/>
    <cellStyle name="_Book2 12 2" xfId="1761"/>
    <cellStyle name="_Book2 12 3" xfId="1762"/>
    <cellStyle name="_Book2 13" xfId="1763"/>
    <cellStyle name="_x0013__Book2 13" xfId="1764"/>
    <cellStyle name="_Book2 13 2" xfId="1765"/>
    <cellStyle name="_Book2 14" xfId="1766"/>
    <cellStyle name="_Book2 14 2" xfId="1767"/>
    <cellStyle name="_Book2 15" xfId="1768"/>
    <cellStyle name="_Book2 15 2" xfId="1769"/>
    <cellStyle name="_Book2 16" xfId="1770"/>
    <cellStyle name="_Book2 16 2" xfId="1771"/>
    <cellStyle name="_Book2 17" xfId="1772"/>
    <cellStyle name="_Book2 17 2" xfId="1773"/>
    <cellStyle name="_Book2 18" xfId="1774"/>
    <cellStyle name="_Book2 18 2" xfId="1775"/>
    <cellStyle name="_Book2 19" xfId="1776"/>
    <cellStyle name="_Book2 2" xfId="774"/>
    <cellStyle name="_x0013__Book2 2" xfId="1777"/>
    <cellStyle name="_Book2 2 10" xfId="1778"/>
    <cellStyle name="_Book2 2 11" xfId="1779"/>
    <cellStyle name="_Book2 2 2" xfId="1780"/>
    <cellStyle name="_x0013__Book2 2 2" xfId="1781"/>
    <cellStyle name="_Book2 2 2 2" xfId="1782"/>
    <cellStyle name="_Book2 2 2 3" xfId="1783"/>
    <cellStyle name="_Book2 2 2 4" xfId="11241"/>
    <cellStyle name="_Book2 2 2 5" xfId="11242"/>
    <cellStyle name="_Book2 2 2 6" xfId="11243"/>
    <cellStyle name="_Book2 2 2 7" xfId="11244"/>
    <cellStyle name="_Book2 2 3" xfId="1784"/>
    <cellStyle name="_x0013__Book2 2 3" xfId="1785"/>
    <cellStyle name="_Book2 2 3 2" xfId="1786"/>
    <cellStyle name="_Book2 2 4" xfId="1787"/>
    <cellStyle name="_x0013__Book2 2 4" xfId="11245"/>
    <cellStyle name="_Book2 2 4 2" xfId="1788"/>
    <cellStyle name="_Book2 2 5" xfId="1789"/>
    <cellStyle name="_x0013__Book2 2 5" xfId="11246"/>
    <cellStyle name="_Book2 2 5 2" xfId="1790"/>
    <cellStyle name="_Book2 2 6" xfId="1791"/>
    <cellStyle name="_x0013__Book2 2 6" xfId="11247"/>
    <cellStyle name="_Book2 2 6 2" xfId="1792"/>
    <cellStyle name="_Book2 2 7" xfId="1793"/>
    <cellStyle name="_x0013__Book2 2 7" xfId="11248"/>
    <cellStyle name="_Book2 2 7 2" xfId="1794"/>
    <cellStyle name="_Book2 2 8" xfId="1795"/>
    <cellStyle name="_Book2 2 8 2" xfId="1796"/>
    <cellStyle name="_Book2 2 9" xfId="1797"/>
    <cellStyle name="_Book2 2 9 2" xfId="1798"/>
    <cellStyle name="_Book2 20" xfId="1799"/>
    <cellStyle name="_Book2 21" xfId="1800"/>
    <cellStyle name="_Book2 22" xfId="1801"/>
    <cellStyle name="_Book2 23" xfId="1802"/>
    <cellStyle name="_Book2 24" xfId="1803"/>
    <cellStyle name="_Book2 25" xfId="1804"/>
    <cellStyle name="_Book2 26" xfId="1805"/>
    <cellStyle name="_Book2 27" xfId="1806"/>
    <cellStyle name="_Book2 28" xfId="1807"/>
    <cellStyle name="_Book2 29" xfId="1808"/>
    <cellStyle name="_Book2 3" xfId="1809"/>
    <cellStyle name="_x0013__Book2 3" xfId="1810"/>
    <cellStyle name="_Book2 3 10" xfId="1811"/>
    <cellStyle name="_Book2 3 10 2" xfId="1812"/>
    <cellStyle name="_Book2 3 11" xfId="1813"/>
    <cellStyle name="_Book2 3 11 2" xfId="1814"/>
    <cellStyle name="_Book2 3 12" xfId="1815"/>
    <cellStyle name="_Book2 3 12 2" xfId="1816"/>
    <cellStyle name="_Book2 3 13" xfId="1817"/>
    <cellStyle name="_Book2 3 13 2" xfId="1818"/>
    <cellStyle name="_Book2 3 14" xfId="1819"/>
    <cellStyle name="_Book2 3 14 2" xfId="1820"/>
    <cellStyle name="_Book2 3 15" xfId="1821"/>
    <cellStyle name="_Book2 3 15 2" xfId="1822"/>
    <cellStyle name="_Book2 3 16" xfId="1823"/>
    <cellStyle name="_Book2 3 16 2" xfId="1824"/>
    <cellStyle name="_Book2 3 17" xfId="1825"/>
    <cellStyle name="_Book2 3 17 2" xfId="1826"/>
    <cellStyle name="_Book2 3 18" xfId="1827"/>
    <cellStyle name="_Book2 3 18 2" xfId="1828"/>
    <cellStyle name="_Book2 3 19" xfId="1829"/>
    <cellStyle name="_Book2 3 19 2" xfId="1830"/>
    <cellStyle name="_Book2 3 2" xfId="1831"/>
    <cellStyle name="_x0013__Book2 3 2" xfId="1832"/>
    <cellStyle name="_Book2 3 2 2" xfId="1833"/>
    <cellStyle name="_Book2 3 2 3" xfId="1834"/>
    <cellStyle name="_Book2 3 20" xfId="1835"/>
    <cellStyle name="_Book2 3 20 2" xfId="1836"/>
    <cellStyle name="_Book2 3 21" xfId="1837"/>
    <cellStyle name="_Book2 3 21 2" xfId="1838"/>
    <cellStyle name="_Book2 3 22" xfId="1839"/>
    <cellStyle name="_Book2 3 22 2" xfId="1840"/>
    <cellStyle name="_Book2 3 23" xfId="1841"/>
    <cellStyle name="_Book2 3 23 2" xfId="1842"/>
    <cellStyle name="_Book2 3 24" xfId="1843"/>
    <cellStyle name="_Book2 3 24 2" xfId="1844"/>
    <cellStyle name="_Book2 3 25" xfId="1845"/>
    <cellStyle name="_Book2 3 25 2" xfId="1846"/>
    <cellStyle name="_Book2 3 26" xfId="1847"/>
    <cellStyle name="_Book2 3 26 2" xfId="1848"/>
    <cellStyle name="_Book2 3 27" xfId="1849"/>
    <cellStyle name="_Book2 3 27 2" xfId="1850"/>
    <cellStyle name="_Book2 3 28" xfId="1851"/>
    <cellStyle name="_Book2 3 28 2" xfId="1852"/>
    <cellStyle name="_Book2 3 29" xfId="1853"/>
    <cellStyle name="_Book2 3 29 2" xfId="1854"/>
    <cellStyle name="_Book2 3 3" xfId="1855"/>
    <cellStyle name="_x0013__Book2 3 3" xfId="1856"/>
    <cellStyle name="_Book2 3 3 2" xfId="1857"/>
    <cellStyle name="_Book2 3 30" xfId="1858"/>
    <cellStyle name="_Book2 3 30 2" xfId="1859"/>
    <cellStyle name="_Book2 3 31" xfId="1860"/>
    <cellStyle name="_Book2 3 31 2" xfId="1861"/>
    <cellStyle name="_Book2 3 32" xfId="1862"/>
    <cellStyle name="_Book2 3 33" xfId="1863"/>
    <cellStyle name="_Book2 3 34" xfId="1864"/>
    <cellStyle name="_Book2 3 35" xfId="1865"/>
    <cellStyle name="_Book2 3 36" xfId="1866"/>
    <cellStyle name="_Book2 3 37" xfId="1867"/>
    <cellStyle name="_Book2 3 38" xfId="1868"/>
    <cellStyle name="_Book2 3 39" xfId="1869"/>
    <cellStyle name="_Book2 3 4" xfId="1870"/>
    <cellStyle name="_Book2 3 4 2" xfId="1871"/>
    <cellStyle name="_Book2 3 40" xfId="1872"/>
    <cellStyle name="_Book2 3 41" xfId="1873"/>
    <cellStyle name="_Book2 3 42" xfId="1874"/>
    <cellStyle name="_Book2 3 43" xfId="1875"/>
    <cellStyle name="_Book2 3 44" xfId="1876"/>
    <cellStyle name="_Book2 3 45" xfId="1877"/>
    <cellStyle name="_Book2 3 46" xfId="11249"/>
    <cellStyle name="_Book2 3 5" xfId="1878"/>
    <cellStyle name="_Book2 3 5 2" xfId="1879"/>
    <cellStyle name="_Book2 3 6" xfId="1880"/>
    <cellStyle name="_Book2 3 6 2" xfId="1881"/>
    <cellStyle name="_Book2 3 7" xfId="1882"/>
    <cellStyle name="_Book2 3 7 2" xfId="1883"/>
    <cellStyle name="_Book2 3 8" xfId="1884"/>
    <cellStyle name="_Book2 3 8 2" xfId="1885"/>
    <cellStyle name="_Book2 3 9" xfId="1886"/>
    <cellStyle name="_Book2 3 9 2" xfId="1887"/>
    <cellStyle name="_Book2 30" xfId="1888"/>
    <cellStyle name="_Book2 31" xfId="1889"/>
    <cellStyle name="_Book2 32" xfId="1890"/>
    <cellStyle name="_Book2 33" xfId="1891"/>
    <cellStyle name="_Book2 34" xfId="1892"/>
    <cellStyle name="_Book2 35" xfId="1893"/>
    <cellStyle name="_Book2 36" xfId="1894"/>
    <cellStyle name="_Book2 37" xfId="1895"/>
    <cellStyle name="_Book2 38" xfId="1896"/>
    <cellStyle name="_Book2 39" xfId="1897"/>
    <cellStyle name="_Book2 4" xfId="1898"/>
    <cellStyle name="_x0013__Book2 4" xfId="1899"/>
    <cellStyle name="_Book2 4 10" xfId="1900"/>
    <cellStyle name="_Book2 4 10 2" xfId="1901"/>
    <cellStyle name="_Book2 4 11" xfId="1902"/>
    <cellStyle name="_Book2 4 11 2" xfId="1903"/>
    <cellStyle name="_Book2 4 12" xfId="1904"/>
    <cellStyle name="_Book2 4 12 2" xfId="1905"/>
    <cellStyle name="_Book2 4 13" xfId="1906"/>
    <cellStyle name="_Book2 4 13 2" xfId="1907"/>
    <cellStyle name="_Book2 4 14" xfId="1908"/>
    <cellStyle name="_Book2 4 14 2" xfId="1909"/>
    <cellStyle name="_Book2 4 15" xfId="1910"/>
    <cellStyle name="_Book2 4 15 2" xfId="1911"/>
    <cellStyle name="_Book2 4 16" xfId="1912"/>
    <cellStyle name="_Book2 4 16 2" xfId="1913"/>
    <cellStyle name="_Book2 4 17" xfId="1914"/>
    <cellStyle name="_Book2 4 17 2" xfId="1915"/>
    <cellStyle name="_Book2 4 18" xfId="1916"/>
    <cellStyle name="_Book2 4 18 2" xfId="1917"/>
    <cellStyle name="_Book2 4 19" xfId="1918"/>
    <cellStyle name="_Book2 4 19 2" xfId="1919"/>
    <cellStyle name="_Book2 4 2" xfId="1920"/>
    <cellStyle name="_x0013__Book2 4 2" xfId="1921"/>
    <cellStyle name="_Book2 4 2 2" xfId="1922"/>
    <cellStyle name="_Book2 4 2 3" xfId="1923"/>
    <cellStyle name="_Book2 4 20" xfId="1924"/>
    <cellStyle name="_Book2 4 20 2" xfId="1925"/>
    <cellStyle name="_Book2 4 21" xfId="1926"/>
    <cellStyle name="_Book2 4 21 2" xfId="1927"/>
    <cellStyle name="_Book2 4 22" xfId="1928"/>
    <cellStyle name="_Book2 4 22 2" xfId="1929"/>
    <cellStyle name="_Book2 4 23" xfId="1930"/>
    <cellStyle name="_Book2 4 23 2" xfId="1931"/>
    <cellStyle name="_Book2 4 24" xfId="1932"/>
    <cellStyle name="_Book2 4 24 2" xfId="1933"/>
    <cellStyle name="_Book2 4 25" xfId="1934"/>
    <cellStyle name="_Book2 4 25 2" xfId="1935"/>
    <cellStyle name="_Book2 4 26" xfId="1936"/>
    <cellStyle name="_Book2 4 26 2" xfId="1937"/>
    <cellStyle name="_Book2 4 27" xfId="1938"/>
    <cellStyle name="_Book2 4 27 2" xfId="1939"/>
    <cellStyle name="_Book2 4 28" xfId="1940"/>
    <cellStyle name="_Book2 4 28 2" xfId="1941"/>
    <cellStyle name="_Book2 4 29" xfId="1942"/>
    <cellStyle name="_Book2 4 29 2" xfId="1943"/>
    <cellStyle name="_Book2 4 3" xfId="1944"/>
    <cellStyle name="_x0013__Book2 4 3" xfId="1945"/>
    <cellStyle name="_Book2 4 3 2" xfId="1946"/>
    <cellStyle name="_Book2 4 30" xfId="1947"/>
    <cellStyle name="_Book2 4 30 2" xfId="1948"/>
    <cellStyle name="_Book2 4 31" xfId="1949"/>
    <cellStyle name="_Book2 4 32" xfId="1950"/>
    <cellStyle name="_Book2 4 33" xfId="1951"/>
    <cellStyle name="_Book2 4 34" xfId="1952"/>
    <cellStyle name="_Book2 4 35" xfId="1953"/>
    <cellStyle name="_Book2 4 36" xfId="1954"/>
    <cellStyle name="_Book2 4 37" xfId="1955"/>
    <cellStyle name="_Book2 4 38" xfId="1956"/>
    <cellStyle name="_Book2 4 39" xfId="1957"/>
    <cellStyle name="_Book2 4 4" xfId="1958"/>
    <cellStyle name="_Book2 4 4 2" xfId="1959"/>
    <cellStyle name="_Book2 4 40" xfId="1960"/>
    <cellStyle name="_Book2 4 41" xfId="1961"/>
    <cellStyle name="_Book2 4 42" xfId="1962"/>
    <cellStyle name="_Book2 4 43" xfId="1963"/>
    <cellStyle name="_Book2 4 44" xfId="1964"/>
    <cellStyle name="_Book2 4 45" xfId="1965"/>
    <cellStyle name="_Book2 4 5" xfId="1966"/>
    <cellStyle name="_Book2 4 5 2" xfId="1967"/>
    <cellStyle name="_Book2 4 6" xfId="1968"/>
    <cellStyle name="_Book2 4 6 2" xfId="1969"/>
    <cellStyle name="_Book2 4 7" xfId="1970"/>
    <cellStyle name="_Book2 4 7 2" xfId="1971"/>
    <cellStyle name="_Book2 4 8" xfId="1972"/>
    <cellStyle name="_Book2 4 8 2" xfId="1973"/>
    <cellStyle name="_Book2 4 9" xfId="1974"/>
    <cellStyle name="_Book2 4 9 2" xfId="1975"/>
    <cellStyle name="_Book2 40" xfId="1976"/>
    <cellStyle name="_Book2 41" xfId="1977"/>
    <cellStyle name="_Book2 42" xfId="1978"/>
    <cellStyle name="_Book2 43" xfId="1979"/>
    <cellStyle name="_Book2 44" xfId="1980"/>
    <cellStyle name="_Book2 45" xfId="1981"/>
    <cellStyle name="_Book2 46" xfId="1982"/>
    <cellStyle name="_Book2 47" xfId="1983"/>
    <cellStyle name="_Book2 48" xfId="1984"/>
    <cellStyle name="_Book2 49" xfId="1985"/>
    <cellStyle name="_Book2 5" xfId="1986"/>
    <cellStyle name="_x0013__Book2 5" xfId="1987"/>
    <cellStyle name="_Book2 5 2" xfId="1988"/>
    <cellStyle name="_x0013__Book2 5 2" xfId="1989"/>
    <cellStyle name="_Book2 5 2 2" xfId="1990"/>
    <cellStyle name="_Book2 5 2 3" xfId="1991"/>
    <cellStyle name="_Book2 5 3" xfId="1992"/>
    <cellStyle name="_x0013__Book2 5 3" xfId="1993"/>
    <cellStyle name="_Book2 5 3 2" xfId="1994"/>
    <cellStyle name="_Book2 5 4" xfId="1995"/>
    <cellStyle name="_Book2 5 4 2" xfId="1996"/>
    <cellStyle name="_Book2 5 5" xfId="1997"/>
    <cellStyle name="_Book2 5 5 2" xfId="1998"/>
    <cellStyle name="_Book2 5 6" xfId="1999"/>
    <cellStyle name="_Book2 5 6 2" xfId="2000"/>
    <cellStyle name="_Book2 5 7" xfId="2001"/>
    <cellStyle name="_Book2 5 8" xfId="2002"/>
    <cellStyle name="_Book2 50" xfId="2003"/>
    <cellStyle name="_Book2 51" xfId="2004"/>
    <cellStyle name="_Book2 52" xfId="2005"/>
    <cellStyle name="_Book2 53" xfId="2006"/>
    <cellStyle name="_Book2 54" xfId="2007"/>
    <cellStyle name="_Book2 55" xfId="2008"/>
    <cellStyle name="_Book2 6" xfId="2009"/>
    <cellStyle name="_x0013__Book2 6" xfId="2010"/>
    <cellStyle name="_Book2 6 2" xfId="2011"/>
    <cellStyle name="_x0013__Book2 6 2" xfId="2012"/>
    <cellStyle name="_Book2 6 3" xfId="2013"/>
    <cellStyle name="_x0013__Book2 6 3" xfId="2014"/>
    <cellStyle name="_Book2 7" xfId="2015"/>
    <cellStyle name="_x0013__Book2 7" xfId="2016"/>
    <cellStyle name="_Book2 7 2" xfId="2017"/>
    <cellStyle name="_x0013__Book2 7 2" xfId="2018"/>
    <cellStyle name="_Book2 7 3" xfId="2019"/>
    <cellStyle name="_x0013__Book2 7 3" xfId="2020"/>
    <cellStyle name="_Book2 8" xfId="2021"/>
    <cellStyle name="_x0013__Book2 8" xfId="2022"/>
    <cellStyle name="_Book2 8 2" xfId="2023"/>
    <cellStyle name="_x0013__Book2 8 2" xfId="2024"/>
    <cellStyle name="_Book2 8 3" xfId="2025"/>
    <cellStyle name="_x0013__Book2 8 3" xfId="2026"/>
    <cellStyle name="_Book2 9" xfId="2027"/>
    <cellStyle name="_x0013__Book2 9" xfId="2028"/>
    <cellStyle name="_Book2 9 2" xfId="2029"/>
    <cellStyle name="_x0013__Book2 9 2" xfId="2030"/>
    <cellStyle name="_Book2 9 3" xfId="2031"/>
    <cellStyle name="_x0013__Book2 9 3" xfId="2032"/>
    <cellStyle name="_Book2_04 07E Wild Horse Wind Expansion (C) (2)" xfId="47"/>
    <cellStyle name="_Book2_04 07E Wild Horse Wind Expansion (C) (2) 2" xfId="2033"/>
    <cellStyle name="_Book2_04 07E Wild Horse Wind Expansion (C) (2) 2 2" xfId="2034"/>
    <cellStyle name="_Book2_04 07E Wild Horse Wind Expansion (C) (2) 3" xfId="2035"/>
    <cellStyle name="_Book2_04 07E Wild Horse Wind Expansion (C) (2)_Adj Bench DR 3 for Initial Briefs (Electric)" xfId="2036"/>
    <cellStyle name="_Book2_04 07E Wild Horse Wind Expansion (C) (2)_Adj Bench DR 3 for Initial Briefs (Electric) 2" xfId="2037"/>
    <cellStyle name="_Book2_04 07E Wild Horse Wind Expansion (C) (2)_Adj Bench DR 3 for Initial Briefs (Electric) 2 2" xfId="2038"/>
    <cellStyle name="_Book2_04 07E Wild Horse Wind Expansion (C) (2)_Adj Bench DR 3 for Initial Briefs (Electric) 3" xfId="2039"/>
    <cellStyle name="_Book2_04 07E Wild Horse Wind Expansion (C) (2)_Book1" xfId="2040"/>
    <cellStyle name="_Book2_04 07E Wild Horse Wind Expansion (C) (2)_Electric Rev Req Model (2009 GRC) " xfId="2041"/>
    <cellStyle name="_Book2_04 07E Wild Horse Wind Expansion (C) (2)_Electric Rev Req Model (2009 GRC)  2" xfId="2042"/>
    <cellStyle name="_Book2_04 07E Wild Horse Wind Expansion (C) (2)_Electric Rev Req Model (2009 GRC)  2 2" xfId="2043"/>
    <cellStyle name="_Book2_04 07E Wild Horse Wind Expansion (C) (2)_Electric Rev Req Model (2009 GRC)  3" xfId="2044"/>
    <cellStyle name="_Book2_04 07E Wild Horse Wind Expansion (C) (2)_Electric Rev Req Model (2009 GRC) Rebuttal" xfId="2045"/>
    <cellStyle name="_Book2_04 07E Wild Horse Wind Expansion (C) (2)_Electric Rev Req Model (2009 GRC) Rebuttal 2" xfId="2046"/>
    <cellStyle name="_Book2_04 07E Wild Horse Wind Expansion (C) (2)_Electric Rev Req Model (2009 GRC) Rebuttal 2 2" xfId="2047"/>
    <cellStyle name="_Book2_04 07E Wild Horse Wind Expansion (C) (2)_Electric Rev Req Model (2009 GRC) Rebuttal 3" xfId="2048"/>
    <cellStyle name="_Book2_04 07E Wild Horse Wind Expansion (C) (2)_Electric Rev Req Model (2009 GRC) Rebuttal REmoval of New  WH Solar AdjustMI" xfId="2049"/>
    <cellStyle name="_Book2_04 07E Wild Horse Wind Expansion (C) (2)_Electric Rev Req Model (2009 GRC) Rebuttal REmoval of New  WH Solar AdjustMI 2" xfId="2050"/>
    <cellStyle name="_Book2_04 07E Wild Horse Wind Expansion (C) (2)_Electric Rev Req Model (2009 GRC) Rebuttal REmoval of New  WH Solar AdjustMI 2 2" xfId="2051"/>
    <cellStyle name="_Book2_04 07E Wild Horse Wind Expansion (C) (2)_Electric Rev Req Model (2009 GRC) Rebuttal REmoval of New  WH Solar AdjustMI 3" xfId="2052"/>
    <cellStyle name="_Book2_04 07E Wild Horse Wind Expansion (C) (2)_Electric Rev Req Model (2009 GRC) Revised 01-18-2010" xfId="2053"/>
    <cellStyle name="_Book2_04 07E Wild Horse Wind Expansion (C) (2)_Electric Rev Req Model (2009 GRC) Revised 01-18-2010 2" xfId="2054"/>
    <cellStyle name="_Book2_04 07E Wild Horse Wind Expansion (C) (2)_Electric Rev Req Model (2009 GRC) Revised 01-18-2010 2 2" xfId="2055"/>
    <cellStyle name="_Book2_04 07E Wild Horse Wind Expansion (C) (2)_Electric Rev Req Model (2009 GRC) Revised 01-18-2010 3" xfId="2056"/>
    <cellStyle name="_Book2_04 07E Wild Horse Wind Expansion (C) (2)_Electric Rev Req Model (2010 GRC)" xfId="2057"/>
    <cellStyle name="_Book2_04 07E Wild Horse Wind Expansion (C) (2)_Electric Rev Req Model (2010 GRC) SF" xfId="2058"/>
    <cellStyle name="_Book2_04 07E Wild Horse Wind Expansion (C) (2)_Final Order Electric EXHIBIT A-1" xfId="2059"/>
    <cellStyle name="_Book2_04 07E Wild Horse Wind Expansion (C) (2)_Final Order Electric EXHIBIT A-1 2" xfId="2060"/>
    <cellStyle name="_Book2_04 07E Wild Horse Wind Expansion (C) (2)_Final Order Electric EXHIBIT A-1 2 2" xfId="2061"/>
    <cellStyle name="_Book2_04 07E Wild Horse Wind Expansion (C) (2)_Final Order Electric EXHIBIT A-1 3" xfId="2062"/>
    <cellStyle name="_Book2_04 07E Wild Horse Wind Expansion (C) (2)_TENASKA REGULATORY ASSET" xfId="2063"/>
    <cellStyle name="_Book2_04 07E Wild Horse Wind Expansion (C) (2)_TENASKA REGULATORY ASSET 2" xfId="2064"/>
    <cellStyle name="_Book2_04 07E Wild Horse Wind Expansion (C) (2)_TENASKA REGULATORY ASSET 2 2" xfId="2065"/>
    <cellStyle name="_Book2_04 07E Wild Horse Wind Expansion (C) (2)_TENASKA REGULATORY ASSET 3" xfId="2066"/>
    <cellStyle name="_Book2_16.37E Wild Horse Expansion DeferralRevwrkingfile SF" xfId="2067"/>
    <cellStyle name="_Book2_16.37E Wild Horse Expansion DeferralRevwrkingfile SF 2" xfId="2068"/>
    <cellStyle name="_Book2_16.37E Wild Horse Expansion DeferralRevwrkingfile SF 2 2" xfId="2069"/>
    <cellStyle name="_Book2_16.37E Wild Horse Expansion DeferralRevwrkingfile SF 3" xfId="2070"/>
    <cellStyle name="_Book2_2009 Compliance Filing PCA Exhibits for GRC" xfId="2071"/>
    <cellStyle name="_Book2_2009 Compliance Filing PCA Exhibits for GRC 2" xfId="11250"/>
    <cellStyle name="_Book2_2009 GRC Compl Filing - Exhibit D" xfId="2072"/>
    <cellStyle name="_Book2_2009 GRC Compl Filing - Exhibit D 2" xfId="2073"/>
    <cellStyle name="_Book2_2009 GRC Compl Filing - Exhibit D 2 2" xfId="11251"/>
    <cellStyle name="_Book2_2009 GRC Compl Filing - Exhibit D 3" xfId="11252"/>
    <cellStyle name="_Book2_2010 PTC's July1_Dec31 2010 " xfId="48"/>
    <cellStyle name="_Book2_2010 PTC's Sept10_Aug11 (Version 4)" xfId="49"/>
    <cellStyle name="_Book2_3.01 Income Statement" xfId="540"/>
    <cellStyle name="_Book2_4 31 Regulatory Assets and Liabilities  7 06- Exhibit D" xfId="541"/>
    <cellStyle name="_Book2_4 31 Regulatory Assets and Liabilities  7 06- Exhibit D 2" xfId="2074"/>
    <cellStyle name="_Book2_4 31 Regulatory Assets and Liabilities  7 06- Exhibit D 2 2" xfId="2075"/>
    <cellStyle name="_Book2_4 31 Regulatory Assets and Liabilities  7 06- Exhibit D 3" xfId="2076"/>
    <cellStyle name="_Book2_4 31 Regulatory Assets and Liabilities  7 06- Exhibit D_NIM Summary" xfId="2077"/>
    <cellStyle name="_Book2_4 31 Regulatory Assets and Liabilities  7 06- Exhibit D_NIM Summary 2" xfId="2078"/>
    <cellStyle name="_Book2_4 31 Regulatory Assets and Liabilities  7 06- Exhibit D_NIM Summary 2 2" xfId="11253"/>
    <cellStyle name="_Book2_4 31 Regulatory Assets and Liabilities  7 06- Exhibit D_NIM Summary 3" xfId="11254"/>
    <cellStyle name="_Book2_4 31E Reg Asset  Liab and EXH D" xfId="11255"/>
    <cellStyle name="_Book2_4 31E Reg Asset  Liab and EXH D _ Aug 10 Filing (2)" xfId="11256"/>
    <cellStyle name="_Book2_4 32 Regulatory Assets and Liabilities  7 06- Exhibit D" xfId="542"/>
    <cellStyle name="_Book2_4 32 Regulatory Assets and Liabilities  7 06- Exhibit D 2" xfId="2079"/>
    <cellStyle name="_Book2_4 32 Regulatory Assets and Liabilities  7 06- Exhibit D 2 2" xfId="2080"/>
    <cellStyle name="_Book2_4 32 Regulatory Assets and Liabilities  7 06- Exhibit D 3" xfId="2081"/>
    <cellStyle name="_Book2_4 32 Regulatory Assets and Liabilities  7 06- Exhibit D_NIM Summary" xfId="2082"/>
    <cellStyle name="_Book2_4 32 Regulatory Assets and Liabilities  7 06- Exhibit D_NIM Summary 2" xfId="2083"/>
    <cellStyle name="_Book2_4 32 Regulatory Assets and Liabilities  7 06- Exhibit D_NIM Summary 2 2" xfId="11257"/>
    <cellStyle name="_Book2_4 32 Regulatory Assets and Liabilities  7 06- Exhibit D_NIM Summary 3" xfId="11258"/>
    <cellStyle name="_Book2_6.06E Operating Expenses" xfId="11259"/>
    <cellStyle name="_Book2_ACCOUNTS" xfId="2084"/>
    <cellStyle name="_x0013__Book2_Adj Bench DR 3 for Initial Briefs (Electric)" xfId="2085"/>
    <cellStyle name="_x0013__Book2_Adj Bench DR 3 for Initial Briefs (Electric) 2" xfId="2086"/>
    <cellStyle name="_x0013__Book2_Adj Bench DR 3 for Initial Briefs (Electric) 2 2" xfId="2087"/>
    <cellStyle name="_x0013__Book2_Adj Bench DR 3 for Initial Briefs (Electric) 3" xfId="2088"/>
    <cellStyle name="_Book2_Att B to RECs proceeds proposal" xfId="50"/>
    <cellStyle name="_Book2_AURORA Total New" xfId="2089"/>
    <cellStyle name="_Book2_AURORA Total New 2" xfId="2090"/>
    <cellStyle name="_Book2_AURORA Total New 2 2" xfId="11260"/>
    <cellStyle name="_Book2_AURORA Total New 3" xfId="11261"/>
    <cellStyle name="_Book2_Backup for Attachment B 2010-09-09" xfId="51"/>
    <cellStyle name="_Book2_Bench Request - Attachment B" xfId="52"/>
    <cellStyle name="_Book2_Book2" xfId="2091"/>
    <cellStyle name="_Book2_Book2 2" xfId="2092"/>
    <cellStyle name="_Book2_Book2 2 2" xfId="2093"/>
    <cellStyle name="_Book2_Book2 3" xfId="2094"/>
    <cellStyle name="_Book2_Book2_Adj Bench DR 3 for Initial Briefs (Electric)" xfId="2095"/>
    <cellStyle name="_Book2_Book2_Adj Bench DR 3 for Initial Briefs (Electric) 2" xfId="2096"/>
    <cellStyle name="_Book2_Book2_Adj Bench DR 3 for Initial Briefs (Electric) 2 2" xfId="2097"/>
    <cellStyle name="_Book2_Book2_Adj Bench DR 3 for Initial Briefs (Electric) 3" xfId="2098"/>
    <cellStyle name="_Book2_Book2_Electric Rev Req Model (2009 GRC) Rebuttal" xfId="2099"/>
    <cellStyle name="_Book2_Book2_Electric Rev Req Model (2009 GRC) Rebuttal 2" xfId="2100"/>
    <cellStyle name="_Book2_Book2_Electric Rev Req Model (2009 GRC) Rebuttal 2 2" xfId="2101"/>
    <cellStyle name="_Book2_Book2_Electric Rev Req Model (2009 GRC) Rebuttal 3" xfId="2102"/>
    <cellStyle name="_Book2_Book2_Electric Rev Req Model (2009 GRC) Rebuttal REmoval of New  WH Solar AdjustMI" xfId="2103"/>
    <cellStyle name="_Book2_Book2_Electric Rev Req Model (2009 GRC) Rebuttal REmoval of New  WH Solar AdjustMI 2" xfId="2104"/>
    <cellStyle name="_Book2_Book2_Electric Rev Req Model (2009 GRC) Rebuttal REmoval of New  WH Solar AdjustMI 2 2" xfId="2105"/>
    <cellStyle name="_Book2_Book2_Electric Rev Req Model (2009 GRC) Rebuttal REmoval of New  WH Solar AdjustMI 3" xfId="2106"/>
    <cellStyle name="_Book2_Book2_Electric Rev Req Model (2009 GRC) Revised 01-18-2010" xfId="2107"/>
    <cellStyle name="_Book2_Book2_Electric Rev Req Model (2009 GRC) Revised 01-18-2010 2" xfId="2108"/>
    <cellStyle name="_Book2_Book2_Electric Rev Req Model (2009 GRC) Revised 01-18-2010 2 2" xfId="2109"/>
    <cellStyle name="_Book2_Book2_Electric Rev Req Model (2009 GRC) Revised 01-18-2010 3" xfId="2110"/>
    <cellStyle name="_Book2_Book2_Final Order Electric EXHIBIT A-1" xfId="2111"/>
    <cellStyle name="_Book2_Book2_Final Order Electric EXHIBIT A-1 2" xfId="2112"/>
    <cellStyle name="_Book2_Book2_Final Order Electric EXHIBIT A-1 2 2" xfId="2113"/>
    <cellStyle name="_Book2_Book2_Final Order Electric EXHIBIT A-1 3" xfId="2114"/>
    <cellStyle name="_Book2_Book4" xfId="2115"/>
    <cellStyle name="_Book2_Book4 2" xfId="2116"/>
    <cellStyle name="_Book2_Book4 2 2" xfId="2117"/>
    <cellStyle name="_Book2_Book4 3" xfId="2118"/>
    <cellStyle name="_Book2_Book9" xfId="543"/>
    <cellStyle name="_Book2_Book9 2" xfId="2119"/>
    <cellStyle name="_Book2_Book9 2 2" xfId="2120"/>
    <cellStyle name="_Book2_Book9 3" xfId="2121"/>
    <cellStyle name="_Book2_Check the Interest Calculation" xfId="53"/>
    <cellStyle name="_Book2_Check the Interest Calculation_Scenario 1 REC vs PTC Offset" xfId="54"/>
    <cellStyle name="_Book2_Check the Interest Calculation_Scenario 3" xfId="55"/>
    <cellStyle name="_Book2_Chelan PUD Power Costs (8-10)" xfId="2122"/>
    <cellStyle name="_Book2_DEM-WP(C) Chelan Power Costs" xfId="11262"/>
    <cellStyle name="_Book2_DEM-WP(C) Gas Transport 2010GRC" xfId="11263"/>
    <cellStyle name="_x0013__Book2_Electric Rev Req Model (2009 GRC) Rebuttal" xfId="2123"/>
    <cellStyle name="_x0013__Book2_Electric Rev Req Model (2009 GRC) Rebuttal 2" xfId="2124"/>
    <cellStyle name="_x0013__Book2_Electric Rev Req Model (2009 GRC) Rebuttal 2 2" xfId="2125"/>
    <cellStyle name="_x0013__Book2_Electric Rev Req Model (2009 GRC) Rebuttal 3" xfId="2126"/>
    <cellStyle name="_x0013__Book2_Electric Rev Req Model (2009 GRC) Rebuttal REmoval of New  WH Solar AdjustMI" xfId="2127"/>
    <cellStyle name="_x0013__Book2_Electric Rev Req Model (2009 GRC) Rebuttal REmoval of New  WH Solar AdjustMI 2" xfId="2128"/>
    <cellStyle name="_x0013__Book2_Electric Rev Req Model (2009 GRC) Rebuttal REmoval of New  WH Solar AdjustMI 2 2" xfId="2129"/>
    <cellStyle name="_x0013__Book2_Electric Rev Req Model (2009 GRC) Rebuttal REmoval of New  WH Solar AdjustMI 3" xfId="2130"/>
    <cellStyle name="_x0013__Book2_Electric Rev Req Model (2009 GRC) Revised 01-18-2010" xfId="2131"/>
    <cellStyle name="_x0013__Book2_Electric Rev Req Model (2009 GRC) Revised 01-18-2010 2" xfId="2132"/>
    <cellStyle name="_x0013__Book2_Electric Rev Req Model (2009 GRC) Revised 01-18-2010 2 2" xfId="2133"/>
    <cellStyle name="_x0013__Book2_Electric Rev Req Model (2009 GRC) Revised 01-18-2010 3" xfId="2134"/>
    <cellStyle name="_Book2_Exh A-1 resulting from UE-112050 effective Jan 1 2012" xfId="11264"/>
    <cellStyle name="_Book2_Exh G - Klamath Peaker PPA fr C Locke 2-12" xfId="11265"/>
    <cellStyle name="_Book2_Exhibit A-1 effective 4-1-11 fr S Free 12-11" xfId="11266"/>
    <cellStyle name="_x0013__Book2_Final Order Electric EXHIBIT A-1" xfId="2135"/>
    <cellStyle name="_x0013__Book2_Final Order Electric EXHIBIT A-1 2" xfId="2136"/>
    <cellStyle name="_x0013__Book2_Final Order Electric EXHIBIT A-1 2 2" xfId="2137"/>
    <cellStyle name="_x0013__Book2_Final Order Electric EXHIBIT A-1 3" xfId="2138"/>
    <cellStyle name="_Book2_Gas Rev Req Model (2010 GRC)" xfId="2139"/>
    <cellStyle name="_Book2_INPUTS" xfId="56"/>
    <cellStyle name="_Book2_INPUTS 2" xfId="2140"/>
    <cellStyle name="_Book2_INPUTS 2 2" xfId="2141"/>
    <cellStyle name="_Book2_INPUTS 3" xfId="2142"/>
    <cellStyle name="_Book2_Low Income 2010 RevRequirement" xfId="2143"/>
    <cellStyle name="_Book2_Low Income 2010 RevRequirement (2)" xfId="2144"/>
    <cellStyle name="_Book2_NIM Summary" xfId="2145"/>
    <cellStyle name="_Book2_NIM Summary 09GRC" xfId="2146"/>
    <cellStyle name="_Book2_NIM Summary 09GRC 2" xfId="2147"/>
    <cellStyle name="_Book2_NIM Summary 09GRC 2 2" xfId="11267"/>
    <cellStyle name="_Book2_NIM Summary 09GRC 3" xfId="11268"/>
    <cellStyle name="_Book2_NIM Summary 10" xfId="11269"/>
    <cellStyle name="_Book2_NIM Summary 2" xfId="2148"/>
    <cellStyle name="_Book2_NIM Summary 2 2" xfId="11270"/>
    <cellStyle name="_Book2_NIM Summary 3" xfId="2149"/>
    <cellStyle name="_Book2_NIM Summary 4" xfId="2150"/>
    <cellStyle name="_Book2_NIM Summary 5" xfId="2151"/>
    <cellStyle name="_Book2_NIM Summary 6" xfId="2152"/>
    <cellStyle name="_Book2_NIM Summary 7" xfId="2153"/>
    <cellStyle name="_Book2_NIM Summary 8" xfId="2154"/>
    <cellStyle name="_Book2_NIM Summary 9" xfId="2155"/>
    <cellStyle name="_Book2_Oct2010toSep2011LwIncLead" xfId="2156"/>
    <cellStyle name="_Book2_PCA 10 -  Exhibit D Dec 2011" xfId="11271"/>
    <cellStyle name="_Book2_PCA 10 -  Exhibit D from A Kellogg Jan 2011" xfId="2157"/>
    <cellStyle name="_Book2_PCA 10 -  Exhibit D from A Kellogg July 2011" xfId="2158"/>
    <cellStyle name="_Book2_PCA 10 -  Exhibit D from S Free Rcv'd 12-11" xfId="2159"/>
    <cellStyle name="_Book2_PCA 11 -  Exhibit D Apr 2012 fr A Kellogg v2" xfId="11272"/>
    <cellStyle name="_Book2_PCA 11 -  Exhibit D Jan 2012 fr A Kellogg" xfId="11273"/>
    <cellStyle name="_Book2_PCA 11 -  Exhibit D Jan 2012 WF" xfId="11274"/>
    <cellStyle name="_Book2_PCA 9 -  Exhibit D April 2010" xfId="2160"/>
    <cellStyle name="_Book2_PCA 9 -  Exhibit D April 2010 (3)" xfId="2161"/>
    <cellStyle name="_Book2_PCA 9 -  Exhibit D April 2010 (3) 2" xfId="2162"/>
    <cellStyle name="_Book2_PCA 9 -  Exhibit D April 2010 (3) 2 2" xfId="11275"/>
    <cellStyle name="_Book2_PCA 9 -  Exhibit D April 2010 (3) 3" xfId="11276"/>
    <cellStyle name="_Book2_PCA 9 -  Exhibit D April 2010 2" xfId="11277"/>
    <cellStyle name="_Book2_PCA 9 -  Exhibit D April 2010 3" xfId="11278"/>
    <cellStyle name="_Book2_PCA 9 -  Exhibit D April 2010 4" xfId="11279"/>
    <cellStyle name="_Book2_PCA 9 -  Exhibit D April 2010 5" xfId="11280"/>
    <cellStyle name="_Book2_PCA 9 -  Exhibit D April 2010 6" xfId="11281"/>
    <cellStyle name="_Book2_PCA 9 -  Exhibit D April 2010 7" xfId="11282"/>
    <cellStyle name="_Book2_PCA 9 -  Exhibit D Nov 2010" xfId="2163"/>
    <cellStyle name="_Book2_PCA 9 -  Exhibit D Nov 2010 2" xfId="11283"/>
    <cellStyle name="_Book2_PCA 9 - Exhibit D at August 2010" xfId="2164"/>
    <cellStyle name="_Book2_PCA 9 - Exhibit D at August 2010 2" xfId="11284"/>
    <cellStyle name="_Book2_PCA 9 - Exhibit D June 2010 GRC" xfId="2165"/>
    <cellStyle name="_Book2_PCA 9 - Exhibit D June 2010 GRC 2" xfId="11285"/>
    <cellStyle name="_Book2_Power Costs - Comparison bx Rbtl-Staff-Jt-PC" xfId="2166"/>
    <cellStyle name="_Book2_Power Costs - Comparison bx Rbtl-Staff-Jt-PC 2" xfId="2167"/>
    <cellStyle name="_Book2_Power Costs - Comparison bx Rbtl-Staff-Jt-PC 2 2" xfId="2168"/>
    <cellStyle name="_Book2_Power Costs - Comparison bx Rbtl-Staff-Jt-PC 3" xfId="2169"/>
    <cellStyle name="_Book2_Power Costs - Comparison bx Rbtl-Staff-Jt-PC_Adj Bench DR 3 for Initial Briefs (Electric)" xfId="2170"/>
    <cellStyle name="_Book2_Power Costs - Comparison bx Rbtl-Staff-Jt-PC_Adj Bench DR 3 for Initial Briefs (Electric) 2" xfId="2171"/>
    <cellStyle name="_Book2_Power Costs - Comparison bx Rbtl-Staff-Jt-PC_Adj Bench DR 3 for Initial Briefs (Electric) 2 2" xfId="2172"/>
    <cellStyle name="_Book2_Power Costs - Comparison bx Rbtl-Staff-Jt-PC_Adj Bench DR 3 for Initial Briefs (Electric) 3" xfId="2173"/>
    <cellStyle name="_Book2_Power Costs - Comparison bx Rbtl-Staff-Jt-PC_Electric Rev Req Model (2009 GRC) Rebuttal" xfId="2174"/>
    <cellStyle name="_Book2_Power Costs - Comparison bx Rbtl-Staff-Jt-PC_Electric Rev Req Model (2009 GRC) Rebuttal 2" xfId="2175"/>
    <cellStyle name="_Book2_Power Costs - Comparison bx Rbtl-Staff-Jt-PC_Electric Rev Req Model (2009 GRC) Rebuttal 2 2" xfId="2176"/>
    <cellStyle name="_Book2_Power Costs - Comparison bx Rbtl-Staff-Jt-PC_Electric Rev Req Model (2009 GRC) Rebuttal 3" xfId="2177"/>
    <cellStyle name="_Book2_Power Costs - Comparison bx Rbtl-Staff-Jt-PC_Electric Rev Req Model (2009 GRC) Rebuttal REmoval of New  WH Solar AdjustMI" xfId="2178"/>
    <cellStyle name="_Book2_Power Costs - Comparison bx Rbtl-Staff-Jt-PC_Electric Rev Req Model (2009 GRC) Rebuttal REmoval of New  WH Solar AdjustMI 2" xfId="2179"/>
    <cellStyle name="_Book2_Power Costs - Comparison bx Rbtl-Staff-Jt-PC_Electric Rev Req Model (2009 GRC) Rebuttal REmoval of New  WH Solar AdjustMI 2 2" xfId="2180"/>
    <cellStyle name="_Book2_Power Costs - Comparison bx Rbtl-Staff-Jt-PC_Electric Rev Req Model (2009 GRC) Rebuttal REmoval of New  WH Solar AdjustMI 3" xfId="2181"/>
    <cellStyle name="_Book2_Power Costs - Comparison bx Rbtl-Staff-Jt-PC_Electric Rev Req Model (2009 GRC) Revised 01-18-2010" xfId="2182"/>
    <cellStyle name="_Book2_Power Costs - Comparison bx Rbtl-Staff-Jt-PC_Electric Rev Req Model (2009 GRC) Revised 01-18-2010 2" xfId="2183"/>
    <cellStyle name="_Book2_Power Costs - Comparison bx Rbtl-Staff-Jt-PC_Electric Rev Req Model (2009 GRC) Revised 01-18-2010 2 2" xfId="2184"/>
    <cellStyle name="_Book2_Power Costs - Comparison bx Rbtl-Staff-Jt-PC_Electric Rev Req Model (2009 GRC) Revised 01-18-2010 3" xfId="2185"/>
    <cellStyle name="_Book2_Power Costs - Comparison bx Rbtl-Staff-Jt-PC_Final Order Electric EXHIBIT A-1" xfId="2186"/>
    <cellStyle name="_Book2_Power Costs - Comparison bx Rbtl-Staff-Jt-PC_Final Order Electric EXHIBIT A-1 2" xfId="2187"/>
    <cellStyle name="_Book2_Power Costs - Comparison bx Rbtl-Staff-Jt-PC_Final Order Electric EXHIBIT A-1 2 2" xfId="2188"/>
    <cellStyle name="_Book2_Power Costs - Comparison bx Rbtl-Staff-Jt-PC_Final Order Electric EXHIBIT A-1 3" xfId="2189"/>
    <cellStyle name="_Book2_Production Adj 4.37" xfId="57"/>
    <cellStyle name="_Book2_Production Adj 4.37 2" xfId="2190"/>
    <cellStyle name="_Book2_Production Adj 4.37 2 2" xfId="2191"/>
    <cellStyle name="_Book2_Production Adj 4.37 3" xfId="2192"/>
    <cellStyle name="_Book2_Purchased Power Adj 4.03" xfId="58"/>
    <cellStyle name="_Book2_Purchased Power Adj 4.03 2" xfId="2193"/>
    <cellStyle name="_Book2_Purchased Power Adj 4.03 2 2" xfId="2194"/>
    <cellStyle name="_Book2_Purchased Power Adj 4.03 3" xfId="2195"/>
    <cellStyle name="_Book2_Rebuttal Power Costs" xfId="2196"/>
    <cellStyle name="_Book2_Rebuttal Power Costs 2" xfId="2197"/>
    <cellStyle name="_Book2_Rebuttal Power Costs 2 2" xfId="2198"/>
    <cellStyle name="_Book2_Rebuttal Power Costs 3" xfId="2199"/>
    <cellStyle name="_Book2_Rebuttal Power Costs_Adj Bench DR 3 for Initial Briefs (Electric)" xfId="2200"/>
    <cellStyle name="_Book2_Rebuttal Power Costs_Adj Bench DR 3 for Initial Briefs (Electric) 2" xfId="2201"/>
    <cellStyle name="_Book2_Rebuttal Power Costs_Adj Bench DR 3 for Initial Briefs (Electric) 2 2" xfId="2202"/>
    <cellStyle name="_Book2_Rebuttal Power Costs_Adj Bench DR 3 for Initial Briefs (Electric) 3" xfId="2203"/>
    <cellStyle name="_Book2_Rebuttal Power Costs_Electric Rev Req Model (2009 GRC) Rebuttal" xfId="2204"/>
    <cellStyle name="_Book2_Rebuttal Power Costs_Electric Rev Req Model (2009 GRC) Rebuttal 2" xfId="2205"/>
    <cellStyle name="_Book2_Rebuttal Power Costs_Electric Rev Req Model (2009 GRC) Rebuttal 2 2" xfId="2206"/>
    <cellStyle name="_Book2_Rebuttal Power Costs_Electric Rev Req Model (2009 GRC) Rebuttal 3" xfId="2207"/>
    <cellStyle name="_Book2_Rebuttal Power Costs_Electric Rev Req Model (2009 GRC) Rebuttal REmoval of New  WH Solar AdjustMI" xfId="2208"/>
    <cellStyle name="_Book2_Rebuttal Power Costs_Electric Rev Req Model (2009 GRC) Rebuttal REmoval of New  WH Solar AdjustMI 2" xfId="2209"/>
    <cellStyle name="_Book2_Rebuttal Power Costs_Electric Rev Req Model (2009 GRC) Rebuttal REmoval of New  WH Solar AdjustMI 2 2" xfId="2210"/>
    <cellStyle name="_Book2_Rebuttal Power Costs_Electric Rev Req Model (2009 GRC) Rebuttal REmoval of New  WH Solar AdjustMI 3" xfId="2211"/>
    <cellStyle name="_Book2_Rebuttal Power Costs_Electric Rev Req Model (2009 GRC) Revised 01-18-2010" xfId="2212"/>
    <cellStyle name="_Book2_Rebuttal Power Costs_Electric Rev Req Model (2009 GRC) Revised 01-18-2010 2" xfId="2213"/>
    <cellStyle name="_Book2_Rebuttal Power Costs_Electric Rev Req Model (2009 GRC) Revised 01-18-2010 2 2" xfId="2214"/>
    <cellStyle name="_Book2_Rebuttal Power Costs_Electric Rev Req Model (2009 GRC) Revised 01-18-2010 3" xfId="2215"/>
    <cellStyle name="_Book2_Rebuttal Power Costs_Final Order Electric EXHIBIT A-1" xfId="2216"/>
    <cellStyle name="_Book2_Rebuttal Power Costs_Final Order Electric EXHIBIT A-1 2" xfId="2217"/>
    <cellStyle name="_Book2_Rebuttal Power Costs_Final Order Electric EXHIBIT A-1 2 2" xfId="2218"/>
    <cellStyle name="_Book2_Rebuttal Power Costs_Final Order Electric EXHIBIT A-1 3" xfId="2219"/>
    <cellStyle name="_Book2_RECS vs PTC's w Interest 6-28-10" xfId="59"/>
    <cellStyle name="_Book2_revised april pca for Annette" xfId="11286"/>
    <cellStyle name="_Book2_ROR &amp; CONV FACTOR" xfId="60"/>
    <cellStyle name="_Book2_ROR &amp; CONV FACTOR 2" xfId="2220"/>
    <cellStyle name="_Book2_ROR &amp; CONV FACTOR 2 2" xfId="2221"/>
    <cellStyle name="_Book2_ROR &amp; CONV FACTOR 3" xfId="2222"/>
    <cellStyle name="_Book2_ROR 5.02" xfId="61"/>
    <cellStyle name="_Book2_ROR 5.02 2" xfId="2223"/>
    <cellStyle name="_Book2_ROR 5.02 2 2" xfId="2224"/>
    <cellStyle name="_Book2_ROR 5.02 3" xfId="2225"/>
    <cellStyle name="_Book2_Wind Integration 10GRC" xfId="2226"/>
    <cellStyle name="_Book2_Wind Integration 10GRC 2" xfId="2227"/>
    <cellStyle name="_Book2_Wind Integration 10GRC 2 2" xfId="11287"/>
    <cellStyle name="_Book2_Wind Integration 10GRC 3" xfId="11288"/>
    <cellStyle name="_Book3" xfId="544"/>
    <cellStyle name="_Book5" xfId="545"/>
    <cellStyle name="_Book5 2" xfId="11289"/>
    <cellStyle name="_Book5_4 31E Reg Asset  Liab and EXH D" xfId="11290"/>
    <cellStyle name="_Book5_4 31E Reg Asset  Liab and EXH D _ Aug 10 Filing (2)" xfId="11291"/>
    <cellStyle name="_Book5_Chelan PUD Power Costs (8-10)" xfId="2228"/>
    <cellStyle name="_Book5_DEM-WP(C) Chelan Power Costs" xfId="11292"/>
    <cellStyle name="_Book5_DEM-WP(C) Costs Not In AURORA 2010GRC As Filed" xfId="2229"/>
    <cellStyle name="_Book5_DEM-WP(C) Costs Not In AURORA 2010GRC As Filed 2" xfId="2230"/>
    <cellStyle name="_Book5_DEM-WP(C) Gas Transport 2010GRC" xfId="11293"/>
    <cellStyle name="_Book5_NIM Summary" xfId="2231"/>
    <cellStyle name="_Book5_NIM Summary 09GRC" xfId="2232"/>
    <cellStyle name="_Book5_NIM Summary 10" xfId="11294"/>
    <cellStyle name="_Book5_NIM Summary 2" xfId="2233"/>
    <cellStyle name="_Book5_NIM Summary 2 2" xfId="11295"/>
    <cellStyle name="_Book5_NIM Summary 3" xfId="2234"/>
    <cellStyle name="_Book5_NIM Summary 4" xfId="2235"/>
    <cellStyle name="_Book5_NIM Summary 5" xfId="2236"/>
    <cellStyle name="_Book5_NIM Summary 6" xfId="2237"/>
    <cellStyle name="_Book5_NIM Summary 7" xfId="2238"/>
    <cellStyle name="_Book5_NIM Summary 8" xfId="2239"/>
    <cellStyle name="_Book5_NIM Summary 9" xfId="2240"/>
    <cellStyle name="_Book5_PCA 9 -  Exhibit D April 2010 (3)" xfId="2241"/>
    <cellStyle name="_Book5_Reconciliation" xfId="2242"/>
    <cellStyle name="_Book5_Reconciliation 2" xfId="2243"/>
    <cellStyle name="_Book5_Wind Integration 10GRC" xfId="2244"/>
    <cellStyle name="_Book5_Wind Integration 10GRC 2" xfId="2245"/>
    <cellStyle name="_Book5_Wind Integration 10GRC 2 2" xfId="11296"/>
    <cellStyle name="_Book5_Wind Integration 10GRC 3" xfId="11297"/>
    <cellStyle name="_BPA NOS" xfId="2246"/>
    <cellStyle name="_BPA NOS 2" xfId="2247"/>
    <cellStyle name="_BPA NOS_DEM-WP(C) Chelan Power Costs" xfId="11298"/>
    <cellStyle name="_BPA NOS_DEM-WP(C) Gas Transport 2010GRC" xfId="11299"/>
    <cellStyle name="_BPA NOS_DEM-WP(C) Wind Integration Summary 2010GRC" xfId="2248"/>
    <cellStyle name="_BPA NOS_DEM-WP(C) Wind Integration Summary 2010GRC 2" xfId="2249"/>
    <cellStyle name="_BPA NOS_DEM-WP(C) Wind Integration Summary 2010GRC 2 2" xfId="11300"/>
    <cellStyle name="_BPA NOS_DEM-WP(C) Wind Integration Summary 2010GRC 3" xfId="11301"/>
    <cellStyle name="_BPA NOS_NIM Summary" xfId="2250"/>
    <cellStyle name="_BPA NOS_NIM Summary 2" xfId="2251"/>
    <cellStyle name="_BPA NOS_NIM Summary 2 2" xfId="11302"/>
    <cellStyle name="_BPA NOS_NIM Summary 3" xfId="11303"/>
    <cellStyle name="_Chelan Debt Forecast 12.19.05" xfId="62"/>
    <cellStyle name="_Chelan Debt Forecast 12.19.05 2" xfId="775"/>
    <cellStyle name="_Chelan Debt Forecast 12.19.05 2 2" xfId="2252"/>
    <cellStyle name="_Chelan Debt Forecast 12.19.05 2 2 2" xfId="2253"/>
    <cellStyle name="_Chelan Debt Forecast 12.19.05 2 3" xfId="2254"/>
    <cellStyle name="_Chelan Debt Forecast 12.19.05 3" xfId="2255"/>
    <cellStyle name="_Chelan Debt Forecast 12.19.05 3 2" xfId="2256"/>
    <cellStyle name="_Chelan Debt Forecast 12.19.05 3 2 2" xfId="2257"/>
    <cellStyle name="_Chelan Debt Forecast 12.19.05 3 3" xfId="2258"/>
    <cellStyle name="_Chelan Debt Forecast 12.19.05 3 3 2" xfId="2259"/>
    <cellStyle name="_Chelan Debt Forecast 12.19.05 3 4" xfId="2260"/>
    <cellStyle name="_Chelan Debt Forecast 12.19.05 3 4 2" xfId="2261"/>
    <cellStyle name="_Chelan Debt Forecast 12.19.05 4" xfId="2262"/>
    <cellStyle name="_Chelan Debt Forecast 12.19.05 4 2" xfId="2263"/>
    <cellStyle name="_Chelan Debt Forecast 12.19.05 5" xfId="2264"/>
    <cellStyle name="_Chelan Debt Forecast 12.19.05 6" xfId="2265"/>
    <cellStyle name="_Chelan Debt Forecast 12.19.05 7" xfId="2266"/>
    <cellStyle name="_Chelan Debt Forecast 12.19.05_(C) WHE Proforma with ITC cash grant 10 Yr Amort_for deferral_102809" xfId="2267"/>
    <cellStyle name="_Chelan Debt Forecast 12.19.05_(C) WHE Proforma with ITC cash grant 10 Yr Amort_for deferral_102809 2" xfId="2268"/>
    <cellStyle name="_Chelan Debt Forecast 12.19.05_(C) WHE Proforma with ITC cash grant 10 Yr Amort_for deferral_102809 2 2" xfId="2269"/>
    <cellStyle name="_Chelan Debt Forecast 12.19.05_(C) WHE Proforma with ITC cash grant 10 Yr Amort_for deferral_102809 3" xfId="2270"/>
    <cellStyle name="_Chelan Debt Forecast 12.19.05_(C) WHE Proforma with ITC cash grant 10 Yr Amort_for deferral_102809_16.07E Wild Horse Wind Expansionwrkingfile" xfId="2271"/>
    <cellStyle name="_Chelan Debt Forecast 12.19.05_(C) WHE Proforma with ITC cash grant 10 Yr Amort_for deferral_102809_16.07E Wild Horse Wind Expansionwrkingfile 2" xfId="2272"/>
    <cellStyle name="_Chelan Debt Forecast 12.19.05_(C) WHE Proforma with ITC cash grant 10 Yr Amort_for deferral_102809_16.07E Wild Horse Wind Expansionwrkingfile 2 2" xfId="2273"/>
    <cellStyle name="_Chelan Debt Forecast 12.19.05_(C) WHE Proforma with ITC cash grant 10 Yr Amort_for deferral_102809_16.07E Wild Horse Wind Expansionwrkingfile 3" xfId="2274"/>
    <cellStyle name="_Chelan Debt Forecast 12.19.05_(C) WHE Proforma with ITC cash grant 10 Yr Amort_for deferral_102809_16.07E Wild Horse Wind Expansionwrkingfile SF" xfId="2275"/>
    <cellStyle name="_Chelan Debt Forecast 12.19.05_(C) WHE Proforma with ITC cash grant 10 Yr Amort_for deferral_102809_16.07E Wild Horse Wind Expansionwrkingfile SF 2" xfId="2276"/>
    <cellStyle name="_Chelan Debt Forecast 12.19.05_(C) WHE Proforma with ITC cash grant 10 Yr Amort_for deferral_102809_16.07E Wild Horse Wind Expansionwrkingfile SF 2 2" xfId="2277"/>
    <cellStyle name="_Chelan Debt Forecast 12.19.05_(C) WHE Proforma with ITC cash grant 10 Yr Amort_for deferral_102809_16.07E Wild Horse Wind Expansionwrkingfile SF 3" xfId="2278"/>
    <cellStyle name="_Chelan Debt Forecast 12.19.05_(C) WHE Proforma with ITC cash grant 10 Yr Amort_for deferral_102809_16.37E Wild Horse Expansion DeferralRevwrkingfile SF" xfId="2279"/>
    <cellStyle name="_Chelan Debt Forecast 12.19.05_(C) WHE Proforma with ITC cash grant 10 Yr Amort_for deferral_102809_16.37E Wild Horse Expansion DeferralRevwrkingfile SF 2" xfId="2280"/>
    <cellStyle name="_Chelan Debt Forecast 12.19.05_(C) WHE Proforma with ITC cash grant 10 Yr Amort_for deferral_102809_16.37E Wild Horse Expansion DeferralRevwrkingfile SF 2 2" xfId="2281"/>
    <cellStyle name="_Chelan Debt Forecast 12.19.05_(C) WHE Proforma with ITC cash grant 10 Yr Amort_for deferral_102809_16.37E Wild Horse Expansion DeferralRevwrkingfile SF 3" xfId="2282"/>
    <cellStyle name="_Chelan Debt Forecast 12.19.05_(C) WHE Proforma with ITC cash grant 10 Yr Amort_for rebuttal_120709" xfId="2283"/>
    <cellStyle name="_Chelan Debt Forecast 12.19.05_(C) WHE Proforma with ITC cash grant 10 Yr Amort_for rebuttal_120709 2" xfId="2284"/>
    <cellStyle name="_Chelan Debt Forecast 12.19.05_(C) WHE Proforma with ITC cash grant 10 Yr Amort_for rebuttal_120709 2 2" xfId="2285"/>
    <cellStyle name="_Chelan Debt Forecast 12.19.05_(C) WHE Proforma with ITC cash grant 10 Yr Amort_for rebuttal_120709 3" xfId="2286"/>
    <cellStyle name="_Chelan Debt Forecast 12.19.05_04.07E Wild Horse Wind Expansion" xfId="2287"/>
    <cellStyle name="_Chelan Debt Forecast 12.19.05_04.07E Wild Horse Wind Expansion 2" xfId="2288"/>
    <cellStyle name="_Chelan Debt Forecast 12.19.05_04.07E Wild Horse Wind Expansion 2 2" xfId="2289"/>
    <cellStyle name="_Chelan Debt Forecast 12.19.05_04.07E Wild Horse Wind Expansion 3" xfId="2290"/>
    <cellStyle name="_Chelan Debt Forecast 12.19.05_04.07E Wild Horse Wind Expansion_16.07E Wild Horse Wind Expansionwrkingfile" xfId="2291"/>
    <cellStyle name="_Chelan Debt Forecast 12.19.05_04.07E Wild Horse Wind Expansion_16.07E Wild Horse Wind Expansionwrkingfile 2" xfId="2292"/>
    <cellStyle name="_Chelan Debt Forecast 12.19.05_04.07E Wild Horse Wind Expansion_16.07E Wild Horse Wind Expansionwrkingfile 2 2" xfId="2293"/>
    <cellStyle name="_Chelan Debt Forecast 12.19.05_04.07E Wild Horse Wind Expansion_16.07E Wild Horse Wind Expansionwrkingfile 3" xfId="2294"/>
    <cellStyle name="_Chelan Debt Forecast 12.19.05_04.07E Wild Horse Wind Expansion_16.07E Wild Horse Wind Expansionwrkingfile SF" xfId="2295"/>
    <cellStyle name="_Chelan Debt Forecast 12.19.05_04.07E Wild Horse Wind Expansion_16.07E Wild Horse Wind Expansionwrkingfile SF 2" xfId="2296"/>
    <cellStyle name="_Chelan Debt Forecast 12.19.05_04.07E Wild Horse Wind Expansion_16.07E Wild Horse Wind Expansionwrkingfile SF 2 2" xfId="2297"/>
    <cellStyle name="_Chelan Debt Forecast 12.19.05_04.07E Wild Horse Wind Expansion_16.07E Wild Horse Wind Expansionwrkingfile SF 3" xfId="2298"/>
    <cellStyle name="_Chelan Debt Forecast 12.19.05_04.07E Wild Horse Wind Expansion_16.37E Wild Horse Expansion DeferralRevwrkingfile SF" xfId="2299"/>
    <cellStyle name="_Chelan Debt Forecast 12.19.05_04.07E Wild Horse Wind Expansion_16.37E Wild Horse Expansion DeferralRevwrkingfile SF 2" xfId="2300"/>
    <cellStyle name="_Chelan Debt Forecast 12.19.05_04.07E Wild Horse Wind Expansion_16.37E Wild Horse Expansion DeferralRevwrkingfile SF 2 2" xfId="2301"/>
    <cellStyle name="_Chelan Debt Forecast 12.19.05_04.07E Wild Horse Wind Expansion_16.37E Wild Horse Expansion DeferralRevwrkingfile SF 3" xfId="2302"/>
    <cellStyle name="_Chelan Debt Forecast 12.19.05_16.07E Wild Horse Wind Expansionwrkingfile" xfId="2303"/>
    <cellStyle name="_Chelan Debt Forecast 12.19.05_16.07E Wild Horse Wind Expansionwrkingfile 2" xfId="2304"/>
    <cellStyle name="_Chelan Debt Forecast 12.19.05_16.07E Wild Horse Wind Expansionwrkingfile 2 2" xfId="2305"/>
    <cellStyle name="_Chelan Debt Forecast 12.19.05_16.07E Wild Horse Wind Expansionwrkingfile 3" xfId="2306"/>
    <cellStyle name="_Chelan Debt Forecast 12.19.05_16.07E Wild Horse Wind Expansionwrkingfile SF" xfId="2307"/>
    <cellStyle name="_Chelan Debt Forecast 12.19.05_16.07E Wild Horse Wind Expansionwrkingfile SF 2" xfId="2308"/>
    <cellStyle name="_Chelan Debt Forecast 12.19.05_16.07E Wild Horse Wind Expansionwrkingfile SF 2 2" xfId="2309"/>
    <cellStyle name="_Chelan Debt Forecast 12.19.05_16.07E Wild Horse Wind Expansionwrkingfile SF 3" xfId="2310"/>
    <cellStyle name="_Chelan Debt Forecast 12.19.05_16.37E Wild Horse Expansion DeferralRevwrkingfile SF" xfId="2311"/>
    <cellStyle name="_Chelan Debt Forecast 12.19.05_16.37E Wild Horse Expansion DeferralRevwrkingfile SF 2" xfId="2312"/>
    <cellStyle name="_Chelan Debt Forecast 12.19.05_16.37E Wild Horse Expansion DeferralRevwrkingfile SF 2 2" xfId="2313"/>
    <cellStyle name="_Chelan Debt Forecast 12.19.05_16.37E Wild Horse Expansion DeferralRevwrkingfile SF 3" xfId="2314"/>
    <cellStyle name="_Chelan Debt Forecast 12.19.05_2009 Compliance Filing PCA Exhibits for GRC" xfId="2315"/>
    <cellStyle name="_Chelan Debt Forecast 12.19.05_2009 Compliance Filing PCA Exhibits for GRC 2" xfId="11304"/>
    <cellStyle name="_Chelan Debt Forecast 12.19.05_2009 GRC Compl Filing - Exhibit D" xfId="2316"/>
    <cellStyle name="_Chelan Debt Forecast 12.19.05_2009 GRC Compl Filing - Exhibit D 2" xfId="2317"/>
    <cellStyle name="_Chelan Debt Forecast 12.19.05_2009 GRC Compl Filing - Exhibit D 2 2" xfId="11305"/>
    <cellStyle name="_Chelan Debt Forecast 12.19.05_2009 GRC Compl Filing - Exhibit D 3" xfId="11306"/>
    <cellStyle name="_Chelan Debt Forecast 12.19.05_2010 PTC's July1_Dec31 2010 " xfId="63"/>
    <cellStyle name="_Chelan Debt Forecast 12.19.05_2010 PTC's Sept10_Aug11 (Version 4)" xfId="64"/>
    <cellStyle name="_Chelan Debt Forecast 12.19.05_3.01 Income Statement" xfId="546"/>
    <cellStyle name="_Chelan Debt Forecast 12.19.05_4 31 Regulatory Assets and Liabilities  7 06- Exhibit D" xfId="547"/>
    <cellStyle name="_Chelan Debt Forecast 12.19.05_4 31 Regulatory Assets and Liabilities  7 06- Exhibit D 2" xfId="2318"/>
    <cellStyle name="_Chelan Debt Forecast 12.19.05_4 31 Regulatory Assets and Liabilities  7 06- Exhibit D 2 2" xfId="2319"/>
    <cellStyle name="_Chelan Debt Forecast 12.19.05_4 31 Regulatory Assets and Liabilities  7 06- Exhibit D 3" xfId="2320"/>
    <cellStyle name="_Chelan Debt Forecast 12.19.05_4 31 Regulatory Assets and Liabilities  7 06- Exhibit D_NIM Summary" xfId="2321"/>
    <cellStyle name="_Chelan Debt Forecast 12.19.05_4 31 Regulatory Assets and Liabilities  7 06- Exhibit D_NIM Summary 2" xfId="2322"/>
    <cellStyle name="_Chelan Debt Forecast 12.19.05_4 31 Regulatory Assets and Liabilities  7 06- Exhibit D_NIM Summary 2 2" xfId="11307"/>
    <cellStyle name="_Chelan Debt Forecast 12.19.05_4 31 Regulatory Assets and Liabilities  7 06- Exhibit D_NIM Summary 3" xfId="11308"/>
    <cellStyle name="_Chelan Debt Forecast 12.19.05_4 31E Reg Asset  Liab and EXH D" xfId="11309"/>
    <cellStyle name="_Chelan Debt Forecast 12.19.05_4 31E Reg Asset  Liab and EXH D _ Aug 10 Filing (2)" xfId="11310"/>
    <cellStyle name="_Chelan Debt Forecast 12.19.05_4 32 Regulatory Assets and Liabilities  7 06- Exhibit D" xfId="548"/>
    <cellStyle name="_Chelan Debt Forecast 12.19.05_4 32 Regulatory Assets and Liabilities  7 06- Exhibit D 2" xfId="2323"/>
    <cellStyle name="_Chelan Debt Forecast 12.19.05_4 32 Regulatory Assets and Liabilities  7 06- Exhibit D 2 2" xfId="2324"/>
    <cellStyle name="_Chelan Debt Forecast 12.19.05_4 32 Regulatory Assets and Liabilities  7 06- Exhibit D 3" xfId="2325"/>
    <cellStyle name="_Chelan Debt Forecast 12.19.05_4 32 Regulatory Assets and Liabilities  7 06- Exhibit D_NIM Summary" xfId="2326"/>
    <cellStyle name="_Chelan Debt Forecast 12.19.05_4 32 Regulatory Assets and Liabilities  7 06- Exhibit D_NIM Summary 2" xfId="2327"/>
    <cellStyle name="_Chelan Debt Forecast 12.19.05_4 32 Regulatory Assets and Liabilities  7 06- Exhibit D_NIM Summary 2 2" xfId="11311"/>
    <cellStyle name="_Chelan Debt Forecast 12.19.05_4 32 Regulatory Assets and Liabilities  7 06- Exhibit D_NIM Summary 3" xfId="11312"/>
    <cellStyle name="_Chelan Debt Forecast 12.19.05_6.06E Operating Expenses" xfId="11313"/>
    <cellStyle name="_Chelan Debt Forecast 12.19.05_ACCOUNTS" xfId="2328"/>
    <cellStyle name="_Chelan Debt Forecast 12.19.05_Att B to RECs proceeds proposal" xfId="65"/>
    <cellStyle name="_Chelan Debt Forecast 12.19.05_AURORA Total New" xfId="2329"/>
    <cellStyle name="_Chelan Debt Forecast 12.19.05_AURORA Total New 2" xfId="2330"/>
    <cellStyle name="_Chelan Debt Forecast 12.19.05_AURORA Total New 2 2" xfId="11314"/>
    <cellStyle name="_Chelan Debt Forecast 12.19.05_AURORA Total New 3" xfId="11315"/>
    <cellStyle name="_Chelan Debt Forecast 12.19.05_Backup for Attachment B 2010-09-09" xfId="66"/>
    <cellStyle name="_Chelan Debt Forecast 12.19.05_Bench Request - Attachment B" xfId="67"/>
    <cellStyle name="_Chelan Debt Forecast 12.19.05_Book2" xfId="2331"/>
    <cellStyle name="_Chelan Debt Forecast 12.19.05_Book2 2" xfId="2332"/>
    <cellStyle name="_Chelan Debt Forecast 12.19.05_Book2 2 2" xfId="2333"/>
    <cellStyle name="_Chelan Debt Forecast 12.19.05_Book2 3" xfId="2334"/>
    <cellStyle name="_Chelan Debt Forecast 12.19.05_Book2_Adj Bench DR 3 for Initial Briefs (Electric)" xfId="2335"/>
    <cellStyle name="_Chelan Debt Forecast 12.19.05_Book2_Adj Bench DR 3 for Initial Briefs (Electric) 2" xfId="2336"/>
    <cellStyle name="_Chelan Debt Forecast 12.19.05_Book2_Adj Bench DR 3 for Initial Briefs (Electric) 2 2" xfId="2337"/>
    <cellStyle name="_Chelan Debt Forecast 12.19.05_Book2_Adj Bench DR 3 for Initial Briefs (Electric) 3" xfId="2338"/>
    <cellStyle name="_Chelan Debt Forecast 12.19.05_Book2_Electric Rev Req Model (2009 GRC) Rebuttal" xfId="2339"/>
    <cellStyle name="_Chelan Debt Forecast 12.19.05_Book2_Electric Rev Req Model (2009 GRC) Rebuttal 2" xfId="2340"/>
    <cellStyle name="_Chelan Debt Forecast 12.19.05_Book2_Electric Rev Req Model (2009 GRC) Rebuttal 2 2" xfId="2341"/>
    <cellStyle name="_Chelan Debt Forecast 12.19.05_Book2_Electric Rev Req Model (2009 GRC) Rebuttal 3" xfId="2342"/>
    <cellStyle name="_Chelan Debt Forecast 12.19.05_Book2_Electric Rev Req Model (2009 GRC) Rebuttal REmoval of New  WH Solar AdjustMI" xfId="2343"/>
    <cellStyle name="_Chelan Debt Forecast 12.19.05_Book2_Electric Rev Req Model (2009 GRC) Rebuttal REmoval of New  WH Solar AdjustMI 2" xfId="2344"/>
    <cellStyle name="_Chelan Debt Forecast 12.19.05_Book2_Electric Rev Req Model (2009 GRC) Rebuttal REmoval of New  WH Solar AdjustMI 2 2" xfId="2345"/>
    <cellStyle name="_Chelan Debt Forecast 12.19.05_Book2_Electric Rev Req Model (2009 GRC) Rebuttal REmoval of New  WH Solar AdjustMI 3" xfId="2346"/>
    <cellStyle name="_Chelan Debt Forecast 12.19.05_Book2_Electric Rev Req Model (2009 GRC) Revised 01-18-2010" xfId="2347"/>
    <cellStyle name="_Chelan Debt Forecast 12.19.05_Book2_Electric Rev Req Model (2009 GRC) Revised 01-18-2010 2" xfId="2348"/>
    <cellStyle name="_Chelan Debt Forecast 12.19.05_Book2_Electric Rev Req Model (2009 GRC) Revised 01-18-2010 2 2" xfId="2349"/>
    <cellStyle name="_Chelan Debt Forecast 12.19.05_Book2_Electric Rev Req Model (2009 GRC) Revised 01-18-2010 3" xfId="2350"/>
    <cellStyle name="_Chelan Debt Forecast 12.19.05_Book2_Final Order Electric EXHIBIT A-1" xfId="2351"/>
    <cellStyle name="_Chelan Debt Forecast 12.19.05_Book2_Final Order Electric EXHIBIT A-1 2" xfId="2352"/>
    <cellStyle name="_Chelan Debt Forecast 12.19.05_Book2_Final Order Electric EXHIBIT A-1 2 2" xfId="2353"/>
    <cellStyle name="_Chelan Debt Forecast 12.19.05_Book2_Final Order Electric EXHIBIT A-1 3" xfId="2354"/>
    <cellStyle name="_Chelan Debt Forecast 12.19.05_Book4" xfId="2355"/>
    <cellStyle name="_Chelan Debt Forecast 12.19.05_Book4 2" xfId="2356"/>
    <cellStyle name="_Chelan Debt Forecast 12.19.05_Book4 2 2" xfId="2357"/>
    <cellStyle name="_Chelan Debt Forecast 12.19.05_Book4 3" xfId="2358"/>
    <cellStyle name="_Chelan Debt Forecast 12.19.05_Book9" xfId="549"/>
    <cellStyle name="_Chelan Debt Forecast 12.19.05_Book9 2" xfId="2359"/>
    <cellStyle name="_Chelan Debt Forecast 12.19.05_Book9 2 2" xfId="2360"/>
    <cellStyle name="_Chelan Debt Forecast 12.19.05_Book9 3" xfId="2361"/>
    <cellStyle name="_Chelan Debt Forecast 12.19.05_Check the Interest Calculation" xfId="68"/>
    <cellStyle name="_Chelan Debt Forecast 12.19.05_Check the Interest Calculation_Scenario 1 REC vs PTC Offset" xfId="69"/>
    <cellStyle name="_Chelan Debt Forecast 12.19.05_Check the Interest Calculation_Scenario 3" xfId="70"/>
    <cellStyle name="_Chelan Debt Forecast 12.19.05_Chelan PUD Power Costs (8-10)" xfId="2362"/>
    <cellStyle name="_Chelan Debt Forecast 12.19.05_DEM-WP(C) Chelan Power Costs" xfId="11316"/>
    <cellStyle name="_Chelan Debt Forecast 12.19.05_DEM-WP(C) Gas Transport 2010GRC" xfId="11317"/>
    <cellStyle name="_Chelan Debt Forecast 12.19.05_Exh A-1 resulting from UE-112050 effective Jan 1 2012" xfId="11318"/>
    <cellStyle name="_Chelan Debt Forecast 12.19.05_Exh G - Klamath Peaker PPA fr C Locke 2-12" xfId="11319"/>
    <cellStyle name="_Chelan Debt Forecast 12.19.05_Exhibit A-1 effective 4-1-11 fr S Free 12-11" xfId="11320"/>
    <cellStyle name="_Chelan Debt Forecast 12.19.05_Exhibit D fr R Gho 12-31-08" xfId="2363"/>
    <cellStyle name="_Chelan Debt Forecast 12.19.05_Exhibit D fr R Gho 12-31-08 2" xfId="2364"/>
    <cellStyle name="_Chelan Debt Forecast 12.19.05_Exhibit D fr R Gho 12-31-08 2 2" xfId="11321"/>
    <cellStyle name="_Chelan Debt Forecast 12.19.05_Exhibit D fr R Gho 12-31-08 3" xfId="11322"/>
    <cellStyle name="_Chelan Debt Forecast 12.19.05_Exhibit D fr R Gho 12-31-08 v2" xfId="2365"/>
    <cellStyle name="_Chelan Debt Forecast 12.19.05_Exhibit D fr R Gho 12-31-08 v2 2" xfId="2366"/>
    <cellStyle name="_Chelan Debt Forecast 12.19.05_Exhibit D fr R Gho 12-31-08 v2 2 2" xfId="11323"/>
    <cellStyle name="_Chelan Debt Forecast 12.19.05_Exhibit D fr R Gho 12-31-08 v2 3" xfId="11324"/>
    <cellStyle name="_Chelan Debt Forecast 12.19.05_Exhibit D fr R Gho 12-31-08 v2_NIM Summary" xfId="2367"/>
    <cellStyle name="_Chelan Debt Forecast 12.19.05_Exhibit D fr R Gho 12-31-08 v2_NIM Summary 2" xfId="2368"/>
    <cellStyle name="_Chelan Debt Forecast 12.19.05_Exhibit D fr R Gho 12-31-08 v2_NIM Summary 2 2" xfId="11325"/>
    <cellStyle name="_Chelan Debt Forecast 12.19.05_Exhibit D fr R Gho 12-31-08 v2_NIM Summary 3" xfId="11326"/>
    <cellStyle name="_Chelan Debt Forecast 12.19.05_Exhibit D fr R Gho 12-31-08_NIM Summary" xfId="2369"/>
    <cellStyle name="_Chelan Debt Forecast 12.19.05_Exhibit D fr R Gho 12-31-08_NIM Summary 2" xfId="2370"/>
    <cellStyle name="_Chelan Debt Forecast 12.19.05_Exhibit D fr R Gho 12-31-08_NIM Summary 2 2" xfId="11327"/>
    <cellStyle name="_Chelan Debt Forecast 12.19.05_Exhibit D fr R Gho 12-31-08_NIM Summary 3" xfId="11328"/>
    <cellStyle name="_Chelan Debt Forecast 12.19.05_Gas Rev Req Model (2010 GRC)" xfId="2371"/>
    <cellStyle name="_Chelan Debt Forecast 12.19.05_Hopkins Ridge Prepaid Tran - Interest Earned RY 12ME Feb  '11" xfId="2372"/>
    <cellStyle name="_Chelan Debt Forecast 12.19.05_Hopkins Ridge Prepaid Tran - Interest Earned RY 12ME Feb  '11 2" xfId="2373"/>
    <cellStyle name="_Chelan Debt Forecast 12.19.05_Hopkins Ridge Prepaid Tran - Interest Earned RY 12ME Feb  '11 2 2" xfId="11329"/>
    <cellStyle name="_Chelan Debt Forecast 12.19.05_Hopkins Ridge Prepaid Tran - Interest Earned RY 12ME Feb  '11 3" xfId="11330"/>
    <cellStyle name="_Chelan Debt Forecast 12.19.05_Hopkins Ridge Prepaid Tran - Interest Earned RY 12ME Feb  '11_NIM Summary" xfId="2374"/>
    <cellStyle name="_Chelan Debt Forecast 12.19.05_Hopkins Ridge Prepaid Tran - Interest Earned RY 12ME Feb  '11_NIM Summary 2" xfId="2375"/>
    <cellStyle name="_Chelan Debt Forecast 12.19.05_Hopkins Ridge Prepaid Tran - Interest Earned RY 12ME Feb  '11_NIM Summary 2 2" xfId="11331"/>
    <cellStyle name="_Chelan Debt Forecast 12.19.05_Hopkins Ridge Prepaid Tran - Interest Earned RY 12ME Feb  '11_NIM Summary 3" xfId="11332"/>
    <cellStyle name="_Chelan Debt Forecast 12.19.05_Hopkins Ridge Prepaid Tran - Interest Earned RY 12ME Feb  '11_Transmission Workbook for May BOD" xfId="2376"/>
    <cellStyle name="_Chelan Debt Forecast 12.19.05_Hopkins Ridge Prepaid Tran - Interest Earned RY 12ME Feb  '11_Transmission Workbook for May BOD 2" xfId="2377"/>
    <cellStyle name="_Chelan Debt Forecast 12.19.05_Hopkins Ridge Prepaid Tran - Interest Earned RY 12ME Feb  '11_Transmission Workbook for May BOD 2 2" xfId="11333"/>
    <cellStyle name="_Chelan Debt Forecast 12.19.05_Hopkins Ridge Prepaid Tran - Interest Earned RY 12ME Feb  '11_Transmission Workbook for May BOD 3" xfId="11334"/>
    <cellStyle name="_Chelan Debt Forecast 12.19.05_INPUTS" xfId="71"/>
    <cellStyle name="_Chelan Debt Forecast 12.19.05_INPUTS 2" xfId="2378"/>
    <cellStyle name="_Chelan Debt Forecast 12.19.05_INPUTS 2 2" xfId="2379"/>
    <cellStyle name="_Chelan Debt Forecast 12.19.05_INPUTS 3" xfId="2380"/>
    <cellStyle name="_Chelan Debt Forecast 12.19.05_Low Income 2010 RevRequirement" xfId="2381"/>
    <cellStyle name="_Chelan Debt Forecast 12.19.05_Low Income 2010 RevRequirement (2)" xfId="2382"/>
    <cellStyle name="_Chelan Debt Forecast 12.19.05_NIM Summary" xfId="2383"/>
    <cellStyle name="_Chelan Debt Forecast 12.19.05_NIM Summary 09GRC" xfId="2384"/>
    <cellStyle name="_Chelan Debt Forecast 12.19.05_NIM Summary 09GRC 2" xfId="2385"/>
    <cellStyle name="_Chelan Debt Forecast 12.19.05_NIM Summary 09GRC 2 2" xfId="11335"/>
    <cellStyle name="_Chelan Debt Forecast 12.19.05_NIM Summary 09GRC 3" xfId="11336"/>
    <cellStyle name="_Chelan Debt Forecast 12.19.05_NIM Summary 10" xfId="11337"/>
    <cellStyle name="_Chelan Debt Forecast 12.19.05_NIM Summary 2" xfId="2386"/>
    <cellStyle name="_Chelan Debt Forecast 12.19.05_NIM Summary 2 2" xfId="11338"/>
    <cellStyle name="_Chelan Debt Forecast 12.19.05_NIM Summary 3" xfId="2387"/>
    <cellStyle name="_Chelan Debt Forecast 12.19.05_NIM Summary 4" xfId="2388"/>
    <cellStyle name="_Chelan Debt Forecast 12.19.05_NIM Summary 5" xfId="2389"/>
    <cellStyle name="_Chelan Debt Forecast 12.19.05_NIM Summary 6" xfId="2390"/>
    <cellStyle name="_Chelan Debt Forecast 12.19.05_NIM Summary 7" xfId="2391"/>
    <cellStyle name="_Chelan Debt Forecast 12.19.05_NIM Summary 8" xfId="2392"/>
    <cellStyle name="_Chelan Debt Forecast 12.19.05_NIM Summary 9" xfId="2393"/>
    <cellStyle name="_Chelan Debt Forecast 12.19.05_Oct2010toSep2011LwIncLead" xfId="2394"/>
    <cellStyle name="_Chelan Debt Forecast 12.19.05_PCA 10 -  Exhibit D Dec 2011" xfId="11339"/>
    <cellStyle name="_Chelan Debt Forecast 12.19.05_PCA 10 -  Exhibit D from A Kellogg Jan 2011" xfId="2395"/>
    <cellStyle name="_Chelan Debt Forecast 12.19.05_PCA 10 -  Exhibit D from A Kellogg July 2011" xfId="2396"/>
    <cellStyle name="_Chelan Debt Forecast 12.19.05_PCA 10 -  Exhibit D from S Free Rcv'd 12-11" xfId="2397"/>
    <cellStyle name="_Chelan Debt Forecast 12.19.05_PCA 11 -  Exhibit D Apr 2012 fr A Kellogg v2" xfId="11340"/>
    <cellStyle name="_Chelan Debt Forecast 12.19.05_PCA 11 -  Exhibit D Jan 2012 fr A Kellogg" xfId="11341"/>
    <cellStyle name="_Chelan Debt Forecast 12.19.05_PCA 11 -  Exhibit D Jan 2012 WF" xfId="11342"/>
    <cellStyle name="_Chelan Debt Forecast 12.19.05_PCA 7 - Exhibit D update 11_30_08 (2)" xfId="2398"/>
    <cellStyle name="_Chelan Debt Forecast 12.19.05_PCA 7 - Exhibit D update 11_30_08 (2) 2" xfId="2399"/>
    <cellStyle name="_Chelan Debt Forecast 12.19.05_PCA 7 - Exhibit D update 11_30_08 (2) 2 2" xfId="2400"/>
    <cellStyle name="_Chelan Debt Forecast 12.19.05_PCA 7 - Exhibit D update 11_30_08 (2) 2 2 2" xfId="11343"/>
    <cellStyle name="_Chelan Debt Forecast 12.19.05_PCA 7 - Exhibit D update 11_30_08 (2) 2 3" xfId="11344"/>
    <cellStyle name="_Chelan Debt Forecast 12.19.05_PCA 7 - Exhibit D update 11_30_08 (2) 3" xfId="2401"/>
    <cellStyle name="_Chelan Debt Forecast 12.19.05_PCA 7 - Exhibit D update 11_30_08 (2) 3 2" xfId="11345"/>
    <cellStyle name="_Chelan Debt Forecast 12.19.05_PCA 7 - Exhibit D update 11_30_08 (2) 4" xfId="11346"/>
    <cellStyle name="_Chelan Debt Forecast 12.19.05_PCA 7 - Exhibit D update 11_30_08 (2)_NIM Summary" xfId="2402"/>
    <cellStyle name="_Chelan Debt Forecast 12.19.05_PCA 7 - Exhibit D update 11_30_08 (2)_NIM Summary 2" xfId="2403"/>
    <cellStyle name="_Chelan Debt Forecast 12.19.05_PCA 7 - Exhibit D update 11_30_08 (2)_NIM Summary 2 2" xfId="11347"/>
    <cellStyle name="_Chelan Debt Forecast 12.19.05_PCA 7 - Exhibit D update 11_30_08 (2)_NIM Summary 3" xfId="11348"/>
    <cellStyle name="_Chelan Debt Forecast 12.19.05_PCA 8 - Exhibit D update 12_31_09" xfId="2404"/>
    <cellStyle name="_Chelan Debt Forecast 12.19.05_PCA 8 - Exhibit D update 12_31_09 2" xfId="11349"/>
    <cellStyle name="_Chelan Debt Forecast 12.19.05_PCA 9 -  Exhibit D April 2010" xfId="2405"/>
    <cellStyle name="_Chelan Debt Forecast 12.19.05_PCA 9 -  Exhibit D April 2010 (3)" xfId="2406"/>
    <cellStyle name="_Chelan Debt Forecast 12.19.05_PCA 9 -  Exhibit D April 2010 (3) 2" xfId="2407"/>
    <cellStyle name="_Chelan Debt Forecast 12.19.05_PCA 9 -  Exhibit D April 2010 (3) 2 2" xfId="11350"/>
    <cellStyle name="_Chelan Debt Forecast 12.19.05_PCA 9 -  Exhibit D April 2010 (3) 3" xfId="11351"/>
    <cellStyle name="_Chelan Debt Forecast 12.19.05_PCA 9 -  Exhibit D April 2010 2" xfId="11352"/>
    <cellStyle name="_Chelan Debt Forecast 12.19.05_PCA 9 -  Exhibit D April 2010 3" xfId="11353"/>
    <cellStyle name="_Chelan Debt Forecast 12.19.05_PCA 9 -  Exhibit D April 2010 4" xfId="11354"/>
    <cellStyle name="_Chelan Debt Forecast 12.19.05_PCA 9 -  Exhibit D April 2010 5" xfId="11355"/>
    <cellStyle name="_Chelan Debt Forecast 12.19.05_PCA 9 -  Exhibit D April 2010 6" xfId="11356"/>
    <cellStyle name="_Chelan Debt Forecast 12.19.05_PCA 9 -  Exhibit D April 2010 7" xfId="11357"/>
    <cellStyle name="_Chelan Debt Forecast 12.19.05_PCA 9 -  Exhibit D Feb 2010" xfId="2408"/>
    <cellStyle name="_Chelan Debt Forecast 12.19.05_PCA 9 -  Exhibit D Feb 2010 2" xfId="11358"/>
    <cellStyle name="_Chelan Debt Forecast 12.19.05_PCA 9 -  Exhibit D Feb 2010 v2" xfId="2409"/>
    <cellStyle name="_Chelan Debt Forecast 12.19.05_PCA 9 -  Exhibit D Feb 2010 v2 2" xfId="11359"/>
    <cellStyle name="_Chelan Debt Forecast 12.19.05_PCA 9 -  Exhibit D Feb 2010 WF" xfId="2410"/>
    <cellStyle name="_Chelan Debt Forecast 12.19.05_PCA 9 -  Exhibit D Feb 2010 WF 2" xfId="11360"/>
    <cellStyle name="_Chelan Debt Forecast 12.19.05_PCA 9 -  Exhibit D Jan 2010" xfId="2411"/>
    <cellStyle name="_Chelan Debt Forecast 12.19.05_PCA 9 -  Exhibit D Jan 2010 2" xfId="11361"/>
    <cellStyle name="_Chelan Debt Forecast 12.19.05_PCA 9 -  Exhibit D March 2010 (2)" xfId="2412"/>
    <cellStyle name="_Chelan Debt Forecast 12.19.05_PCA 9 -  Exhibit D March 2010 (2) 2" xfId="11362"/>
    <cellStyle name="_Chelan Debt Forecast 12.19.05_PCA 9 -  Exhibit D Nov 2010" xfId="2413"/>
    <cellStyle name="_Chelan Debt Forecast 12.19.05_PCA 9 -  Exhibit D Nov 2010 2" xfId="11363"/>
    <cellStyle name="_Chelan Debt Forecast 12.19.05_PCA 9 - Exhibit D at August 2010" xfId="2414"/>
    <cellStyle name="_Chelan Debt Forecast 12.19.05_PCA 9 - Exhibit D at August 2010 2" xfId="11364"/>
    <cellStyle name="_Chelan Debt Forecast 12.19.05_PCA 9 - Exhibit D June 2010 GRC" xfId="2415"/>
    <cellStyle name="_Chelan Debt Forecast 12.19.05_PCA 9 - Exhibit D June 2010 GRC 2" xfId="11365"/>
    <cellStyle name="_Chelan Debt Forecast 12.19.05_Power Costs - Comparison bx Rbtl-Staff-Jt-PC" xfId="2416"/>
    <cellStyle name="_Chelan Debt Forecast 12.19.05_Power Costs - Comparison bx Rbtl-Staff-Jt-PC 2" xfId="2417"/>
    <cellStyle name="_Chelan Debt Forecast 12.19.05_Power Costs - Comparison bx Rbtl-Staff-Jt-PC 2 2" xfId="2418"/>
    <cellStyle name="_Chelan Debt Forecast 12.19.05_Power Costs - Comparison bx Rbtl-Staff-Jt-PC 3" xfId="2419"/>
    <cellStyle name="_Chelan Debt Forecast 12.19.05_Power Costs - Comparison bx Rbtl-Staff-Jt-PC_Adj Bench DR 3 for Initial Briefs (Electric)" xfId="2420"/>
    <cellStyle name="_Chelan Debt Forecast 12.19.05_Power Costs - Comparison bx Rbtl-Staff-Jt-PC_Adj Bench DR 3 for Initial Briefs (Electric) 2" xfId="2421"/>
    <cellStyle name="_Chelan Debt Forecast 12.19.05_Power Costs - Comparison bx Rbtl-Staff-Jt-PC_Adj Bench DR 3 for Initial Briefs (Electric) 2 2" xfId="2422"/>
    <cellStyle name="_Chelan Debt Forecast 12.19.05_Power Costs - Comparison bx Rbtl-Staff-Jt-PC_Adj Bench DR 3 for Initial Briefs (Electric) 3" xfId="2423"/>
    <cellStyle name="_Chelan Debt Forecast 12.19.05_Power Costs - Comparison bx Rbtl-Staff-Jt-PC_Electric Rev Req Model (2009 GRC) Rebuttal" xfId="2424"/>
    <cellStyle name="_Chelan Debt Forecast 12.19.05_Power Costs - Comparison bx Rbtl-Staff-Jt-PC_Electric Rev Req Model (2009 GRC) Rebuttal 2" xfId="2425"/>
    <cellStyle name="_Chelan Debt Forecast 12.19.05_Power Costs - Comparison bx Rbtl-Staff-Jt-PC_Electric Rev Req Model (2009 GRC) Rebuttal 2 2" xfId="2426"/>
    <cellStyle name="_Chelan Debt Forecast 12.19.05_Power Costs - Comparison bx Rbtl-Staff-Jt-PC_Electric Rev Req Model (2009 GRC) Rebuttal 3" xfId="2427"/>
    <cellStyle name="_Chelan Debt Forecast 12.19.05_Power Costs - Comparison bx Rbtl-Staff-Jt-PC_Electric Rev Req Model (2009 GRC) Rebuttal REmoval of New  WH Solar AdjustMI" xfId="2428"/>
    <cellStyle name="_Chelan Debt Forecast 12.19.05_Power Costs - Comparison bx Rbtl-Staff-Jt-PC_Electric Rev Req Model (2009 GRC) Rebuttal REmoval of New  WH Solar AdjustMI 2" xfId="2429"/>
    <cellStyle name="_Chelan Debt Forecast 12.19.05_Power Costs - Comparison bx Rbtl-Staff-Jt-PC_Electric Rev Req Model (2009 GRC) Rebuttal REmoval of New  WH Solar AdjustMI 2 2" xfId="2430"/>
    <cellStyle name="_Chelan Debt Forecast 12.19.05_Power Costs - Comparison bx Rbtl-Staff-Jt-PC_Electric Rev Req Model (2009 GRC) Rebuttal REmoval of New  WH Solar AdjustMI 3" xfId="2431"/>
    <cellStyle name="_Chelan Debt Forecast 12.19.05_Power Costs - Comparison bx Rbtl-Staff-Jt-PC_Electric Rev Req Model (2009 GRC) Revised 01-18-2010" xfId="2432"/>
    <cellStyle name="_Chelan Debt Forecast 12.19.05_Power Costs - Comparison bx Rbtl-Staff-Jt-PC_Electric Rev Req Model (2009 GRC) Revised 01-18-2010 2" xfId="2433"/>
    <cellStyle name="_Chelan Debt Forecast 12.19.05_Power Costs - Comparison bx Rbtl-Staff-Jt-PC_Electric Rev Req Model (2009 GRC) Revised 01-18-2010 2 2" xfId="2434"/>
    <cellStyle name="_Chelan Debt Forecast 12.19.05_Power Costs - Comparison bx Rbtl-Staff-Jt-PC_Electric Rev Req Model (2009 GRC) Revised 01-18-2010 3" xfId="2435"/>
    <cellStyle name="_Chelan Debt Forecast 12.19.05_Power Costs - Comparison bx Rbtl-Staff-Jt-PC_Final Order Electric EXHIBIT A-1" xfId="2436"/>
    <cellStyle name="_Chelan Debt Forecast 12.19.05_Power Costs - Comparison bx Rbtl-Staff-Jt-PC_Final Order Electric EXHIBIT A-1 2" xfId="2437"/>
    <cellStyle name="_Chelan Debt Forecast 12.19.05_Power Costs - Comparison bx Rbtl-Staff-Jt-PC_Final Order Electric EXHIBIT A-1 2 2" xfId="2438"/>
    <cellStyle name="_Chelan Debt Forecast 12.19.05_Power Costs - Comparison bx Rbtl-Staff-Jt-PC_Final Order Electric EXHIBIT A-1 3" xfId="2439"/>
    <cellStyle name="_Chelan Debt Forecast 12.19.05_Production Adj 4.37" xfId="72"/>
    <cellStyle name="_Chelan Debt Forecast 12.19.05_Production Adj 4.37 2" xfId="2440"/>
    <cellStyle name="_Chelan Debt Forecast 12.19.05_Production Adj 4.37 2 2" xfId="2441"/>
    <cellStyle name="_Chelan Debt Forecast 12.19.05_Production Adj 4.37 3" xfId="2442"/>
    <cellStyle name="_Chelan Debt Forecast 12.19.05_Purchased Power Adj 4.03" xfId="73"/>
    <cellStyle name="_Chelan Debt Forecast 12.19.05_Purchased Power Adj 4.03 2" xfId="2443"/>
    <cellStyle name="_Chelan Debt Forecast 12.19.05_Purchased Power Adj 4.03 2 2" xfId="2444"/>
    <cellStyle name="_Chelan Debt Forecast 12.19.05_Purchased Power Adj 4.03 3" xfId="2445"/>
    <cellStyle name="_Chelan Debt Forecast 12.19.05_Rebuttal Power Costs" xfId="2446"/>
    <cellStyle name="_Chelan Debt Forecast 12.19.05_Rebuttal Power Costs 2" xfId="2447"/>
    <cellStyle name="_Chelan Debt Forecast 12.19.05_Rebuttal Power Costs 2 2" xfId="2448"/>
    <cellStyle name="_Chelan Debt Forecast 12.19.05_Rebuttal Power Costs 3" xfId="2449"/>
    <cellStyle name="_Chelan Debt Forecast 12.19.05_Rebuttal Power Costs_Adj Bench DR 3 for Initial Briefs (Electric)" xfId="2450"/>
    <cellStyle name="_Chelan Debt Forecast 12.19.05_Rebuttal Power Costs_Adj Bench DR 3 for Initial Briefs (Electric) 2" xfId="2451"/>
    <cellStyle name="_Chelan Debt Forecast 12.19.05_Rebuttal Power Costs_Adj Bench DR 3 for Initial Briefs (Electric) 2 2" xfId="2452"/>
    <cellStyle name="_Chelan Debt Forecast 12.19.05_Rebuttal Power Costs_Adj Bench DR 3 for Initial Briefs (Electric) 3" xfId="2453"/>
    <cellStyle name="_Chelan Debt Forecast 12.19.05_Rebuttal Power Costs_Electric Rev Req Model (2009 GRC) Rebuttal" xfId="2454"/>
    <cellStyle name="_Chelan Debt Forecast 12.19.05_Rebuttal Power Costs_Electric Rev Req Model (2009 GRC) Rebuttal 2" xfId="2455"/>
    <cellStyle name="_Chelan Debt Forecast 12.19.05_Rebuttal Power Costs_Electric Rev Req Model (2009 GRC) Rebuttal 2 2" xfId="2456"/>
    <cellStyle name="_Chelan Debt Forecast 12.19.05_Rebuttal Power Costs_Electric Rev Req Model (2009 GRC) Rebuttal 3" xfId="2457"/>
    <cellStyle name="_Chelan Debt Forecast 12.19.05_Rebuttal Power Costs_Electric Rev Req Model (2009 GRC) Rebuttal REmoval of New  WH Solar AdjustMI" xfId="2458"/>
    <cellStyle name="_Chelan Debt Forecast 12.19.05_Rebuttal Power Costs_Electric Rev Req Model (2009 GRC) Rebuttal REmoval of New  WH Solar AdjustMI 2" xfId="2459"/>
    <cellStyle name="_Chelan Debt Forecast 12.19.05_Rebuttal Power Costs_Electric Rev Req Model (2009 GRC) Rebuttal REmoval of New  WH Solar AdjustMI 2 2" xfId="2460"/>
    <cellStyle name="_Chelan Debt Forecast 12.19.05_Rebuttal Power Costs_Electric Rev Req Model (2009 GRC) Rebuttal REmoval of New  WH Solar AdjustMI 3" xfId="2461"/>
    <cellStyle name="_Chelan Debt Forecast 12.19.05_Rebuttal Power Costs_Electric Rev Req Model (2009 GRC) Revised 01-18-2010" xfId="2462"/>
    <cellStyle name="_Chelan Debt Forecast 12.19.05_Rebuttal Power Costs_Electric Rev Req Model (2009 GRC) Revised 01-18-2010 2" xfId="2463"/>
    <cellStyle name="_Chelan Debt Forecast 12.19.05_Rebuttal Power Costs_Electric Rev Req Model (2009 GRC) Revised 01-18-2010 2 2" xfId="2464"/>
    <cellStyle name="_Chelan Debt Forecast 12.19.05_Rebuttal Power Costs_Electric Rev Req Model (2009 GRC) Revised 01-18-2010 3" xfId="2465"/>
    <cellStyle name="_Chelan Debt Forecast 12.19.05_Rebuttal Power Costs_Final Order Electric EXHIBIT A-1" xfId="2466"/>
    <cellStyle name="_Chelan Debt Forecast 12.19.05_Rebuttal Power Costs_Final Order Electric EXHIBIT A-1 2" xfId="2467"/>
    <cellStyle name="_Chelan Debt Forecast 12.19.05_Rebuttal Power Costs_Final Order Electric EXHIBIT A-1 2 2" xfId="2468"/>
    <cellStyle name="_Chelan Debt Forecast 12.19.05_Rebuttal Power Costs_Final Order Electric EXHIBIT A-1 3" xfId="2469"/>
    <cellStyle name="_Chelan Debt Forecast 12.19.05_RECS vs PTC's w Interest 6-28-10" xfId="74"/>
    <cellStyle name="_Chelan Debt Forecast 12.19.05_revised april pca for Annette" xfId="11366"/>
    <cellStyle name="_Chelan Debt Forecast 12.19.05_ROR &amp; CONV FACTOR" xfId="75"/>
    <cellStyle name="_Chelan Debt Forecast 12.19.05_ROR &amp; CONV FACTOR 2" xfId="2470"/>
    <cellStyle name="_Chelan Debt Forecast 12.19.05_ROR &amp; CONV FACTOR 2 2" xfId="2471"/>
    <cellStyle name="_Chelan Debt Forecast 12.19.05_ROR &amp; CONV FACTOR 3" xfId="2472"/>
    <cellStyle name="_Chelan Debt Forecast 12.19.05_ROR 5.02" xfId="76"/>
    <cellStyle name="_Chelan Debt Forecast 12.19.05_ROR 5.02 2" xfId="2473"/>
    <cellStyle name="_Chelan Debt Forecast 12.19.05_ROR 5.02 2 2" xfId="2474"/>
    <cellStyle name="_Chelan Debt Forecast 12.19.05_ROR 5.02 3" xfId="2475"/>
    <cellStyle name="_Chelan Debt Forecast 12.19.05_Transmission Workbook for May BOD" xfId="2476"/>
    <cellStyle name="_Chelan Debt Forecast 12.19.05_Transmission Workbook for May BOD 2" xfId="2477"/>
    <cellStyle name="_Chelan Debt Forecast 12.19.05_Transmission Workbook for May BOD 2 2" xfId="11367"/>
    <cellStyle name="_Chelan Debt Forecast 12.19.05_Transmission Workbook for May BOD 3" xfId="11368"/>
    <cellStyle name="_Chelan Debt Forecast 12.19.05_Wind Integration 10GRC" xfId="2478"/>
    <cellStyle name="_Chelan Debt Forecast 12.19.05_Wind Integration 10GRC 2" xfId="2479"/>
    <cellStyle name="_Chelan Debt Forecast 12.19.05_Wind Integration 10GRC 2 2" xfId="11369"/>
    <cellStyle name="_Chelan Debt Forecast 12.19.05_Wind Integration 10GRC 3" xfId="11370"/>
    <cellStyle name="_x0013__Colstrip 1&amp;2 Annual O&amp;M Budgets" xfId="11371"/>
    <cellStyle name="_Colstrip FOR - GADS 1990-2009" xfId="2480"/>
    <cellStyle name="_Colstrip FOR - GADS 1990-2009 2" xfId="2481"/>
    <cellStyle name="_x0013__Confidential Material" xfId="2482"/>
    <cellStyle name="_Copy 11-9 Sumas Proforma - Current" xfId="550"/>
    <cellStyle name="_Costs not in AURORA 06GRC" xfId="77"/>
    <cellStyle name="_Costs not in AURORA 06GRC 2" xfId="776"/>
    <cellStyle name="_Costs not in AURORA 06GRC 2 2" xfId="2483"/>
    <cellStyle name="_Costs not in AURORA 06GRC 2 2 2" xfId="2484"/>
    <cellStyle name="_Costs not in AURORA 06GRC 2 3" xfId="2485"/>
    <cellStyle name="_Costs not in AURORA 06GRC 3" xfId="2486"/>
    <cellStyle name="_Costs not in AURORA 06GRC 3 2" xfId="2487"/>
    <cellStyle name="_Costs not in AURORA 06GRC 3 2 2" xfId="2488"/>
    <cellStyle name="_Costs not in AURORA 06GRC 3 3" xfId="2489"/>
    <cellStyle name="_Costs not in AURORA 06GRC 3 3 2" xfId="2490"/>
    <cellStyle name="_Costs not in AURORA 06GRC 3 4" xfId="2491"/>
    <cellStyle name="_Costs not in AURORA 06GRC 3 4 2" xfId="2492"/>
    <cellStyle name="_Costs not in AURORA 06GRC 4" xfId="2493"/>
    <cellStyle name="_Costs not in AURORA 06GRC 4 2" xfId="2494"/>
    <cellStyle name="_Costs not in AURORA 06GRC 5" xfId="2495"/>
    <cellStyle name="_Costs not in AURORA 06GRC 6" xfId="2496"/>
    <cellStyle name="_Costs not in AURORA 06GRC 7" xfId="2497"/>
    <cellStyle name="_Costs not in AURORA 06GRC_04 07E Wild Horse Wind Expansion (C) (2)" xfId="78"/>
    <cellStyle name="_Costs not in AURORA 06GRC_04 07E Wild Horse Wind Expansion (C) (2) 2" xfId="2498"/>
    <cellStyle name="_Costs not in AURORA 06GRC_04 07E Wild Horse Wind Expansion (C) (2) 2 2" xfId="2499"/>
    <cellStyle name="_Costs not in AURORA 06GRC_04 07E Wild Horse Wind Expansion (C) (2) 3" xfId="2500"/>
    <cellStyle name="_Costs not in AURORA 06GRC_04 07E Wild Horse Wind Expansion (C) (2)_Adj Bench DR 3 for Initial Briefs (Electric)" xfId="2501"/>
    <cellStyle name="_Costs not in AURORA 06GRC_04 07E Wild Horse Wind Expansion (C) (2)_Adj Bench DR 3 for Initial Briefs (Electric) 2" xfId="2502"/>
    <cellStyle name="_Costs not in AURORA 06GRC_04 07E Wild Horse Wind Expansion (C) (2)_Adj Bench DR 3 for Initial Briefs (Electric) 2 2" xfId="2503"/>
    <cellStyle name="_Costs not in AURORA 06GRC_04 07E Wild Horse Wind Expansion (C) (2)_Adj Bench DR 3 for Initial Briefs (Electric) 3" xfId="2504"/>
    <cellStyle name="_Costs not in AURORA 06GRC_04 07E Wild Horse Wind Expansion (C) (2)_Book1" xfId="2505"/>
    <cellStyle name="_Costs not in AURORA 06GRC_04 07E Wild Horse Wind Expansion (C) (2)_Electric Rev Req Model (2009 GRC) " xfId="2506"/>
    <cellStyle name="_Costs not in AURORA 06GRC_04 07E Wild Horse Wind Expansion (C) (2)_Electric Rev Req Model (2009 GRC)  2" xfId="2507"/>
    <cellStyle name="_Costs not in AURORA 06GRC_04 07E Wild Horse Wind Expansion (C) (2)_Electric Rev Req Model (2009 GRC)  2 2" xfId="2508"/>
    <cellStyle name="_Costs not in AURORA 06GRC_04 07E Wild Horse Wind Expansion (C) (2)_Electric Rev Req Model (2009 GRC)  3" xfId="2509"/>
    <cellStyle name="_Costs not in AURORA 06GRC_04 07E Wild Horse Wind Expansion (C) (2)_Electric Rev Req Model (2009 GRC) Rebuttal" xfId="2510"/>
    <cellStyle name="_Costs not in AURORA 06GRC_04 07E Wild Horse Wind Expansion (C) (2)_Electric Rev Req Model (2009 GRC) Rebuttal 2" xfId="2511"/>
    <cellStyle name="_Costs not in AURORA 06GRC_04 07E Wild Horse Wind Expansion (C) (2)_Electric Rev Req Model (2009 GRC) Rebuttal 2 2" xfId="2512"/>
    <cellStyle name="_Costs not in AURORA 06GRC_04 07E Wild Horse Wind Expansion (C) (2)_Electric Rev Req Model (2009 GRC) Rebuttal 3" xfId="2513"/>
    <cellStyle name="_Costs not in AURORA 06GRC_04 07E Wild Horse Wind Expansion (C) (2)_Electric Rev Req Model (2009 GRC) Rebuttal REmoval of New  WH Solar AdjustMI" xfId="2514"/>
    <cellStyle name="_Costs not in AURORA 06GRC_04 07E Wild Horse Wind Expansion (C) (2)_Electric Rev Req Model (2009 GRC) Rebuttal REmoval of New  WH Solar AdjustMI 2" xfId="2515"/>
    <cellStyle name="_Costs not in AURORA 06GRC_04 07E Wild Horse Wind Expansion (C) (2)_Electric Rev Req Model (2009 GRC) Rebuttal REmoval of New  WH Solar AdjustMI 2 2" xfId="2516"/>
    <cellStyle name="_Costs not in AURORA 06GRC_04 07E Wild Horse Wind Expansion (C) (2)_Electric Rev Req Model (2009 GRC) Rebuttal REmoval of New  WH Solar AdjustMI 3" xfId="2517"/>
    <cellStyle name="_Costs not in AURORA 06GRC_04 07E Wild Horse Wind Expansion (C) (2)_Electric Rev Req Model (2009 GRC) Revised 01-18-2010" xfId="2518"/>
    <cellStyle name="_Costs not in AURORA 06GRC_04 07E Wild Horse Wind Expansion (C) (2)_Electric Rev Req Model (2009 GRC) Revised 01-18-2010 2" xfId="2519"/>
    <cellStyle name="_Costs not in AURORA 06GRC_04 07E Wild Horse Wind Expansion (C) (2)_Electric Rev Req Model (2009 GRC) Revised 01-18-2010 2 2" xfId="2520"/>
    <cellStyle name="_Costs not in AURORA 06GRC_04 07E Wild Horse Wind Expansion (C) (2)_Electric Rev Req Model (2009 GRC) Revised 01-18-2010 3" xfId="2521"/>
    <cellStyle name="_Costs not in AURORA 06GRC_04 07E Wild Horse Wind Expansion (C) (2)_Electric Rev Req Model (2010 GRC)" xfId="2522"/>
    <cellStyle name="_Costs not in AURORA 06GRC_04 07E Wild Horse Wind Expansion (C) (2)_Electric Rev Req Model (2010 GRC) SF" xfId="2523"/>
    <cellStyle name="_Costs not in AURORA 06GRC_04 07E Wild Horse Wind Expansion (C) (2)_Final Order Electric EXHIBIT A-1" xfId="2524"/>
    <cellStyle name="_Costs not in AURORA 06GRC_04 07E Wild Horse Wind Expansion (C) (2)_Final Order Electric EXHIBIT A-1 2" xfId="2525"/>
    <cellStyle name="_Costs not in AURORA 06GRC_04 07E Wild Horse Wind Expansion (C) (2)_Final Order Electric EXHIBIT A-1 2 2" xfId="2526"/>
    <cellStyle name="_Costs not in AURORA 06GRC_04 07E Wild Horse Wind Expansion (C) (2)_Final Order Electric EXHIBIT A-1 3" xfId="2527"/>
    <cellStyle name="_Costs not in AURORA 06GRC_04 07E Wild Horse Wind Expansion (C) (2)_TENASKA REGULATORY ASSET" xfId="2528"/>
    <cellStyle name="_Costs not in AURORA 06GRC_04 07E Wild Horse Wind Expansion (C) (2)_TENASKA REGULATORY ASSET 2" xfId="2529"/>
    <cellStyle name="_Costs not in AURORA 06GRC_04 07E Wild Horse Wind Expansion (C) (2)_TENASKA REGULATORY ASSET 2 2" xfId="2530"/>
    <cellStyle name="_Costs not in AURORA 06GRC_04 07E Wild Horse Wind Expansion (C) (2)_TENASKA REGULATORY ASSET 3" xfId="2531"/>
    <cellStyle name="_Costs not in AURORA 06GRC_16.37E Wild Horse Expansion DeferralRevwrkingfile SF" xfId="2532"/>
    <cellStyle name="_Costs not in AURORA 06GRC_16.37E Wild Horse Expansion DeferralRevwrkingfile SF 2" xfId="2533"/>
    <cellStyle name="_Costs not in AURORA 06GRC_16.37E Wild Horse Expansion DeferralRevwrkingfile SF 2 2" xfId="2534"/>
    <cellStyle name="_Costs not in AURORA 06GRC_16.37E Wild Horse Expansion DeferralRevwrkingfile SF 3" xfId="2535"/>
    <cellStyle name="_Costs not in AURORA 06GRC_2009 Compliance Filing PCA Exhibits for GRC" xfId="2536"/>
    <cellStyle name="_Costs not in AURORA 06GRC_2009 Compliance Filing PCA Exhibits for GRC 2" xfId="11372"/>
    <cellStyle name="_Costs not in AURORA 06GRC_2009 GRC Compl Filing - Exhibit D" xfId="2537"/>
    <cellStyle name="_Costs not in AURORA 06GRC_2009 GRC Compl Filing - Exhibit D 2" xfId="2538"/>
    <cellStyle name="_Costs not in AURORA 06GRC_2009 GRC Compl Filing - Exhibit D 2 2" xfId="11373"/>
    <cellStyle name="_Costs not in AURORA 06GRC_2009 GRC Compl Filing - Exhibit D 3" xfId="11374"/>
    <cellStyle name="_Costs not in AURORA 06GRC_2010 PTC's July1_Dec31 2010 " xfId="79"/>
    <cellStyle name="_Costs not in AURORA 06GRC_2010 PTC's Sept10_Aug11 (Version 4)" xfId="80"/>
    <cellStyle name="_Costs not in AURORA 06GRC_3.01 Income Statement" xfId="551"/>
    <cellStyle name="_Costs not in AURORA 06GRC_4 31 Regulatory Assets and Liabilities  7 06- Exhibit D" xfId="552"/>
    <cellStyle name="_Costs not in AURORA 06GRC_4 31 Regulatory Assets and Liabilities  7 06- Exhibit D 2" xfId="2539"/>
    <cellStyle name="_Costs not in AURORA 06GRC_4 31 Regulatory Assets and Liabilities  7 06- Exhibit D 2 2" xfId="2540"/>
    <cellStyle name="_Costs not in AURORA 06GRC_4 31 Regulatory Assets and Liabilities  7 06- Exhibit D 3" xfId="2541"/>
    <cellStyle name="_Costs not in AURORA 06GRC_4 31 Regulatory Assets and Liabilities  7 06- Exhibit D_NIM Summary" xfId="2542"/>
    <cellStyle name="_Costs not in AURORA 06GRC_4 31 Regulatory Assets and Liabilities  7 06- Exhibit D_NIM Summary 2" xfId="2543"/>
    <cellStyle name="_Costs not in AURORA 06GRC_4 31 Regulatory Assets and Liabilities  7 06- Exhibit D_NIM Summary 2 2" xfId="11375"/>
    <cellStyle name="_Costs not in AURORA 06GRC_4 31 Regulatory Assets and Liabilities  7 06- Exhibit D_NIM Summary 3" xfId="11376"/>
    <cellStyle name="_Costs not in AURORA 06GRC_4 31E Reg Asset  Liab and EXH D" xfId="11377"/>
    <cellStyle name="_Costs not in AURORA 06GRC_4 31E Reg Asset  Liab and EXH D _ Aug 10 Filing (2)" xfId="11378"/>
    <cellStyle name="_Costs not in AURORA 06GRC_4 32 Regulatory Assets and Liabilities  7 06- Exhibit D" xfId="553"/>
    <cellStyle name="_Costs not in AURORA 06GRC_4 32 Regulatory Assets and Liabilities  7 06- Exhibit D 2" xfId="2544"/>
    <cellStyle name="_Costs not in AURORA 06GRC_4 32 Regulatory Assets and Liabilities  7 06- Exhibit D 2 2" xfId="2545"/>
    <cellStyle name="_Costs not in AURORA 06GRC_4 32 Regulatory Assets and Liabilities  7 06- Exhibit D 3" xfId="2546"/>
    <cellStyle name="_Costs not in AURORA 06GRC_4 32 Regulatory Assets and Liabilities  7 06- Exhibit D_NIM Summary" xfId="2547"/>
    <cellStyle name="_Costs not in AURORA 06GRC_4 32 Regulatory Assets and Liabilities  7 06- Exhibit D_NIM Summary 2" xfId="2548"/>
    <cellStyle name="_Costs not in AURORA 06GRC_4 32 Regulatory Assets and Liabilities  7 06- Exhibit D_NIM Summary 2 2" xfId="11379"/>
    <cellStyle name="_Costs not in AURORA 06GRC_4 32 Regulatory Assets and Liabilities  7 06- Exhibit D_NIM Summary 3" xfId="11380"/>
    <cellStyle name="_Costs not in AURORA 06GRC_6.06E Operating Expenses" xfId="11381"/>
    <cellStyle name="_Costs not in AURORA 06GRC_ACCOUNTS" xfId="2549"/>
    <cellStyle name="_Costs not in AURORA 06GRC_Att B to RECs proceeds proposal" xfId="81"/>
    <cellStyle name="_Costs not in AURORA 06GRC_AURORA Total New" xfId="2550"/>
    <cellStyle name="_Costs not in AURORA 06GRC_AURORA Total New 2" xfId="2551"/>
    <cellStyle name="_Costs not in AURORA 06GRC_AURORA Total New 2 2" xfId="11382"/>
    <cellStyle name="_Costs not in AURORA 06GRC_AURORA Total New 3" xfId="11383"/>
    <cellStyle name="_Costs not in AURORA 06GRC_Backup for Attachment B 2010-09-09" xfId="82"/>
    <cellStyle name="_Costs not in AURORA 06GRC_Bench Request - Attachment B" xfId="83"/>
    <cellStyle name="_Costs not in AURORA 06GRC_Book2" xfId="2552"/>
    <cellStyle name="_Costs not in AURORA 06GRC_Book2 2" xfId="2553"/>
    <cellStyle name="_Costs not in AURORA 06GRC_Book2 2 2" xfId="2554"/>
    <cellStyle name="_Costs not in AURORA 06GRC_Book2 3" xfId="2555"/>
    <cellStyle name="_Costs not in AURORA 06GRC_Book2_Adj Bench DR 3 for Initial Briefs (Electric)" xfId="2556"/>
    <cellStyle name="_Costs not in AURORA 06GRC_Book2_Adj Bench DR 3 for Initial Briefs (Electric) 2" xfId="2557"/>
    <cellStyle name="_Costs not in AURORA 06GRC_Book2_Adj Bench DR 3 for Initial Briefs (Electric) 2 2" xfId="2558"/>
    <cellStyle name="_Costs not in AURORA 06GRC_Book2_Adj Bench DR 3 for Initial Briefs (Electric) 3" xfId="2559"/>
    <cellStyle name="_Costs not in AURORA 06GRC_Book2_Electric Rev Req Model (2009 GRC) Rebuttal" xfId="2560"/>
    <cellStyle name="_Costs not in AURORA 06GRC_Book2_Electric Rev Req Model (2009 GRC) Rebuttal 2" xfId="2561"/>
    <cellStyle name="_Costs not in AURORA 06GRC_Book2_Electric Rev Req Model (2009 GRC) Rebuttal 2 2" xfId="2562"/>
    <cellStyle name="_Costs not in AURORA 06GRC_Book2_Electric Rev Req Model (2009 GRC) Rebuttal 3" xfId="2563"/>
    <cellStyle name="_Costs not in AURORA 06GRC_Book2_Electric Rev Req Model (2009 GRC) Rebuttal REmoval of New  WH Solar AdjustMI" xfId="2564"/>
    <cellStyle name="_Costs not in AURORA 06GRC_Book2_Electric Rev Req Model (2009 GRC) Rebuttal REmoval of New  WH Solar AdjustMI 2" xfId="2565"/>
    <cellStyle name="_Costs not in AURORA 06GRC_Book2_Electric Rev Req Model (2009 GRC) Rebuttal REmoval of New  WH Solar AdjustMI 2 2" xfId="2566"/>
    <cellStyle name="_Costs not in AURORA 06GRC_Book2_Electric Rev Req Model (2009 GRC) Rebuttal REmoval of New  WH Solar AdjustMI 3" xfId="2567"/>
    <cellStyle name="_Costs not in AURORA 06GRC_Book2_Electric Rev Req Model (2009 GRC) Revised 01-18-2010" xfId="2568"/>
    <cellStyle name="_Costs not in AURORA 06GRC_Book2_Electric Rev Req Model (2009 GRC) Revised 01-18-2010 2" xfId="2569"/>
    <cellStyle name="_Costs not in AURORA 06GRC_Book2_Electric Rev Req Model (2009 GRC) Revised 01-18-2010 2 2" xfId="2570"/>
    <cellStyle name="_Costs not in AURORA 06GRC_Book2_Electric Rev Req Model (2009 GRC) Revised 01-18-2010 3" xfId="2571"/>
    <cellStyle name="_Costs not in AURORA 06GRC_Book2_Final Order Electric EXHIBIT A-1" xfId="2572"/>
    <cellStyle name="_Costs not in AURORA 06GRC_Book2_Final Order Electric EXHIBIT A-1 2" xfId="2573"/>
    <cellStyle name="_Costs not in AURORA 06GRC_Book2_Final Order Electric EXHIBIT A-1 2 2" xfId="2574"/>
    <cellStyle name="_Costs not in AURORA 06GRC_Book2_Final Order Electric EXHIBIT A-1 3" xfId="2575"/>
    <cellStyle name="_Costs not in AURORA 06GRC_Book4" xfId="2576"/>
    <cellStyle name="_Costs not in AURORA 06GRC_Book4 2" xfId="2577"/>
    <cellStyle name="_Costs not in AURORA 06GRC_Book4 2 2" xfId="2578"/>
    <cellStyle name="_Costs not in AURORA 06GRC_Book4 3" xfId="2579"/>
    <cellStyle name="_Costs not in AURORA 06GRC_Book9" xfId="554"/>
    <cellStyle name="_Costs not in AURORA 06GRC_Book9 2" xfId="2580"/>
    <cellStyle name="_Costs not in AURORA 06GRC_Book9 2 2" xfId="2581"/>
    <cellStyle name="_Costs not in AURORA 06GRC_Book9 3" xfId="2582"/>
    <cellStyle name="_Costs not in AURORA 06GRC_Check the Interest Calculation" xfId="84"/>
    <cellStyle name="_Costs not in AURORA 06GRC_Check the Interest Calculation_Scenario 1 REC vs PTC Offset" xfId="85"/>
    <cellStyle name="_Costs not in AURORA 06GRC_Check the Interest Calculation_Scenario 3" xfId="86"/>
    <cellStyle name="_Costs not in AURORA 06GRC_Chelan PUD Power Costs (8-10)" xfId="2583"/>
    <cellStyle name="_Costs not in AURORA 06GRC_DEM-WP(C) Chelan Power Costs" xfId="11384"/>
    <cellStyle name="_Costs not in AURORA 06GRC_DEM-WP(C) Gas Transport 2010GRC" xfId="11385"/>
    <cellStyle name="_Costs not in AURORA 06GRC_Exh A-1 resulting from UE-112050 effective Jan 1 2012" xfId="11386"/>
    <cellStyle name="_Costs not in AURORA 06GRC_Exh G - Klamath Peaker PPA fr C Locke 2-12" xfId="11387"/>
    <cellStyle name="_Costs not in AURORA 06GRC_Exhibit A-1 effective 4-1-11 fr S Free 12-11" xfId="11388"/>
    <cellStyle name="_Costs not in AURORA 06GRC_Exhibit D fr R Gho 12-31-08" xfId="2584"/>
    <cellStyle name="_Costs not in AURORA 06GRC_Exhibit D fr R Gho 12-31-08 2" xfId="2585"/>
    <cellStyle name="_Costs not in AURORA 06GRC_Exhibit D fr R Gho 12-31-08 2 2" xfId="11389"/>
    <cellStyle name="_Costs not in AURORA 06GRC_Exhibit D fr R Gho 12-31-08 3" xfId="11390"/>
    <cellStyle name="_Costs not in AURORA 06GRC_Exhibit D fr R Gho 12-31-08 v2" xfId="2586"/>
    <cellStyle name="_Costs not in AURORA 06GRC_Exhibit D fr R Gho 12-31-08 v2 2" xfId="2587"/>
    <cellStyle name="_Costs not in AURORA 06GRC_Exhibit D fr R Gho 12-31-08 v2 2 2" xfId="11391"/>
    <cellStyle name="_Costs not in AURORA 06GRC_Exhibit D fr R Gho 12-31-08 v2 3" xfId="11392"/>
    <cellStyle name="_Costs not in AURORA 06GRC_Exhibit D fr R Gho 12-31-08 v2_NIM Summary" xfId="2588"/>
    <cellStyle name="_Costs not in AURORA 06GRC_Exhibit D fr R Gho 12-31-08 v2_NIM Summary 2" xfId="2589"/>
    <cellStyle name="_Costs not in AURORA 06GRC_Exhibit D fr R Gho 12-31-08 v2_NIM Summary 2 2" xfId="11393"/>
    <cellStyle name="_Costs not in AURORA 06GRC_Exhibit D fr R Gho 12-31-08 v2_NIM Summary 3" xfId="11394"/>
    <cellStyle name="_Costs not in AURORA 06GRC_Exhibit D fr R Gho 12-31-08_NIM Summary" xfId="2590"/>
    <cellStyle name="_Costs not in AURORA 06GRC_Exhibit D fr R Gho 12-31-08_NIM Summary 2" xfId="2591"/>
    <cellStyle name="_Costs not in AURORA 06GRC_Exhibit D fr R Gho 12-31-08_NIM Summary 2 2" xfId="11395"/>
    <cellStyle name="_Costs not in AURORA 06GRC_Exhibit D fr R Gho 12-31-08_NIM Summary 3" xfId="11396"/>
    <cellStyle name="_Costs not in AURORA 06GRC_Gas Rev Req Model (2010 GRC)" xfId="2592"/>
    <cellStyle name="_Costs not in AURORA 06GRC_Hopkins Ridge Prepaid Tran - Interest Earned RY 12ME Feb  '11" xfId="2593"/>
    <cellStyle name="_Costs not in AURORA 06GRC_Hopkins Ridge Prepaid Tran - Interest Earned RY 12ME Feb  '11 2" xfId="2594"/>
    <cellStyle name="_Costs not in AURORA 06GRC_Hopkins Ridge Prepaid Tran - Interest Earned RY 12ME Feb  '11 2 2" xfId="11397"/>
    <cellStyle name="_Costs not in AURORA 06GRC_Hopkins Ridge Prepaid Tran - Interest Earned RY 12ME Feb  '11 3" xfId="11398"/>
    <cellStyle name="_Costs not in AURORA 06GRC_Hopkins Ridge Prepaid Tran - Interest Earned RY 12ME Feb  '11_NIM Summary" xfId="2595"/>
    <cellStyle name="_Costs not in AURORA 06GRC_Hopkins Ridge Prepaid Tran - Interest Earned RY 12ME Feb  '11_NIM Summary 2" xfId="2596"/>
    <cellStyle name="_Costs not in AURORA 06GRC_Hopkins Ridge Prepaid Tran - Interest Earned RY 12ME Feb  '11_NIM Summary 2 2" xfId="11399"/>
    <cellStyle name="_Costs not in AURORA 06GRC_Hopkins Ridge Prepaid Tran - Interest Earned RY 12ME Feb  '11_NIM Summary 3" xfId="11400"/>
    <cellStyle name="_Costs not in AURORA 06GRC_Hopkins Ridge Prepaid Tran - Interest Earned RY 12ME Feb  '11_Transmission Workbook for May BOD" xfId="2597"/>
    <cellStyle name="_Costs not in AURORA 06GRC_Hopkins Ridge Prepaid Tran - Interest Earned RY 12ME Feb  '11_Transmission Workbook for May BOD 2" xfId="2598"/>
    <cellStyle name="_Costs not in AURORA 06GRC_Hopkins Ridge Prepaid Tran - Interest Earned RY 12ME Feb  '11_Transmission Workbook for May BOD 2 2" xfId="11401"/>
    <cellStyle name="_Costs not in AURORA 06GRC_Hopkins Ridge Prepaid Tran - Interest Earned RY 12ME Feb  '11_Transmission Workbook for May BOD 3" xfId="11402"/>
    <cellStyle name="_Costs not in AURORA 06GRC_INPUTS" xfId="87"/>
    <cellStyle name="_Costs not in AURORA 06GRC_INPUTS 2" xfId="2599"/>
    <cellStyle name="_Costs not in AURORA 06GRC_INPUTS 2 2" xfId="2600"/>
    <cellStyle name="_Costs not in AURORA 06GRC_INPUTS 3" xfId="2601"/>
    <cellStyle name="_Costs not in AURORA 06GRC_Low Income 2010 RevRequirement" xfId="2602"/>
    <cellStyle name="_Costs not in AURORA 06GRC_Low Income 2010 RevRequirement (2)" xfId="2603"/>
    <cellStyle name="_Costs not in AURORA 06GRC_NIM Summary" xfId="2604"/>
    <cellStyle name="_Costs not in AURORA 06GRC_NIM Summary 09GRC" xfId="2605"/>
    <cellStyle name="_Costs not in AURORA 06GRC_NIM Summary 09GRC 2" xfId="2606"/>
    <cellStyle name="_Costs not in AURORA 06GRC_NIM Summary 09GRC 2 2" xfId="11403"/>
    <cellStyle name="_Costs not in AURORA 06GRC_NIM Summary 09GRC 3" xfId="11404"/>
    <cellStyle name="_Costs not in AURORA 06GRC_NIM Summary 10" xfId="11405"/>
    <cellStyle name="_Costs not in AURORA 06GRC_NIM Summary 2" xfId="2607"/>
    <cellStyle name="_Costs not in AURORA 06GRC_NIM Summary 2 2" xfId="11406"/>
    <cellStyle name="_Costs not in AURORA 06GRC_NIM Summary 3" xfId="2608"/>
    <cellStyle name="_Costs not in AURORA 06GRC_NIM Summary 4" xfId="2609"/>
    <cellStyle name="_Costs not in AURORA 06GRC_NIM Summary 5" xfId="2610"/>
    <cellStyle name="_Costs not in AURORA 06GRC_NIM Summary 6" xfId="2611"/>
    <cellStyle name="_Costs not in AURORA 06GRC_NIM Summary 7" xfId="2612"/>
    <cellStyle name="_Costs not in AURORA 06GRC_NIM Summary 8" xfId="2613"/>
    <cellStyle name="_Costs not in AURORA 06GRC_NIM Summary 9" xfId="2614"/>
    <cellStyle name="_Costs not in AURORA 06GRC_Oct2010toSep2011LwIncLead" xfId="2615"/>
    <cellStyle name="_Costs not in AURORA 06GRC_PCA 10 -  Exhibit D Dec 2011" xfId="11407"/>
    <cellStyle name="_Costs not in AURORA 06GRC_PCA 10 -  Exhibit D from A Kellogg Jan 2011" xfId="2616"/>
    <cellStyle name="_Costs not in AURORA 06GRC_PCA 10 -  Exhibit D from A Kellogg July 2011" xfId="2617"/>
    <cellStyle name="_Costs not in AURORA 06GRC_PCA 10 -  Exhibit D from S Free Rcv'd 12-11" xfId="2618"/>
    <cellStyle name="_Costs not in AURORA 06GRC_PCA 11 -  Exhibit D Apr 2012 fr A Kellogg v2" xfId="11408"/>
    <cellStyle name="_Costs not in AURORA 06GRC_PCA 11 -  Exhibit D Jan 2012 fr A Kellogg" xfId="11409"/>
    <cellStyle name="_Costs not in AURORA 06GRC_PCA 11 -  Exhibit D Jan 2012 WF" xfId="11410"/>
    <cellStyle name="_Costs not in AURORA 06GRC_PCA 7 - Exhibit D update 11_30_08 (2)" xfId="2619"/>
    <cellStyle name="_Costs not in AURORA 06GRC_PCA 7 - Exhibit D update 11_30_08 (2) 2" xfId="2620"/>
    <cellStyle name="_Costs not in AURORA 06GRC_PCA 7 - Exhibit D update 11_30_08 (2) 2 2" xfId="2621"/>
    <cellStyle name="_Costs not in AURORA 06GRC_PCA 7 - Exhibit D update 11_30_08 (2) 2 2 2" xfId="11411"/>
    <cellStyle name="_Costs not in AURORA 06GRC_PCA 7 - Exhibit D update 11_30_08 (2) 2 3" xfId="11412"/>
    <cellStyle name="_Costs not in AURORA 06GRC_PCA 7 - Exhibit D update 11_30_08 (2) 3" xfId="2622"/>
    <cellStyle name="_Costs not in AURORA 06GRC_PCA 7 - Exhibit D update 11_30_08 (2) 3 2" xfId="11413"/>
    <cellStyle name="_Costs not in AURORA 06GRC_PCA 7 - Exhibit D update 11_30_08 (2) 4" xfId="11414"/>
    <cellStyle name="_Costs not in AURORA 06GRC_PCA 7 - Exhibit D update 11_30_08 (2)_NIM Summary" xfId="2623"/>
    <cellStyle name="_Costs not in AURORA 06GRC_PCA 7 - Exhibit D update 11_30_08 (2)_NIM Summary 2" xfId="2624"/>
    <cellStyle name="_Costs not in AURORA 06GRC_PCA 7 - Exhibit D update 11_30_08 (2)_NIM Summary 2 2" xfId="11415"/>
    <cellStyle name="_Costs not in AURORA 06GRC_PCA 7 - Exhibit D update 11_30_08 (2)_NIM Summary 3" xfId="11416"/>
    <cellStyle name="_Costs not in AURORA 06GRC_PCA 8 - Exhibit D update 12_31_09" xfId="2625"/>
    <cellStyle name="_Costs not in AURORA 06GRC_PCA 8 - Exhibit D update 12_31_09 2" xfId="11417"/>
    <cellStyle name="_Costs not in AURORA 06GRC_PCA 9 -  Exhibit D April 2010" xfId="2626"/>
    <cellStyle name="_Costs not in AURORA 06GRC_PCA 9 -  Exhibit D April 2010 (3)" xfId="2627"/>
    <cellStyle name="_Costs not in AURORA 06GRC_PCA 9 -  Exhibit D April 2010 (3) 2" xfId="2628"/>
    <cellStyle name="_Costs not in AURORA 06GRC_PCA 9 -  Exhibit D April 2010 (3) 2 2" xfId="11418"/>
    <cellStyle name="_Costs not in AURORA 06GRC_PCA 9 -  Exhibit D April 2010 (3) 3" xfId="11419"/>
    <cellStyle name="_Costs not in AURORA 06GRC_PCA 9 -  Exhibit D April 2010 2" xfId="11420"/>
    <cellStyle name="_Costs not in AURORA 06GRC_PCA 9 -  Exhibit D April 2010 3" xfId="11421"/>
    <cellStyle name="_Costs not in AURORA 06GRC_PCA 9 -  Exhibit D April 2010 4" xfId="11422"/>
    <cellStyle name="_Costs not in AURORA 06GRC_PCA 9 -  Exhibit D April 2010 5" xfId="11423"/>
    <cellStyle name="_Costs not in AURORA 06GRC_PCA 9 -  Exhibit D April 2010 6" xfId="11424"/>
    <cellStyle name="_Costs not in AURORA 06GRC_PCA 9 -  Exhibit D April 2010 7" xfId="11425"/>
    <cellStyle name="_Costs not in AURORA 06GRC_PCA 9 -  Exhibit D Feb 2010" xfId="2629"/>
    <cellStyle name="_Costs not in AURORA 06GRC_PCA 9 -  Exhibit D Feb 2010 2" xfId="11426"/>
    <cellStyle name="_Costs not in AURORA 06GRC_PCA 9 -  Exhibit D Feb 2010 v2" xfId="2630"/>
    <cellStyle name="_Costs not in AURORA 06GRC_PCA 9 -  Exhibit D Feb 2010 v2 2" xfId="11427"/>
    <cellStyle name="_Costs not in AURORA 06GRC_PCA 9 -  Exhibit D Feb 2010 WF" xfId="2631"/>
    <cellStyle name="_Costs not in AURORA 06GRC_PCA 9 -  Exhibit D Feb 2010 WF 2" xfId="11428"/>
    <cellStyle name="_Costs not in AURORA 06GRC_PCA 9 -  Exhibit D Jan 2010" xfId="2632"/>
    <cellStyle name="_Costs not in AURORA 06GRC_PCA 9 -  Exhibit D Jan 2010 2" xfId="11429"/>
    <cellStyle name="_Costs not in AURORA 06GRC_PCA 9 -  Exhibit D March 2010 (2)" xfId="2633"/>
    <cellStyle name="_Costs not in AURORA 06GRC_PCA 9 -  Exhibit D March 2010 (2) 2" xfId="11430"/>
    <cellStyle name="_Costs not in AURORA 06GRC_PCA 9 -  Exhibit D Nov 2010" xfId="2634"/>
    <cellStyle name="_Costs not in AURORA 06GRC_PCA 9 -  Exhibit D Nov 2010 2" xfId="11431"/>
    <cellStyle name="_Costs not in AURORA 06GRC_PCA 9 - Exhibit D at August 2010" xfId="2635"/>
    <cellStyle name="_Costs not in AURORA 06GRC_PCA 9 - Exhibit D at August 2010 2" xfId="11432"/>
    <cellStyle name="_Costs not in AURORA 06GRC_PCA 9 - Exhibit D June 2010 GRC" xfId="2636"/>
    <cellStyle name="_Costs not in AURORA 06GRC_PCA 9 - Exhibit D June 2010 GRC 2" xfId="11433"/>
    <cellStyle name="_Costs not in AURORA 06GRC_Power Costs - Comparison bx Rbtl-Staff-Jt-PC" xfId="2637"/>
    <cellStyle name="_Costs not in AURORA 06GRC_Power Costs - Comparison bx Rbtl-Staff-Jt-PC 2" xfId="2638"/>
    <cellStyle name="_Costs not in AURORA 06GRC_Power Costs - Comparison bx Rbtl-Staff-Jt-PC 2 2" xfId="2639"/>
    <cellStyle name="_Costs not in AURORA 06GRC_Power Costs - Comparison bx Rbtl-Staff-Jt-PC 3" xfId="2640"/>
    <cellStyle name="_Costs not in AURORA 06GRC_Power Costs - Comparison bx Rbtl-Staff-Jt-PC_Adj Bench DR 3 for Initial Briefs (Electric)" xfId="2641"/>
    <cellStyle name="_Costs not in AURORA 06GRC_Power Costs - Comparison bx Rbtl-Staff-Jt-PC_Adj Bench DR 3 for Initial Briefs (Electric) 2" xfId="2642"/>
    <cellStyle name="_Costs not in AURORA 06GRC_Power Costs - Comparison bx Rbtl-Staff-Jt-PC_Adj Bench DR 3 for Initial Briefs (Electric) 2 2" xfId="2643"/>
    <cellStyle name="_Costs not in AURORA 06GRC_Power Costs - Comparison bx Rbtl-Staff-Jt-PC_Adj Bench DR 3 for Initial Briefs (Electric) 3" xfId="2644"/>
    <cellStyle name="_Costs not in AURORA 06GRC_Power Costs - Comparison bx Rbtl-Staff-Jt-PC_Electric Rev Req Model (2009 GRC) Rebuttal" xfId="2645"/>
    <cellStyle name="_Costs not in AURORA 06GRC_Power Costs - Comparison bx Rbtl-Staff-Jt-PC_Electric Rev Req Model (2009 GRC) Rebuttal 2" xfId="2646"/>
    <cellStyle name="_Costs not in AURORA 06GRC_Power Costs - Comparison bx Rbtl-Staff-Jt-PC_Electric Rev Req Model (2009 GRC) Rebuttal 2 2" xfId="2647"/>
    <cellStyle name="_Costs not in AURORA 06GRC_Power Costs - Comparison bx Rbtl-Staff-Jt-PC_Electric Rev Req Model (2009 GRC) Rebuttal 3" xfId="2648"/>
    <cellStyle name="_Costs not in AURORA 06GRC_Power Costs - Comparison bx Rbtl-Staff-Jt-PC_Electric Rev Req Model (2009 GRC) Rebuttal REmoval of New  WH Solar AdjustMI" xfId="2649"/>
    <cellStyle name="_Costs not in AURORA 06GRC_Power Costs - Comparison bx Rbtl-Staff-Jt-PC_Electric Rev Req Model (2009 GRC) Rebuttal REmoval of New  WH Solar AdjustMI 2" xfId="2650"/>
    <cellStyle name="_Costs not in AURORA 06GRC_Power Costs - Comparison bx Rbtl-Staff-Jt-PC_Electric Rev Req Model (2009 GRC) Rebuttal REmoval of New  WH Solar AdjustMI 2 2" xfId="2651"/>
    <cellStyle name="_Costs not in AURORA 06GRC_Power Costs - Comparison bx Rbtl-Staff-Jt-PC_Electric Rev Req Model (2009 GRC) Rebuttal REmoval of New  WH Solar AdjustMI 3" xfId="2652"/>
    <cellStyle name="_Costs not in AURORA 06GRC_Power Costs - Comparison bx Rbtl-Staff-Jt-PC_Electric Rev Req Model (2009 GRC) Revised 01-18-2010" xfId="2653"/>
    <cellStyle name="_Costs not in AURORA 06GRC_Power Costs - Comparison bx Rbtl-Staff-Jt-PC_Electric Rev Req Model (2009 GRC) Revised 01-18-2010 2" xfId="2654"/>
    <cellStyle name="_Costs not in AURORA 06GRC_Power Costs - Comparison bx Rbtl-Staff-Jt-PC_Electric Rev Req Model (2009 GRC) Revised 01-18-2010 2 2" xfId="2655"/>
    <cellStyle name="_Costs not in AURORA 06GRC_Power Costs - Comparison bx Rbtl-Staff-Jt-PC_Electric Rev Req Model (2009 GRC) Revised 01-18-2010 3" xfId="2656"/>
    <cellStyle name="_Costs not in AURORA 06GRC_Power Costs - Comparison bx Rbtl-Staff-Jt-PC_Final Order Electric EXHIBIT A-1" xfId="2657"/>
    <cellStyle name="_Costs not in AURORA 06GRC_Power Costs - Comparison bx Rbtl-Staff-Jt-PC_Final Order Electric EXHIBIT A-1 2" xfId="2658"/>
    <cellStyle name="_Costs not in AURORA 06GRC_Power Costs - Comparison bx Rbtl-Staff-Jt-PC_Final Order Electric EXHIBIT A-1 2 2" xfId="2659"/>
    <cellStyle name="_Costs not in AURORA 06GRC_Power Costs - Comparison bx Rbtl-Staff-Jt-PC_Final Order Electric EXHIBIT A-1 3" xfId="2660"/>
    <cellStyle name="_Costs not in AURORA 06GRC_Production Adj 4.37" xfId="88"/>
    <cellStyle name="_Costs not in AURORA 06GRC_Production Adj 4.37 2" xfId="2661"/>
    <cellStyle name="_Costs not in AURORA 06GRC_Production Adj 4.37 2 2" xfId="2662"/>
    <cellStyle name="_Costs not in AURORA 06GRC_Production Adj 4.37 3" xfId="2663"/>
    <cellStyle name="_Costs not in AURORA 06GRC_Purchased Power Adj 4.03" xfId="89"/>
    <cellStyle name="_Costs not in AURORA 06GRC_Purchased Power Adj 4.03 2" xfId="2664"/>
    <cellStyle name="_Costs not in AURORA 06GRC_Purchased Power Adj 4.03 2 2" xfId="2665"/>
    <cellStyle name="_Costs not in AURORA 06GRC_Purchased Power Adj 4.03 3" xfId="2666"/>
    <cellStyle name="_Costs not in AURORA 06GRC_Rebuttal Power Costs" xfId="2667"/>
    <cellStyle name="_Costs not in AURORA 06GRC_Rebuttal Power Costs 2" xfId="2668"/>
    <cellStyle name="_Costs not in AURORA 06GRC_Rebuttal Power Costs 2 2" xfId="2669"/>
    <cellStyle name="_Costs not in AURORA 06GRC_Rebuttal Power Costs 3" xfId="2670"/>
    <cellStyle name="_Costs not in AURORA 06GRC_Rebuttal Power Costs_Adj Bench DR 3 for Initial Briefs (Electric)" xfId="2671"/>
    <cellStyle name="_Costs not in AURORA 06GRC_Rebuttal Power Costs_Adj Bench DR 3 for Initial Briefs (Electric) 2" xfId="2672"/>
    <cellStyle name="_Costs not in AURORA 06GRC_Rebuttal Power Costs_Adj Bench DR 3 for Initial Briefs (Electric) 2 2" xfId="2673"/>
    <cellStyle name="_Costs not in AURORA 06GRC_Rebuttal Power Costs_Adj Bench DR 3 for Initial Briefs (Electric) 3" xfId="2674"/>
    <cellStyle name="_Costs not in AURORA 06GRC_Rebuttal Power Costs_Electric Rev Req Model (2009 GRC) Rebuttal" xfId="2675"/>
    <cellStyle name="_Costs not in AURORA 06GRC_Rebuttal Power Costs_Electric Rev Req Model (2009 GRC) Rebuttal 2" xfId="2676"/>
    <cellStyle name="_Costs not in AURORA 06GRC_Rebuttal Power Costs_Electric Rev Req Model (2009 GRC) Rebuttal 2 2" xfId="2677"/>
    <cellStyle name="_Costs not in AURORA 06GRC_Rebuttal Power Costs_Electric Rev Req Model (2009 GRC) Rebuttal 3" xfId="2678"/>
    <cellStyle name="_Costs not in AURORA 06GRC_Rebuttal Power Costs_Electric Rev Req Model (2009 GRC) Rebuttal REmoval of New  WH Solar AdjustMI" xfId="2679"/>
    <cellStyle name="_Costs not in AURORA 06GRC_Rebuttal Power Costs_Electric Rev Req Model (2009 GRC) Rebuttal REmoval of New  WH Solar AdjustMI 2" xfId="2680"/>
    <cellStyle name="_Costs not in AURORA 06GRC_Rebuttal Power Costs_Electric Rev Req Model (2009 GRC) Rebuttal REmoval of New  WH Solar AdjustMI 2 2" xfId="2681"/>
    <cellStyle name="_Costs not in AURORA 06GRC_Rebuttal Power Costs_Electric Rev Req Model (2009 GRC) Rebuttal REmoval of New  WH Solar AdjustMI 3" xfId="2682"/>
    <cellStyle name="_Costs not in AURORA 06GRC_Rebuttal Power Costs_Electric Rev Req Model (2009 GRC) Revised 01-18-2010" xfId="2683"/>
    <cellStyle name="_Costs not in AURORA 06GRC_Rebuttal Power Costs_Electric Rev Req Model (2009 GRC) Revised 01-18-2010 2" xfId="2684"/>
    <cellStyle name="_Costs not in AURORA 06GRC_Rebuttal Power Costs_Electric Rev Req Model (2009 GRC) Revised 01-18-2010 2 2" xfId="2685"/>
    <cellStyle name="_Costs not in AURORA 06GRC_Rebuttal Power Costs_Electric Rev Req Model (2009 GRC) Revised 01-18-2010 3" xfId="2686"/>
    <cellStyle name="_Costs not in AURORA 06GRC_Rebuttal Power Costs_Final Order Electric EXHIBIT A-1" xfId="2687"/>
    <cellStyle name="_Costs not in AURORA 06GRC_Rebuttal Power Costs_Final Order Electric EXHIBIT A-1 2" xfId="2688"/>
    <cellStyle name="_Costs not in AURORA 06GRC_Rebuttal Power Costs_Final Order Electric EXHIBIT A-1 2 2" xfId="2689"/>
    <cellStyle name="_Costs not in AURORA 06GRC_Rebuttal Power Costs_Final Order Electric EXHIBIT A-1 3" xfId="2690"/>
    <cellStyle name="_Costs not in AURORA 06GRC_RECS vs PTC's w Interest 6-28-10" xfId="90"/>
    <cellStyle name="_Costs not in AURORA 06GRC_revised april pca for Annette" xfId="11434"/>
    <cellStyle name="_Costs not in AURORA 06GRC_ROR &amp; CONV FACTOR" xfId="91"/>
    <cellStyle name="_Costs not in AURORA 06GRC_ROR &amp; CONV FACTOR 2" xfId="2691"/>
    <cellStyle name="_Costs not in AURORA 06GRC_ROR &amp; CONV FACTOR 2 2" xfId="2692"/>
    <cellStyle name="_Costs not in AURORA 06GRC_ROR &amp; CONV FACTOR 3" xfId="2693"/>
    <cellStyle name="_Costs not in AURORA 06GRC_ROR 5.02" xfId="92"/>
    <cellStyle name="_Costs not in AURORA 06GRC_ROR 5.02 2" xfId="2694"/>
    <cellStyle name="_Costs not in AURORA 06GRC_ROR 5.02 2 2" xfId="2695"/>
    <cellStyle name="_Costs not in AURORA 06GRC_ROR 5.02 3" xfId="2696"/>
    <cellStyle name="_Costs not in AURORA 06GRC_Transmission Workbook for May BOD" xfId="2697"/>
    <cellStyle name="_Costs not in AURORA 06GRC_Transmission Workbook for May BOD 2" xfId="2698"/>
    <cellStyle name="_Costs not in AURORA 06GRC_Transmission Workbook for May BOD 2 2" xfId="11435"/>
    <cellStyle name="_Costs not in AURORA 06GRC_Transmission Workbook for May BOD 3" xfId="11436"/>
    <cellStyle name="_Costs not in AURORA 06GRC_Wind Integration 10GRC" xfId="2699"/>
    <cellStyle name="_Costs not in AURORA 06GRC_Wind Integration 10GRC 2" xfId="2700"/>
    <cellStyle name="_Costs not in AURORA 06GRC_Wind Integration 10GRC 2 2" xfId="11437"/>
    <cellStyle name="_Costs not in AURORA 06GRC_Wind Integration 10GRC 3" xfId="11438"/>
    <cellStyle name="_Costs not in AURORA 2006GRC 6.15.06" xfId="93"/>
    <cellStyle name="_Costs not in AURORA 2006GRC 6.15.06 2" xfId="777"/>
    <cellStyle name="_Costs not in AURORA 2006GRC 6.15.06 2 2" xfId="2701"/>
    <cellStyle name="_Costs not in AURORA 2006GRC 6.15.06 2 2 2" xfId="2702"/>
    <cellStyle name="_Costs not in AURORA 2006GRC 6.15.06 2 3" xfId="2703"/>
    <cellStyle name="_Costs not in AURORA 2006GRC 6.15.06 3" xfId="2704"/>
    <cellStyle name="_Costs not in AURORA 2006GRC 6.15.06 3 2" xfId="2705"/>
    <cellStyle name="_Costs not in AURORA 2006GRC 6.15.06 3 2 2" xfId="2706"/>
    <cellStyle name="_Costs not in AURORA 2006GRC 6.15.06 3 3" xfId="2707"/>
    <cellStyle name="_Costs not in AURORA 2006GRC 6.15.06 3 3 2" xfId="2708"/>
    <cellStyle name="_Costs not in AURORA 2006GRC 6.15.06 3 4" xfId="2709"/>
    <cellStyle name="_Costs not in AURORA 2006GRC 6.15.06 3 4 2" xfId="2710"/>
    <cellStyle name="_Costs not in AURORA 2006GRC 6.15.06 4" xfId="2711"/>
    <cellStyle name="_Costs not in AURORA 2006GRC 6.15.06 4 2" xfId="2712"/>
    <cellStyle name="_Costs not in AURORA 2006GRC 6.15.06 5" xfId="2713"/>
    <cellStyle name="_Costs not in AURORA 2006GRC 6.15.06 6" xfId="2714"/>
    <cellStyle name="_Costs not in AURORA 2006GRC 6.15.06 7" xfId="2715"/>
    <cellStyle name="_Costs not in AURORA 2006GRC 6.15.06_04 07E Wild Horse Wind Expansion (C) (2)" xfId="94"/>
    <cellStyle name="_Costs not in AURORA 2006GRC 6.15.06_04 07E Wild Horse Wind Expansion (C) (2) 2" xfId="2716"/>
    <cellStyle name="_Costs not in AURORA 2006GRC 6.15.06_04 07E Wild Horse Wind Expansion (C) (2) 2 2" xfId="2717"/>
    <cellStyle name="_Costs not in AURORA 2006GRC 6.15.06_04 07E Wild Horse Wind Expansion (C) (2) 3" xfId="2718"/>
    <cellStyle name="_Costs not in AURORA 2006GRC 6.15.06_04 07E Wild Horse Wind Expansion (C) (2)_Adj Bench DR 3 for Initial Briefs (Electric)" xfId="2719"/>
    <cellStyle name="_Costs not in AURORA 2006GRC 6.15.06_04 07E Wild Horse Wind Expansion (C) (2)_Adj Bench DR 3 for Initial Briefs (Electric) 2" xfId="2720"/>
    <cellStyle name="_Costs not in AURORA 2006GRC 6.15.06_04 07E Wild Horse Wind Expansion (C) (2)_Adj Bench DR 3 for Initial Briefs (Electric) 2 2" xfId="2721"/>
    <cellStyle name="_Costs not in AURORA 2006GRC 6.15.06_04 07E Wild Horse Wind Expansion (C) (2)_Adj Bench DR 3 for Initial Briefs (Electric) 3" xfId="2722"/>
    <cellStyle name="_Costs not in AURORA 2006GRC 6.15.06_04 07E Wild Horse Wind Expansion (C) (2)_Book1" xfId="2723"/>
    <cellStyle name="_Costs not in AURORA 2006GRC 6.15.06_04 07E Wild Horse Wind Expansion (C) (2)_Electric Rev Req Model (2009 GRC) " xfId="2724"/>
    <cellStyle name="_Costs not in AURORA 2006GRC 6.15.06_04 07E Wild Horse Wind Expansion (C) (2)_Electric Rev Req Model (2009 GRC)  2" xfId="2725"/>
    <cellStyle name="_Costs not in AURORA 2006GRC 6.15.06_04 07E Wild Horse Wind Expansion (C) (2)_Electric Rev Req Model (2009 GRC)  2 2" xfId="2726"/>
    <cellStyle name="_Costs not in AURORA 2006GRC 6.15.06_04 07E Wild Horse Wind Expansion (C) (2)_Electric Rev Req Model (2009 GRC)  3" xfId="2727"/>
    <cellStyle name="_Costs not in AURORA 2006GRC 6.15.06_04 07E Wild Horse Wind Expansion (C) (2)_Electric Rev Req Model (2009 GRC) Rebuttal" xfId="2728"/>
    <cellStyle name="_Costs not in AURORA 2006GRC 6.15.06_04 07E Wild Horse Wind Expansion (C) (2)_Electric Rev Req Model (2009 GRC) Rebuttal 2" xfId="2729"/>
    <cellStyle name="_Costs not in AURORA 2006GRC 6.15.06_04 07E Wild Horse Wind Expansion (C) (2)_Electric Rev Req Model (2009 GRC) Rebuttal 2 2" xfId="2730"/>
    <cellStyle name="_Costs not in AURORA 2006GRC 6.15.06_04 07E Wild Horse Wind Expansion (C) (2)_Electric Rev Req Model (2009 GRC) Rebuttal 3" xfId="2731"/>
    <cellStyle name="_Costs not in AURORA 2006GRC 6.15.06_04 07E Wild Horse Wind Expansion (C) (2)_Electric Rev Req Model (2009 GRC) Rebuttal REmoval of New  WH Solar AdjustMI" xfId="2732"/>
    <cellStyle name="_Costs not in AURORA 2006GRC 6.15.06_04 07E Wild Horse Wind Expansion (C) (2)_Electric Rev Req Model (2009 GRC) Rebuttal REmoval of New  WH Solar AdjustMI 2" xfId="2733"/>
    <cellStyle name="_Costs not in AURORA 2006GRC 6.15.06_04 07E Wild Horse Wind Expansion (C) (2)_Electric Rev Req Model (2009 GRC) Rebuttal REmoval of New  WH Solar AdjustMI 2 2" xfId="2734"/>
    <cellStyle name="_Costs not in AURORA 2006GRC 6.15.06_04 07E Wild Horse Wind Expansion (C) (2)_Electric Rev Req Model (2009 GRC) Rebuttal REmoval of New  WH Solar AdjustMI 3" xfId="2735"/>
    <cellStyle name="_Costs not in AURORA 2006GRC 6.15.06_04 07E Wild Horse Wind Expansion (C) (2)_Electric Rev Req Model (2009 GRC) Revised 01-18-2010" xfId="2736"/>
    <cellStyle name="_Costs not in AURORA 2006GRC 6.15.06_04 07E Wild Horse Wind Expansion (C) (2)_Electric Rev Req Model (2009 GRC) Revised 01-18-2010 2" xfId="2737"/>
    <cellStyle name="_Costs not in AURORA 2006GRC 6.15.06_04 07E Wild Horse Wind Expansion (C) (2)_Electric Rev Req Model (2009 GRC) Revised 01-18-2010 2 2" xfId="2738"/>
    <cellStyle name="_Costs not in AURORA 2006GRC 6.15.06_04 07E Wild Horse Wind Expansion (C) (2)_Electric Rev Req Model (2009 GRC) Revised 01-18-2010 3" xfId="2739"/>
    <cellStyle name="_Costs not in AURORA 2006GRC 6.15.06_04 07E Wild Horse Wind Expansion (C) (2)_Electric Rev Req Model (2010 GRC)" xfId="2740"/>
    <cellStyle name="_Costs not in AURORA 2006GRC 6.15.06_04 07E Wild Horse Wind Expansion (C) (2)_Electric Rev Req Model (2010 GRC) SF" xfId="2741"/>
    <cellStyle name="_Costs not in AURORA 2006GRC 6.15.06_04 07E Wild Horse Wind Expansion (C) (2)_Final Order Electric EXHIBIT A-1" xfId="2742"/>
    <cellStyle name="_Costs not in AURORA 2006GRC 6.15.06_04 07E Wild Horse Wind Expansion (C) (2)_Final Order Electric EXHIBIT A-1 2" xfId="2743"/>
    <cellStyle name="_Costs not in AURORA 2006GRC 6.15.06_04 07E Wild Horse Wind Expansion (C) (2)_Final Order Electric EXHIBIT A-1 2 2" xfId="2744"/>
    <cellStyle name="_Costs not in AURORA 2006GRC 6.15.06_04 07E Wild Horse Wind Expansion (C) (2)_Final Order Electric EXHIBIT A-1 3" xfId="2745"/>
    <cellStyle name="_Costs not in AURORA 2006GRC 6.15.06_04 07E Wild Horse Wind Expansion (C) (2)_TENASKA REGULATORY ASSET" xfId="2746"/>
    <cellStyle name="_Costs not in AURORA 2006GRC 6.15.06_04 07E Wild Horse Wind Expansion (C) (2)_TENASKA REGULATORY ASSET 2" xfId="2747"/>
    <cellStyle name="_Costs not in AURORA 2006GRC 6.15.06_04 07E Wild Horse Wind Expansion (C) (2)_TENASKA REGULATORY ASSET 2 2" xfId="2748"/>
    <cellStyle name="_Costs not in AURORA 2006GRC 6.15.06_04 07E Wild Horse Wind Expansion (C) (2)_TENASKA REGULATORY ASSET 3" xfId="2749"/>
    <cellStyle name="_Costs not in AURORA 2006GRC 6.15.06_16.37E Wild Horse Expansion DeferralRevwrkingfile SF" xfId="2750"/>
    <cellStyle name="_Costs not in AURORA 2006GRC 6.15.06_16.37E Wild Horse Expansion DeferralRevwrkingfile SF 2" xfId="2751"/>
    <cellStyle name="_Costs not in AURORA 2006GRC 6.15.06_16.37E Wild Horse Expansion DeferralRevwrkingfile SF 2 2" xfId="2752"/>
    <cellStyle name="_Costs not in AURORA 2006GRC 6.15.06_16.37E Wild Horse Expansion DeferralRevwrkingfile SF 3" xfId="2753"/>
    <cellStyle name="_Costs not in AURORA 2006GRC 6.15.06_2009 Compliance Filing PCA Exhibits for GRC" xfId="2754"/>
    <cellStyle name="_Costs not in AURORA 2006GRC 6.15.06_2009 Compliance Filing PCA Exhibits for GRC 2" xfId="11439"/>
    <cellStyle name="_Costs not in AURORA 2006GRC 6.15.06_2009 GRC Compl Filing - Exhibit D" xfId="2755"/>
    <cellStyle name="_Costs not in AURORA 2006GRC 6.15.06_2009 GRC Compl Filing - Exhibit D 2" xfId="2756"/>
    <cellStyle name="_Costs not in AURORA 2006GRC 6.15.06_2009 GRC Compl Filing - Exhibit D 2 2" xfId="11440"/>
    <cellStyle name="_Costs not in AURORA 2006GRC 6.15.06_2009 GRC Compl Filing - Exhibit D 3" xfId="11441"/>
    <cellStyle name="_Costs not in AURORA 2006GRC 6.15.06_2010 PTC's July1_Dec31 2010 " xfId="95"/>
    <cellStyle name="_Costs not in AURORA 2006GRC 6.15.06_2010 PTC's Sept10_Aug11 (Version 4)" xfId="96"/>
    <cellStyle name="_Costs not in AURORA 2006GRC 6.15.06_3.01 Income Statement" xfId="555"/>
    <cellStyle name="_Costs not in AURORA 2006GRC 6.15.06_4 31 Regulatory Assets and Liabilities  7 06- Exhibit D" xfId="556"/>
    <cellStyle name="_Costs not in AURORA 2006GRC 6.15.06_4 31 Regulatory Assets and Liabilities  7 06- Exhibit D 2" xfId="2757"/>
    <cellStyle name="_Costs not in AURORA 2006GRC 6.15.06_4 31 Regulatory Assets and Liabilities  7 06- Exhibit D 2 2" xfId="2758"/>
    <cellStyle name="_Costs not in AURORA 2006GRC 6.15.06_4 31 Regulatory Assets and Liabilities  7 06- Exhibit D 3" xfId="2759"/>
    <cellStyle name="_Costs not in AURORA 2006GRC 6.15.06_4 31 Regulatory Assets and Liabilities  7 06- Exhibit D_NIM Summary" xfId="2760"/>
    <cellStyle name="_Costs not in AURORA 2006GRC 6.15.06_4 31 Regulatory Assets and Liabilities  7 06- Exhibit D_NIM Summary 2" xfId="2761"/>
    <cellStyle name="_Costs not in AURORA 2006GRC 6.15.06_4 31 Regulatory Assets and Liabilities  7 06- Exhibit D_NIM Summary 2 2" xfId="11442"/>
    <cellStyle name="_Costs not in AURORA 2006GRC 6.15.06_4 31 Regulatory Assets and Liabilities  7 06- Exhibit D_NIM Summary 3" xfId="11443"/>
    <cellStyle name="_Costs not in AURORA 2006GRC 6.15.06_4 31E Reg Asset  Liab and EXH D" xfId="11444"/>
    <cellStyle name="_Costs not in AURORA 2006GRC 6.15.06_4 31E Reg Asset  Liab and EXH D _ Aug 10 Filing (2)" xfId="11445"/>
    <cellStyle name="_Costs not in AURORA 2006GRC 6.15.06_4 32 Regulatory Assets and Liabilities  7 06- Exhibit D" xfId="557"/>
    <cellStyle name="_Costs not in AURORA 2006GRC 6.15.06_4 32 Regulatory Assets and Liabilities  7 06- Exhibit D 2" xfId="2762"/>
    <cellStyle name="_Costs not in AURORA 2006GRC 6.15.06_4 32 Regulatory Assets and Liabilities  7 06- Exhibit D 2 2" xfId="2763"/>
    <cellStyle name="_Costs not in AURORA 2006GRC 6.15.06_4 32 Regulatory Assets and Liabilities  7 06- Exhibit D 3" xfId="2764"/>
    <cellStyle name="_Costs not in AURORA 2006GRC 6.15.06_4 32 Regulatory Assets and Liabilities  7 06- Exhibit D_NIM Summary" xfId="2765"/>
    <cellStyle name="_Costs not in AURORA 2006GRC 6.15.06_4 32 Regulatory Assets and Liabilities  7 06- Exhibit D_NIM Summary 2" xfId="2766"/>
    <cellStyle name="_Costs not in AURORA 2006GRC 6.15.06_4 32 Regulatory Assets and Liabilities  7 06- Exhibit D_NIM Summary 2 2" xfId="11446"/>
    <cellStyle name="_Costs not in AURORA 2006GRC 6.15.06_4 32 Regulatory Assets and Liabilities  7 06- Exhibit D_NIM Summary 3" xfId="11447"/>
    <cellStyle name="_Costs not in AURORA 2006GRC 6.15.06_6.06E Operating Expenses" xfId="11448"/>
    <cellStyle name="_Costs not in AURORA 2006GRC 6.15.06_ACCOUNTS" xfId="2767"/>
    <cellStyle name="_Costs not in AURORA 2006GRC 6.15.06_Att B to RECs proceeds proposal" xfId="97"/>
    <cellStyle name="_Costs not in AURORA 2006GRC 6.15.06_AURORA Total New" xfId="2768"/>
    <cellStyle name="_Costs not in AURORA 2006GRC 6.15.06_AURORA Total New 2" xfId="2769"/>
    <cellStyle name="_Costs not in AURORA 2006GRC 6.15.06_AURORA Total New 2 2" xfId="11449"/>
    <cellStyle name="_Costs not in AURORA 2006GRC 6.15.06_AURORA Total New 3" xfId="11450"/>
    <cellStyle name="_Costs not in AURORA 2006GRC 6.15.06_Backup for Attachment B 2010-09-09" xfId="98"/>
    <cellStyle name="_Costs not in AURORA 2006GRC 6.15.06_Bench Request - Attachment B" xfId="99"/>
    <cellStyle name="_Costs not in AURORA 2006GRC 6.15.06_Book2" xfId="2770"/>
    <cellStyle name="_Costs not in AURORA 2006GRC 6.15.06_Book2 2" xfId="2771"/>
    <cellStyle name="_Costs not in AURORA 2006GRC 6.15.06_Book2 2 2" xfId="2772"/>
    <cellStyle name="_Costs not in AURORA 2006GRC 6.15.06_Book2 3" xfId="2773"/>
    <cellStyle name="_Costs not in AURORA 2006GRC 6.15.06_Book2_Adj Bench DR 3 for Initial Briefs (Electric)" xfId="2774"/>
    <cellStyle name="_Costs not in AURORA 2006GRC 6.15.06_Book2_Adj Bench DR 3 for Initial Briefs (Electric) 2" xfId="2775"/>
    <cellStyle name="_Costs not in AURORA 2006GRC 6.15.06_Book2_Adj Bench DR 3 for Initial Briefs (Electric) 2 2" xfId="2776"/>
    <cellStyle name="_Costs not in AURORA 2006GRC 6.15.06_Book2_Adj Bench DR 3 for Initial Briefs (Electric) 3" xfId="2777"/>
    <cellStyle name="_Costs not in AURORA 2006GRC 6.15.06_Book2_Electric Rev Req Model (2009 GRC) Rebuttal" xfId="2778"/>
    <cellStyle name="_Costs not in AURORA 2006GRC 6.15.06_Book2_Electric Rev Req Model (2009 GRC) Rebuttal 2" xfId="2779"/>
    <cellStyle name="_Costs not in AURORA 2006GRC 6.15.06_Book2_Electric Rev Req Model (2009 GRC) Rebuttal 2 2" xfId="2780"/>
    <cellStyle name="_Costs not in AURORA 2006GRC 6.15.06_Book2_Electric Rev Req Model (2009 GRC) Rebuttal 3" xfId="2781"/>
    <cellStyle name="_Costs not in AURORA 2006GRC 6.15.06_Book2_Electric Rev Req Model (2009 GRC) Rebuttal REmoval of New  WH Solar AdjustMI" xfId="2782"/>
    <cellStyle name="_Costs not in AURORA 2006GRC 6.15.06_Book2_Electric Rev Req Model (2009 GRC) Rebuttal REmoval of New  WH Solar AdjustMI 2" xfId="2783"/>
    <cellStyle name="_Costs not in AURORA 2006GRC 6.15.06_Book2_Electric Rev Req Model (2009 GRC) Rebuttal REmoval of New  WH Solar AdjustMI 2 2" xfId="2784"/>
    <cellStyle name="_Costs not in AURORA 2006GRC 6.15.06_Book2_Electric Rev Req Model (2009 GRC) Rebuttal REmoval of New  WH Solar AdjustMI 3" xfId="2785"/>
    <cellStyle name="_Costs not in AURORA 2006GRC 6.15.06_Book2_Electric Rev Req Model (2009 GRC) Revised 01-18-2010" xfId="2786"/>
    <cellStyle name="_Costs not in AURORA 2006GRC 6.15.06_Book2_Electric Rev Req Model (2009 GRC) Revised 01-18-2010 2" xfId="2787"/>
    <cellStyle name="_Costs not in AURORA 2006GRC 6.15.06_Book2_Electric Rev Req Model (2009 GRC) Revised 01-18-2010 2 2" xfId="2788"/>
    <cellStyle name="_Costs not in AURORA 2006GRC 6.15.06_Book2_Electric Rev Req Model (2009 GRC) Revised 01-18-2010 3" xfId="2789"/>
    <cellStyle name="_Costs not in AURORA 2006GRC 6.15.06_Book2_Final Order Electric EXHIBIT A-1" xfId="2790"/>
    <cellStyle name="_Costs not in AURORA 2006GRC 6.15.06_Book2_Final Order Electric EXHIBIT A-1 2" xfId="2791"/>
    <cellStyle name="_Costs not in AURORA 2006GRC 6.15.06_Book2_Final Order Electric EXHIBIT A-1 2 2" xfId="2792"/>
    <cellStyle name="_Costs not in AURORA 2006GRC 6.15.06_Book2_Final Order Electric EXHIBIT A-1 3" xfId="2793"/>
    <cellStyle name="_Costs not in AURORA 2006GRC 6.15.06_Book4" xfId="2794"/>
    <cellStyle name="_Costs not in AURORA 2006GRC 6.15.06_Book4 2" xfId="2795"/>
    <cellStyle name="_Costs not in AURORA 2006GRC 6.15.06_Book4 2 2" xfId="2796"/>
    <cellStyle name="_Costs not in AURORA 2006GRC 6.15.06_Book4 3" xfId="2797"/>
    <cellStyle name="_Costs not in AURORA 2006GRC 6.15.06_Book9" xfId="558"/>
    <cellStyle name="_Costs not in AURORA 2006GRC 6.15.06_Book9 2" xfId="2798"/>
    <cellStyle name="_Costs not in AURORA 2006GRC 6.15.06_Book9 2 2" xfId="2799"/>
    <cellStyle name="_Costs not in AURORA 2006GRC 6.15.06_Book9 3" xfId="2800"/>
    <cellStyle name="_Costs not in AURORA 2006GRC 6.15.06_Chelan PUD Power Costs (8-10)" xfId="2801"/>
    <cellStyle name="_Costs not in AURORA 2006GRC 6.15.06_DEM-WP(C) Chelan Power Costs" xfId="11451"/>
    <cellStyle name="_Costs not in AURORA 2006GRC 6.15.06_DEM-WP(C) Gas Transport 2010GRC" xfId="11452"/>
    <cellStyle name="_Costs not in AURORA 2006GRC 6.15.06_Exh A-1 resulting from UE-112050 effective Jan 1 2012" xfId="11453"/>
    <cellStyle name="_Costs not in AURORA 2006GRC 6.15.06_Exh G - Klamath Peaker PPA fr C Locke 2-12" xfId="11454"/>
    <cellStyle name="_Costs not in AURORA 2006GRC 6.15.06_Exhibit A-1 effective 4-1-11 fr S Free 12-11" xfId="11455"/>
    <cellStyle name="_Costs not in AURORA 2006GRC 6.15.06_Gas Rev Req Model (2010 GRC)" xfId="2802"/>
    <cellStyle name="_Costs not in AURORA 2006GRC 6.15.06_INPUTS" xfId="100"/>
    <cellStyle name="_Costs not in AURORA 2006GRC 6.15.06_INPUTS 2" xfId="2803"/>
    <cellStyle name="_Costs not in AURORA 2006GRC 6.15.06_INPUTS 2 2" xfId="2804"/>
    <cellStyle name="_Costs not in AURORA 2006GRC 6.15.06_INPUTS 3" xfId="2805"/>
    <cellStyle name="_Costs not in AURORA 2006GRC 6.15.06_Low Income 2010 RevRequirement" xfId="2806"/>
    <cellStyle name="_Costs not in AURORA 2006GRC 6.15.06_Low Income 2010 RevRequirement (2)" xfId="2807"/>
    <cellStyle name="_Costs not in AURORA 2006GRC 6.15.06_NIM Summary" xfId="2808"/>
    <cellStyle name="_Costs not in AURORA 2006GRC 6.15.06_NIM Summary 09GRC" xfId="2809"/>
    <cellStyle name="_Costs not in AURORA 2006GRC 6.15.06_NIM Summary 09GRC 2" xfId="2810"/>
    <cellStyle name="_Costs not in AURORA 2006GRC 6.15.06_NIM Summary 09GRC 2 2" xfId="11456"/>
    <cellStyle name="_Costs not in AURORA 2006GRC 6.15.06_NIM Summary 09GRC 3" xfId="11457"/>
    <cellStyle name="_Costs not in AURORA 2006GRC 6.15.06_NIM Summary 10" xfId="11458"/>
    <cellStyle name="_Costs not in AURORA 2006GRC 6.15.06_NIM Summary 2" xfId="2811"/>
    <cellStyle name="_Costs not in AURORA 2006GRC 6.15.06_NIM Summary 2 2" xfId="11459"/>
    <cellStyle name="_Costs not in AURORA 2006GRC 6.15.06_NIM Summary 3" xfId="2812"/>
    <cellStyle name="_Costs not in AURORA 2006GRC 6.15.06_NIM Summary 4" xfId="2813"/>
    <cellStyle name="_Costs not in AURORA 2006GRC 6.15.06_NIM Summary 5" xfId="2814"/>
    <cellStyle name="_Costs not in AURORA 2006GRC 6.15.06_NIM Summary 6" xfId="2815"/>
    <cellStyle name="_Costs not in AURORA 2006GRC 6.15.06_NIM Summary 7" xfId="2816"/>
    <cellStyle name="_Costs not in AURORA 2006GRC 6.15.06_NIM Summary 8" xfId="2817"/>
    <cellStyle name="_Costs not in AURORA 2006GRC 6.15.06_NIM Summary 9" xfId="2818"/>
    <cellStyle name="_Costs not in AURORA 2006GRC 6.15.06_Oct2010toSep2011LwIncLead" xfId="2819"/>
    <cellStyle name="_Costs not in AURORA 2006GRC 6.15.06_PCA 10 -  Exhibit D Dec 2011" xfId="11460"/>
    <cellStyle name="_Costs not in AURORA 2006GRC 6.15.06_PCA 10 -  Exhibit D from A Kellogg Jan 2011" xfId="2820"/>
    <cellStyle name="_Costs not in AURORA 2006GRC 6.15.06_PCA 10 -  Exhibit D from A Kellogg July 2011" xfId="2821"/>
    <cellStyle name="_Costs not in AURORA 2006GRC 6.15.06_PCA 10 -  Exhibit D from S Free Rcv'd 12-11" xfId="2822"/>
    <cellStyle name="_Costs not in AURORA 2006GRC 6.15.06_PCA 11 -  Exhibit D Apr 2012 fr A Kellogg v2" xfId="11461"/>
    <cellStyle name="_Costs not in AURORA 2006GRC 6.15.06_PCA 11 -  Exhibit D Jan 2012 fr A Kellogg" xfId="11462"/>
    <cellStyle name="_Costs not in AURORA 2006GRC 6.15.06_PCA 11 -  Exhibit D Jan 2012 WF" xfId="11463"/>
    <cellStyle name="_Costs not in AURORA 2006GRC 6.15.06_PCA 9 -  Exhibit D April 2010" xfId="2823"/>
    <cellStyle name="_Costs not in AURORA 2006GRC 6.15.06_PCA 9 -  Exhibit D April 2010 (3)" xfId="2824"/>
    <cellStyle name="_Costs not in AURORA 2006GRC 6.15.06_PCA 9 -  Exhibit D April 2010 (3) 2" xfId="2825"/>
    <cellStyle name="_Costs not in AURORA 2006GRC 6.15.06_PCA 9 -  Exhibit D April 2010 (3) 2 2" xfId="11464"/>
    <cellStyle name="_Costs not in AURORA 2006GRC 6.15.06_PCA 9 -  Exhibit D April 2010 (3) 3" xfId="11465"/>
    <cellStyle name="_Costs not in AURORA 2006GRC 6.15.06_PCA 9 -  Exhibit D April 2010 2" xfId="11466"/>
    <cellStyle name="_Costs not in AURORA 2006GRC 6.15.06_PCA 9 -  Exhibit D April 2010 3" xfId="11467"/>
    <cellStyle name="_Costs not in AURORA 2006GRC 6.15.06_PCA 9 -  Exhibit D April 2010 4" xfId="11468"/>
    <cellStyle name="_Costs not in AURORA 2006GRC 6.15.06_PCA 9 -  Exhibit D April 2010 5" xfId="11469"/>
    <cellStyle name="_Costs not in AURORA 2006GRC 6.15.06_PCA 9 -  Exhibit D April 2010 6" xfId="11470"/>
    <cellStyle name="_Costs not in AURORA 2006GRC 6.15.06_PCA 9 -  Exhibit D April 2010 7" xfId="11471"/>
    <cellStyle name="_Costs not in AURORA 2006GRC 6.15.06_PCA 9 -  Exhibit D Nov 2010" xfId="2826"/>
    <cellStyle name="_Costs not in AURORA 2006GRC 6.15.06_PCA 9 -  Exhibit D Nov 2010 2" xfId="11472"/>
    <cellStyle name="_Costs not in AURORA 2006GRC 6.15.06_PCA 9 - Exhibit D at August 2010" xfId="2827"/>
    <cellStyle name="_Costs not in AURORA 2006GRC 6.15.06_PCA 9 - Exhibit D at August 2010 2" xfId="11473"/>
    <cellStyle name="_Costs not in AURORA 2006GRC 6.15.06_PCA 9 - Exhibit D June 2010 GRC" xfId="2828"/>
    <cellStyle name="_Costs not in AURORA 2006GRC 6.15.06_PCA 9 - Exhibit D June 2010 GRC 2" xfId="11474"/>
    <cellStyle name="_Costs not in AURORA 2006GRC 6.15.06_Power Costs - Comparison bx Rbtl-Staff-Jt-PC" xfId="2829"/>
    <cellStyle name="_Costs not in AURORA 2006GRC 6.15.06_Power Costs - Comparison bx Rbtl-Staff-Jt-PC 2" xfId="2830"/>
    <cellStyle name="_Costs not in AURORA 2006GRC 6.15.06_Power Costs - Comparison bx Rbtl-Staff-Jt-PC 2 2" xfId="2831"/>
    <cellStyle name="_Costs not in AURORA 2006GRC 6.15.06_Power Costs - Comparison bx Rbtl-Staff-Jt-PC 3" xfId="2832"/>
    <cellStyle name="_Costs not in AURORA 2006GRC 6.15.06_Power Costs - Comparison bx Rbtl-Staff-Jt-PC_Adj Bench DR 3 for Initial Briefs (Electric)" xfId="2833"/>
    <cellStyle name="_Costs not in AURORA 2006GRC 6.15.06_Power Costs - Comparison bx Rbtl-Staff-Jt-PC_Adj Bench DR 3 for Initial Briefs (Electric) 2" xfId="2834"/>
    <cellStyle name="_Costs not in AURORA 2006GRC 6.15.06_Power Costs - Comparison bx Rbtl-Staff-Jt-PC_Adj Bench DR 3 for Initial Briefs (Electric) 2 2" xfId="2835"/>
    <cellStyle name="_Costs not in AURORA 2006GRC 6.15.06_Power Costs - Comparison bx Rbtl-Staff-Jt-PC_Adj Bench DR 3 for Initial Briefs (Electric) 3" xfId="2836"/>
    <cellStyle name="_Costs not in AURORA 2006GRC 6.15.06_Power Costs - Comparison bx Rbtl-Staff-Jt-PC_Electric Rev Req Model (2009 GRC) Rebuttal" xfId="2837"/>
    <cellStyle name="_Costs not in AURORA 2006GRC 6.15.06_Power Costs - Comparison bx Rbtl-Staff-Jt-PC_Electric Rev Req Model (2009 GRC) Rebuttal 2" xfId="2838"/>
    <cellStyle name="_Costs not in AURORA 2006GRC 6.15.06_Power Costs - Comparison bx Rbtl-Staff-Jt-PC_Electric Rev Req Model (2009 GRC) Rebuttal 2 2" xfId="2839"/>
    <cellStyle name="_Costs not in AURORA 2006GRC 6.15.06_Power Costs - Comparison bx Rbtl-Staff-Jt-PC_Electric Rev Req Model (2009 GRC) Rebuttal 3" xfId="2840"/>
    <cellStyle name="_Costs not in AURORA 2006GRC 6.15.06_Power Costs - Comparison bx Rbtl-Staff-Jt-PC_Electric Rev Req Model (2009 GRC) Rebuttal REmoval of New  WH Solar AdjustMI" xfId="2841"/>
    <cellStyle name="_Costs not in AURORA 2006GRC 6.15.06_Power Costs - Comparison bx Rbtl-Staff-Jt-PC_Electric Rev Req Model (2009 GRC) Rebuttal REmoval of New  WH Solar AdjustMI 2" xfId="2842"/>
    <cellStyle name="_Costs not in AURORA 2006GRC 6.15.06_Power Costs - Comparison bx Rbtl-Staff-Jt-PC_Electric Rev Req Model (2009 GRC) Rebuttal REmoval of New  WH Solar AdjustMI 2 2" xfId="2843"/>
    <cellStyle name="_Costs not in AURORA 2006GRC 6.15.06_Power Costs - Comparison bx Rbtl-Staff-Jt-PC_Electric Rev Req Model (2009 GRC) Rebuttal REmoval of New  WH Solar AdjustMI 3" xfId="2844"/>
    <cellStyle name="_Costs not in AURORA 2006GRC 6.15.06_Power Costs - Comparison bx Rbtl-Staff-Jt-PC_Electric Rev Req Model (2009 GRC) Revised 01-18-2010" xfId="2845"/>
    <cellStyle name="_Costs not in AURORA 2006GRC 6.15.06_Power Costs - Comparison bx Rbtl-Staff-Jt-PC_Electric Rev Req Model (2009 GRC) Revised 01-18-2010 2" xfId="2846"/>
    <cellStyle name="_Costs not in AURORA 2006GRC 6.15.06_Power Costs - Comparison bx Rbtl-Staff-Jt-PC_Electric Rev Req Model (2009 GRC) Revised 01-18-2010 2 2" xfId="2847"/>
    <cellStyle name="_Costs not in AURORA 2006GRC 6.15.06_Power Costs - Comparison bx Rbtl-Staff-Jt-PC_Electric Rev Req Model (2009 GRC) Revised 01-18-2010 3" xfId="2848"/>
    <cellStyle name="_Costs not in AURORA 2006GRC 6.15.06_Power Costs - Comparison bx Rbtl-Staff-Jt-PC_Final Order Electric EXHIBIT A-1" xfId="2849"/>
    <cellStyle name="_Costs not in AURORA 2006GRC 6.15.06_Power Costs - Comparison bx Rbtl-Staff-Jt-PC_Final Order Electric EXHIBIT A-1 2" xfId="2850"/>
    <cellStyle name="_Costs not in AURORA 2006GRC 6.15.06_Power Costs - Comparison bx Rbtl-Staff-Jt-PC_Final Order Electric EXHIBIT A-1 2 2" xfId="2851"/>
    <cellStyle name="_Costs not in AURORA 2006GRC 6.15.06_Power Costs - Comparison bx Rbtl-Staff-Jt-PC_Final Order Electric EXHIBIT A-1 3" xfId="2852"/>
    <cellStyle name="_Costs not in AURORA 2006GRC 6.15.06_Production Adj 4.37" xfId="101"/>
    <cellStyle name="_Costs not in AURORA 2006GRC 6.15.06_Production Adj 4.37 2" xfId="2853"/>
    <cellStyle name="_Costs not in AURORA 2006GRC 6.15.06_Production Adj 4.37 2 2" xfId="2854"/>
    <cellStyle name="_Costs not in AURORA 2006GRC 6.15.06_Production Adj 4.37 3" xfId="2855"/>
    <cellStyle name="_Costs not in AURORA 2006GRC 6.15.06_Purchased Power Adj 4.03" xfId="102"/>
    <cellStyle name="_Costs not in AURORA 2006GRC 6.15.06_Purchased Power Adj 4.03 2" xfId="2856"/>
    <cellStyle name="_Costs not in AURORA 2006GRC 6.15.06_Purchased Power Adj 4.03 2 2" xfId="2857"/>
    <cellStyle name="_Costs not in AURORA 2006GRC 6.15.06_Purchased Power Adj 4.03 3" xfId="2858"/>
    <cellStyle name="_Costs not in AURORA 2006GRC 6.15.06_Rebuttal Power Costs" xfId="2859"/>
    <cellStyle name="_Costs not in AURORA 2006GRC 6.15.06_Rebuttal Power Costs 2" xfId="2860"/>
    <cellStyle name="_Costs not in AURORA 2006GRC 6.15.06_Rebuttal Power Costs 2 2" xfId="2861"/>
    <cellStyle name="_Costs not in AURORA 2006GRC 6.15.06_Rebuttal Power Costs 3" xfId="2862"/>
    <cellStyle name="_Costs not in AURORA 2006GRC 6.15.06_Rebuttal Power Costs_Adj Bench DR 3 for Initial Briefs (Electric)" xfId="2863"/>
    <cellStyle name="_Costs not in AURORA 2006GRC 6.15.06_Rebuttal Power Costs_Adj Bench DR 3 for Initial Briefs (Electric) 2" xfId="2864"/>
    <cellStyle name="_Costs not in AURORA 2006GRC 6.15.06_Rebuttal Power Costs_Adj Bench DR 3 for Initial Briefs (Electric) 2 2" xfId="2865"/>
    <cellStyle name="_Costs not in AURORA 2006GRC 6.15.06_Rebuttal Power Costs_Adj Bench DR 3 for Initial Briefs (Electric) 3" xfId="2866"/>
    <cellStyle name="_Costs not in AURORA 2006GRC 6.15.06_Rebuttal Power Costs_Electric Rev Req Model (2009 GRC) Rebuttal" xfId="2867"/>
    <cellStyle name="_Costs not in AURORA 2006GRC 6.15.06_Rebuttal Power Costs_Electric Rev Req Model (2009 GRC) Rebuttal 2" xfId="2868"/>
    <cellStyle name="_Costs not in AURORA 2006GRC 6.15.06_Rebuttal Power Costs_Electric Rev Req Model (2009 GRC) Rebuttal 2 2" xfId="2869"/>
    <cellStyle name="_Costs not in AURORA 2006GRC 6.15.06_Rebuttal Power Costs_Electric Rev Req Model (2009 GRC) Rebuttal 3" xfId="2870"/>
    <cellStyle name="_Costs not in AURORA 2006GRC 6.15.06_Rebuttal Power Costs_Electric Rev Req Model (2009 GRC) Rebuttal REmoval of New  WH Solar AdjustMI" xfId="2871"/>
    <cellStyle name="_Costs not in AURORA 2006GRC 6.15.06_Rebuttal Power Costs_Electric Rev Req Model (2009 GRC) Rebuttal REmoval of New  WH Solar AdjustMI 2" xfId="2872"/>
    <cellStyle name="_Costs not in AURORA 2006GRC 6.15.06_Rebuttal Power Costs_Electric Rev Req Model (2009 GRC) Rebuttal REmoval of New  WH Solar AdjustMI 2 2" xfId="2873"/>
    <cellStyle name="_Costs not in AURORA 2006GRC 6.15.06_Rebuttal Power Costs_Electric Rev Req Model (2009 GRC) Rebuttal REmoval of New  WH Solar AdjustMI 3" xfId="2874"/>
    <cellStyle name="_Costs not in AURORA 2006GRC 6.15.06_Rebuttal Power Costs_Electric Rev Req Model (2009 GRC) Revised 01-18-2010" xfId="2875"/>
    <cellStyle name="_Costs not in AURORA 2006GRC 6.15.06_Rebuttal Power Costs_Electric Rev Req Model (2009 GRC) Revised 01-18-2010 2" xfId="2876"/>
    <cellStyle name="_Costs not in AURORA 2006GRC 6.15.06_Rebuttal Power Costs_Electric Rev Req Model (2009 GRC) Revised 01-18-2010 2 2" xfId="2877"/>
    <cellStyle name="_Costs not in AURORA 2006GRC 6.15.06_Rebuttal Power Costs_Electric Rev Req Model (2009 GRC) Revised 01-18-2010 3" xfId="2878"/>
    <cellStyle name="_Costs not in AURORA 2006GRC 6.15.06_Rebuttal Power Costs_Final Order Electric EXHIBIT A-1" xfId="2879"/>
    <cellStyle name="_Costs not in AURORA 2006GRC 6.15.06_Rebuttal Power Costs_Final Order Electric EXHIBIT A-1 2" xfId="2880"/>
    <cellStyle name="_Costs not in AURORA 2006GRC 6.15.06_Rebuttal Power Costs_Final Order Electric EXHIBIT A-1 2 2" xfId="2881"/>
    <cellStyle name="_Costs not in AURORA 2006GRC 6.15.06_Rebuttal Power Costs_Final Order Electric EXHIBIT A-1 3" xfId="2882"/>
    <cellStyle name="_Costs not in AURORA 2006GRC 6.15.06_RECS vs PTC's w Interest 6-28-10" xfId="103"/>
    <cellStyle name="_Costs not in AURORA 2006GRC 6.15.06_revised april pca for Annette" xfId="11475"/>
    <cellStyle name="_Costs not in AURORA 2006GRC 6.15.06_ROR &amp; CONV FACTOR" xfId="104"/>
    <cellStyle name="_Costs not in AURORA 2006GRC 6.15.06_ROR &amp; CONV FACTOR 2" xfId="2883"/>
    <cellStyle name="_Costs not in AURORA 2006GRC 6.15.06_ROR &amp; CONV FACTOR 2 2" xfId="2884"/>
    <cellStyle name="_Costs not in AURORA 2006GRC 6.15.06_ROR &amp; CONV FACTOR 3" xfId="2885"/>
    <cellStyle name="_Costs not in AURORA 2006GRC 6.15.06_ROR 5.02" xfId="105"/>
    <cellStyle name="_Costs not in AURORA 2006GRC 6.15.06_ROR 5.02 2" xfId="2886"/>
    <cellStyle name="_Costs not in AURORA 2006GRC 6.15.06_ROR 5.02 2 2" xfId="2887"/>
    <cellStyle name="_Costs not in AURORA 2006GRC 6.15.06_ROR 5.02 3" xfId="2888"/>
    <cellStyle name="_Costs not in AURORA 2006GRC 6.15.06_Wind Integration 10GRC" xfId="2889"/>
    <cellStyle name="_Costs not in AURORA 2006GRC 6.15.06_Wind Integration 10GRC 2" xfId="2890"/>
    <cellStyle name="_Costs not in AURORA 2006GRC 6.15.06_Wind Integration 10GRC 2 2" xfId="11476"/>
    <cellStyle name="_Costs not in AURORA 2006GRC 6.15.06_Wind Integration 10GRC 3" xfId="11477"/>
    <cellStyle name="_Costs not in AURORA 2006GRC w gas price updated" xfId="106"/>
    <cellStyle name="_Costs not in AURORA 2006GRC w gas price updated 2" xfId="2891"/>
    <cellStyle name="_Costs not in AURORA 2006GRC w gas price updated 2 2" xfId="2892"/>
    <cellStyle name="_Costs not in AURORA 2006GRC w gas price updated 3" xfId="2893"/>
    <cellStyle name="_Costs not in AURORA 2006GRC w gas price updated_Adj Bench DR 3 for Initial Briefs (Electric)" xfId="2894"/>
    <cellStyle name="_Costs not in AURORA 2006GRC w gas price updated_Adj Bench DR 3 for Initial Briefs (Electric) 2" xfId="2895"/>
    <cellStyle name="_Costs not in AURORA 2006GRC w gas price updated_Adj Bench DR 3 for Initial Briefs (Electric) 2 2" xfId="2896"/>
    <cellStyle name="_Costs not in AURORA 2006GRC w gas price updated_Adj Bench DR 3 for Initial Briefs (Electric) 3" xfId="2897"/>
    <cellStyle name="_Costs not in AURORA 2006GRC w gas price updated_Book1" xfId="2898"/>
    <cellStyle name="_Costs not in AURORA 2006GRC w gas price updated_Book2" xfId="2899"/>
    <cellStyle name="_Costs not in AURORA 2006GRC w gas price updated_Book2 2" xfId="2900"/>
    <cellStyle name="_Costs not in AURORA 2006GRC w gas price updated_Book2 2 2" xfId="2901"/>
    <cellStyle name="_Costs not in AURORA 2006GRC w gas price updated_Book2 3" xfId="2902"/>
    <cellStyle name="_Costs not in AURORA 2006GRC w gas price updated_Book2_Adj Bench DR 3 for Initial Briefs (Electric)" xfId="2903"/>
    <cellStyle name="_Costs not in AURORA 2006GRC w gas price updated_Book2_Adj Bench DR 3 for Initial Briefs (Electric) 2" xfId="2904"/>
    <cellStyle name="_Costs not in AURORA 2006GRC w gas price updated_Book2_Adj Bench DR 3 for Initial Briefs (Electric) 2 2" xfId="2905"/>
    <cellStyle name="_Costs not in AURORA 2006GRC w gas price updated_Book2_Adj Bench DR 3 for Initial Briefs (Electric) 3" xfId="2906"/>
    <cellStyle name="_Costs not in AURORA 2006GRC w gas price updated_Book2_Electric Rev Req Model (2009 GRC) Rebuttal" xfId="2907"/>
    <cellStyle name="_Costs not in AURORA 2006GRC w gas price updated_Book2_Electric Rev Req Model (2009 GRC) Rebuttal 2" xfId="2908"/>
    <cellStyle name="_Costs not in AURORA 2006GRC w gas price updated_Book2_Electric Rev Req Model (2009 GRC) Rebuttal 2 2" xfId="2909"/>
    <cellStyle name="_Costs not in AURORA 2006GRC w gas price updated_Book2_Electric Rev Req Model (2009 GRC) Rebuttal 3" xfId="2910"/>
    <cellStyle name="_Costs not in AURORA 2006GRC w gas price updated_Book2_Electric Rev Req Model (2009 GRC) Rebuttal REmoval of New  WH Solar AdjustMI" xfId="2911"/>
    <cellStyle name="_Costs not in AURORA 2006GRC w gas price updated_Book2_Electric Rev Req Model (2009 GRC) Rebuttal REmoval of New  WH Solar AdjustMI 2" xfId="2912"/>
    <cellStyle name="_Costs not in AURORA 2006GRC w gas price updated_Book2_Electric Rev Req Model (2009 GRC) Rebuttal REmoval of New  WH Solar AdjustMI 2 2" xfId="2913"/>
    <cellStyle name="_Costs not in AURORA 2006GRC w gas price updated_Book2_Electric Rev Req Model (2009 GRC) Rebuttal REmoval of New  WH Solar AdjustMI 3" xfId="2914"/>
    <cellStyle name="_Costs not in AURORA 2006GRC w gas price updated_Book2_Electric Rev Req Model (2009 GRC) Revised 01-18-2010" xfId="2915"/>
    <cellStyle name="_Costs not in AURORA 2006GRC w gas price updated_Book2_Electric Rev Req Model (2009 GRC) Revised 01-18-2010 2" xfId="2916"/>
    <cellStyle name="_Costs not in AURORA 2006GRC w gas price updated_Book2_Electric Rev Req Model (2009 GRC) Revised 01-18-2010 2 2" xfId="2917"/>
    <cellStyle name="_Costs not in AURORA 2006GRC w gas price updated_Book2_Electric Rev Req Model (2009 GRC) Revised 01-18-2010 3" xfId="2918"/>
    <cellStyle name="_Costs not in AURORA 2006GRC w gas price updated_Book2_Final Order Electric EXHIBIT A-1" xfId="2919"/>
    <cellStyle name="_Costs not in AURORA 2006GRC w gas price updated_Book2_Final Order Electric EXHIBIT A-1 2" xfId="2920"/>
    <cellStyle name="_Costs not in AURORA 2006GRC w gas price updated_Book2_Final Order Electric EXHIBIT A-1 2 2" xfId="2921"/>
    <cellStyle name="_Costs not in AURORA 2006GRC w gas price updated_Book2_Final Order Electric EXHIBIT A-1 3" xfId="2922"/>
    <cellStyle name="_Costs not in AURORA 2006GRC w gas price updated_Chelan PUD Power Costs (8-10)" xfId="2923"/>
    <cellStyle name="_Costs not in AURORA 2006GRC w gas price updated_Colstrip 1&amp;2 Annual O&amp;M Budgets" xfId="11478"/>
    <cellStyle name="_Costs not in AURORA 2006GRC w gas price updated_Confidential Material" xfId="2924"/>
    <cellStyle name="_Costs not in AURORA 2006GRC w gas price updated_DEM-WP(C) Colstrip 12 Coal Cost Forecast 2010GRC" xfId="2925"/>
    <cellStyle name="_Costs not in AURORA 2006GRC w gas price updated_DEM-WP(C) Production O&amp;M 2010GRC As-Filed" xfId="2926"/>
    <cellStyle name="_Costs not in AURORA 2006GRC w gas price updated_DEM-WP(C) Production O&amp;M 2010GRC As-Filed 2" xfId="2927"/>
    <cellStyle name="_Costs not in AURORA 2006GRC w gas price updated_Electric Rev Req Model (2009 GRC) " xfId="2928"/>
    <cellStyle name="_Costs not in AURORA 2006GRC w gas price updated_Electric Rev Req Model (2009 GRC)  2" xfId="2929"/>
    <cellStyle name="_Costs not in AURORA 2006GRC w gas price updated_Electric Rev Req Model (2009 GRC)  2 2" xfId="2930"/>
    <cellStyle name="_Costs not in AURORA 2006GRC w gas price updated_Electric Rev Req Model (2009 GRC)  3" xfId="2931"/>
    <cellStyle name="_Costs not in AURORA 2006GRC w gas price updated_Electric Rev Req Model (2009 GRC) Rebuttal" xfId="2932"/>
    <cellStyle name="_Costs not in AURORA 2006GRC w gas price updated_Electric Rev Req Model (2009 GRC) Rebuttal 2" xfId="2933"/>
    <cellStyle name="_Costs not in AURORA 2006GRC w gas price updated_Electric Rev Req Model (2009 GRC) Rebuttal 2 2" xfId="2934"/>
    <cellStyle name="_Costs not in AURORA 2006GRC w gas price updated_Electric Rev Req Model (2009 GRC) Rebuttal 3" xfId="2935"/>
    <cellStyle name="_Costs not in AURORA 2006GRC w gas price updated_Electric Rev Req Model (2009 GRC) Rebuttal REmoval of New  WH Solar AdjustMI" xfId="2936"/>
    <cellStyle name="_Costs not in AURORA 2006GRC w gas price updated_Electric Rev Req Model (2009 GRC) Rebuttal REmoval of New  WH Solar AdjustMI 2" xfId="2937"/>
    <cellStyle name="_Costs not in AURORA 2006GRC w gas price updated_Electric Rev Req Model (2009 GRC) Rebuttal REmoval of New  WH Solar AdjustMI 2 2" xfId="2938"/>
    <cellStyle name="_Costs not in AURORA 2006GRC w gas price updated_Electric Rev Req Model (2009 GRC) Rebuttal REmoval of New  WH Solar AdjustMI 3" xfId="2939"/>
    <cellStyle name="_Costs not in AURORA 2006GRC w gas price updated_Electric Rev Req Model (2009 GRC) Revised 01-18-2010" xfId="2940"/>
    <cellStyle name="_Costs not in AURORA 2006GRC w gas price updated_Electric Rev Req Model (2009 GRC) Revised 01-18-2010 2" xfId="2941"/>
    <cellStyle name="_Costs not in AURORA 2006GRC w gas price updated_Electric Rev Req Model (2009 GRC) Revised 01-18-2010 2 2" xfId="2942"/>
    <cellStyle name="_Costs not in AURORA 2006GRC w gas price updated_Electric Rev Req Model (2009 GRC) Revised 01-18-2010 3" xfId="2943"/>
    <cellStyle name="_Costs not in AURORA 2006GRC w gas price updated_Electric Rev Req Model (2010 GRC)" xfId="2944"/>
    <cellStyle name="_Costs not in AURORA 2006GRC w gas price updated_Electric Rev Req Model (2010 GRC) SF" xfId="2945"/>
    <cellStyle name="_Costs not in AURORA 2006GRC w gas price updated_Final Order Electric EXHIBIT A-1" xfId="2946"/>
    <cellStyle name="_Costs not in AURORA 2006GRC w gas price updated_Final Order Electric EXHIBIT A-1 2" xfId="2947"/>
    <cellStyle name="_Costs not in AURORA 2006GRC w gas price updated_Final Order Electric EXHIBIT A-1 2 2" xfId="2948"/>
    <cellStyle name="_Costs not in AURORA 2006GRC w gas price updated_Final Order Electric EXHIBIT A-1 3" xfId="2949"/>
    <cellStyle name="_Costs not in AURORA 2006GRC w gas price updated_NIM Summary" xfId="2950"/>
    <cellStyle name="_Costs not in AURORA 2006GRC w gas price updated_NIM Summary 2" xfId="2951"/>
    <cellStyle name="_Costs not in AURORA 2006GRC w gas price updated_NIM Summary 2 2" xfId="11479"/>
    <cellStyle name="_Costs not in AURORA 2006GRC w gas price updated_NIM Summary 3" xfId="11480"/>
    <cellStyle name="_Costs not in AURORA 2006GRC w gas price updated_Rebuttal Power Costs" xfId="2952"/>
    <cellStyle name="_Costs not in AURORA 2006GRC w gas price updated_Rebuttal Power Costs 2" xfId="2953"/>
    <cellStyle name="_Costs not in AURORA 2006GRC w gas price updated_Rebuttal Power Costs 2 2" xfId="2954"/>
    <cellStyle name="_Costs not in AURORA 2006GRC w gas price updated_Rebuttal Power Costs 3" xfId="2955"/>
    <cellStyle name="_Costs not in AURORA 2006GRC w gas price updated_Rebuttal Power Costs_Adj Bench DR 3 for Initial Briefs (Electric)" xfId="2956"/>
    <cellStyle name="_Costs not in AURORA 2006GRC w gas price updated_Rebuttal Power Costs_Adj Bench DR 3 for Initial Briefs (Electric) 2" xfId="2957"/>
    <cellStyle name="_Costs not in AURORA 2006GRC w gas price updated_Rebuttal Power Costs_Adj Bench DR 3 for Initial Briefs (Electric) 2 2" xfId="2958"/>
    <cellStyle name="_Costs not in AURORA 2006GRC w gas price updated_Rebuttal Power Costs_Adj Bench DR 3 for Initial Briefs (Electric) 3" xfId="2959"/>
    <cellStyle name="_Costs not in AURORA 2006GRC w gas price updated_Rebuttal Power Costs_Electric Rev Req Model (2009 GRC) Rebuttal" xfId="2960"/>
    <cellStyle name="_Costs not in AURORA 2006GRC w gas price updated_Rebuttal Power Costs_Electric Rev Req Model (2009 GRC) Rebuttal 2" xfId="2961"/>
    <cellStyle name="_Costs not in AURORA 2006GRC w gas price updated_Rebuttal Power Costs_Electric Rev Req Model (2009 GRC) Rebuttal 2 2" xfId="2962"/>
    <cellStyle name="_Costs not in AURORA 2006GRC w gas price updated_Rebuttal Power Costs_Electric Rev Req Model (2009 GRC) Rebuttal 3" xfId="2963"/>
    <cellStyle name="_Costs not in AURORA 2006GRC w gas price updated_Rebuttal Power Costs_Electric Rev Req Model (2009 GRC) Rebuttal REmoval of New  WH Solar AdjustMI" xfId="2964"/>
    <cellStyle name="_Costs not in AURORA 2006GRC w gas price updated_Rebuttal Power Costs_Electric Rev Req Model (2009 GRC) Rebuttal REmoval of New  WH Solar AdjustMI 2" xfId="2965"/>
    <cellStyle name="_Costs not in AURORA 2006GRC w gas price updated_Rebuttal Power Costs_Electric Rev Req Model (2009 GRC) Rebuttal REmoval of New  WH Solar AdjustMI 2 2" xfId="2966"/>
    <cellStyle name="_Costs not in AURORA 2006GRC w gas price updated_Rebuttal Power Costs_Electric Rev Req Model (2009 GRC) Rebuttal REmoval of New  WH Solar AdjustMI 3" xfId="2967"/>
    <cellStyle name="_Costs not in AURORA 2006GRC w gas price updated_Rebuttal Power Costs_Electric Rev Req Model (2009 GRC) Revised 01-18-2010" xfId="2968"/>
    <cellStyle name="_Costs not in AURORA 2006GRC w gas price updated_Rebuttal Power Costs_Electric Rev Req Model (2009 GRC) Revised 01-18-2010 2" xfId="2969"/>
    <cellStyle name="_Costs not in AURORA 2006GRC w gas price updated_Rebuttal Power Costs_Electric Rev Req Model (2009 GRC) Revised 01-18-2010 2 2" xfId="2970"/>
    <cellStyle name="_Costs not in AURORA 2006GRC w gas price updated_Rebuttal Power Costs_Electric Rev Req Model (2009 GRC) Revised 01-18-2010 3" xfId="2971"/>
    <cellStyle name="_Costs not in AURORA 2006GRC w gas price updated_Rebuttal Power Costs_Final Order Electric EXHIBIT A-1" xfId="2972"/>
    <cellStyle name="_Costs not in AURORA 2006GRC w gas price updated_Rebuttal Power Costs_Final Order Electric EXHIBIT A-1 2" xfId="2973"/>
    <cellStyle name="_Costs not in AURORA 2006GRC w gas price updated_Rebuttal Power Costs_Final Order Electric EXHIBIT A-1 2 2" xfId="2974"/>
    <cellStyle name="_Costs not in AURORA 2006GRC w gas price updated_Rebuttal Power Costs_Final Order Electric EXHIBIT A-1 3" xfId="2975"/>
    <cellStyle name="_Costs not in AURORA 2006GRC w gas price updated_TENASKA REGULATORY ASSET" xfId="2976"/>
    <cellStyle name="_Costs not in AURORA 2006GRC w gas price updated_TENASKA REGULATORY ASSET 2" xfId="2977"/>
    <cellStyle name="_Costs not in AURORA 2006GRC w gas price updated_TENASKA REGULATORY ASSET 2 2" xfId="2978"/>
    <cellStyle name="_Costs not in AURORA 2006GRC w gas price updated_TENASKA REGULATORY ASSET 3" xfId="2979"/>
    <cellStyle name="_Costs not in AURORA 2007 Rate Case" xfId="107"/>
    <cellStyle name="_Costs not in AURORA 2007 Rate Case 2" xfId="2980"/>
    <cellStyle name="_Costs not in AURORA 2007 Rate Case 2 2" xfId="2981"/>
    <cellStyle name="_Costs not in AURORA 2007 Rate Case 2 2 2" xfId="2982"/>
    <cellStyle name="_Costs not in AURORA 2007 Rate Case 2 3" xfId="2983"/>
    <cellStyle name="_Costs not in AURORA 2007 Rate Case 3" xfId="2984"/>
    <cellStyle name="_Costs not in AURORA 2007 Rate Case 3 2" xfId="2985"/>
    <cellStyle name="_Costs not in AURORA 2007 Rate Case 4" xfId="2986"/>
    <cellStyle name="_Costs not in AURORA 2007 Rate Case 4 2" xfId="2987"/>
    <cellStyle name="_Costs not in AURORA 2007 Rate Case 5" xfId="2988"/>
    <cellStyle name="_Costs not in AURORA 2007 Rate Case_(C) WHE Proforma with ITC cash grant 10 Yr Amort_for deferral_102809" xfId="2989"/>
    <cellStyle name="_Costs not in AURORA 2007 Rate Case_(C) WHE Proforma with ITC cash grant 10 Yr Amort_for deferral_102809 2" xfId="2990"/>
    <cellStyle name="_Costs not in AURORA 2007 Rate Case_(C) WHE Proforma with ITC cash grant 10 Yr Amort_for deferral_102809 2 2" xfId="2991"/>
    <cellStyle name="_Costs not in AURORA 2007 Rate Case_(C) WHE Proforma with ITC cash grant 10 Yr Amort_for deferral_102809 3" xfId="2992"/>
    <cellStyle name="_Costs not in AURORA 2007 Rate Case_(C) WHE Proforma with ITC cash grant 10 Yr Amort_for deferral_102809_16.07E Wild Horse Wind Expansionwrkingfile" xfId="2993"/>
    <cellStyle name="_Costs not in AURORA 2007 Rate Case_(C) WHE Proforma with ITC cash grant 10 Yr Amort_for deferral_102809_16.07E Wild Horse Wind Expansionwrkingfile 2" xfId="2994"/>
    <cellStyle name="_Costs not in AURORA 2007 Rate Case_(C) WHE Proforma with ITC cash grant 10 Yr Amort_for deferral_102809_16.07E Wild Horse Wind Expansionwrkingfile 2 2" xfId="2995"/>
    <cellStyle name="_Costs not in AURORA 2007 Rate Case_(C) WHE Proforma with ITC cash grant 10 Yr Amort_for deferral_102809_16.07E Wild Horse Wind Expansionwrkingfile 3" xfId="2996"/>
    <cellStyle name="_Costs not in AURORA 2007 Rate Case_(C) WHE Proforma with ITC cash grant 10 Yr Amort_for deferral_102809_16.07E Wild Horse Wind Expansionwrkingfile SF" xfId="2997"/>
    <cellStyle name="_Costs not in AURORA 2007 Rate Case_(C) WHE Proforma with ITC cash grant 10 Yr Amort_for deferral_102809_16.07E Wild Horse Wind Expansionwrkingfile SF 2" xfId="2998"/>
    <cellStyle name="_Costs not in AURORA 2007 Rate Case_(C) WHE Proforma with ITC cash grant 10 Yr Amort_for deferral_102809_16.07E Wild Horse Wind Expansionwrkingfile SF 2 2" xfId="2999"/>
    <cellStyle name="_Costs not in AURORA 2007 Rate Case_(C) WHE Proforma with ITC cash grant 10 Yr Amort_for deferral_102809_16.07E Wild Horse Wind Expansionwrkingfile SF 3" xfId="3000"/>
    <cellStyle name="_Costs not in AURORA 2007 Rate Case_(C) WHE Proforma with ITC cash grant 10 Yr Amort_for deferral_102809_16.37E Wild Horse Expansion DeferralRevwrkingfile SF" xfId="3001"/>
    <cellStyle name="_Costs not in AURORA 2007 Rate Case_(C) WHE Proforma with ITC cash grant 10 Yr Amort_for deferral_102809_16.37E Wild Horse Expansion DeferralRevwrkingfile SF 2" xfId="3002"/>
    <cellStyle name="_Costs not in AURORA 2007 Rate Case_(C) WHE Proforma with ITC cash grant 10 Yr Amort_for deferral_102809_16.37E Wild Horse Expansion DeferralRevwrkingfile SF 2 2" xfId="3003"/>
    <cellStyle name="_Costs not in AURORA 2007 Rate Case_(C) WHE Proforma with ITC cash grant 10 Yr Amort_for deferral_102809_16.37E Wild Horse Expansion DeferralRevwrkingfile SF 3" xfId="3004"/>
    <cellStyle name="_Costs not in AURORA 2007 Rate Case_(C) WHE Proforma with ITC cash grant 10 Yr Amort_for rebuttal_120709" xfId="3005"/>
    <cellStyle name="_Costs not in AURORA 2007 Rate Case_(C) WHE Proforma with ITC cash grant 10 Yr Amort_for rebuttal_120709 2" xfId="3006"/>
    <cellStyle name="_Costs not in AURORA 2007 Rate Case_(C) WHE Proforma with ITC cash grant 10 Yr Amort_for rebuttal_120709 2 2" xfId="3007"/>
    <cellStyle name="_Costs not in AURORA 2007 Rate Case_(C) WHE Proforma with ITC cash grant 10 Yr Amort_for rebuttal_120709 3" xfId="3008"/>
    <cellStyle name="_Costs not in AURORA 2007 Rate Case_04.07E Wild Horse Wind Expansion" xfId="3009"/>
    <cellStyle name="_Costs not in AURORA 2007 Rate Case_04.07E Wild Horse Wind Expansion 2" xfId="3010"/>
    <cellStyle name="_Costs not in AURORA 2007 Rate Case_04.07E Wild Horse Wind Expansion 2 2" xfId="3011"/>
    <cellStyle name="_Costs not in AURORA 2007 Rate Case_04.07E Wild Horse Wind Expansion 3" xfId="3012"/>
    <cellStyle name="_Costs not in AURORA 2007 Rate Case_04.07E Wild Horse Wind Expansion_16.07E Wild Horse Wind Expansionwrkingfile" xfId="3013"/>
    <cellStyle name="_Costs not in AURORA 2007 Rate Case_04.07E Wild Horse Wind Expansion_16.07E Wild Horse Wind Expansionwrkingfile 2" xfId="3014"/>
    <cellStyle name="_Costs not in AURORA 2007 Rate Case_04.07E Wild Horse Wind Expansion_16.07E Wild Horse Wind Expansionwrkingfile 2 2" xfId="3015"/>
    <cellStyle name="_Costs not in AURORA 2007 Rate Case_04.07E Wild Horse Wind Expansion_16.07E Wild Horse Wind Expansionwrkingfile 3" xfId="3016"/>
    <cellStyle name="_Costs not in AURORA 2007 Rate Case_04.07E Wild Horse Wind Expansion_16.07E Wild Horse Wind Expansionwrkingfile SF" xfId="3017"/>
    <cellStyle name="_Costs not in AURORA 2007 Rate Case_04.07E Wild Horse Wind Expansion_16.07E Wild Horse Wind Expansionwrkingfile SF 2" xfId="3018"/>
    <cellStyle name="_Costs not in AURORA 2007 Rate Case_04.07E Wild Horse Wind Expansion_16.07E Wild Horse Wind Expansionwrkingfile SF 2 2" xfId="3019"/>
    <cellStyle name="_Costs not in AURORA 2007 Rate Case_04.07E Wild Horse Wind Expansion_16.07E Wild Horse Wind Expansionwrkingfile SF 3" xfId="3020"/>
    <cellStyle name="_Costs not in AURORA 2007 Rate Case_04.07E Wild Horse Wind Expansion_16.37E Wild Horse Expansion DeferralRevwrkingfile SF" xfId="3021"/>
    <cellStyle name="_Costs not in AURORA 2007 Rate Case_04.07E Wild Horse Wind Expansion_16.37E Wild Horse Expansion DeferralRevwrkingfile SF 2" xfId="3022"/>
    <cellStyle name="_Costs not in AURORA 2007 Rate Case_04.07E Wild Horse Wind Expansion_16.37E Wild Horse Expansion DeferralRevwrkingfile SF 2 2" xfId="3023"/>
    <cellStyle name="_Costs not in AURORA 2007 Rate Case_04.07E Wild Horse Wind Expansion_16.37E Wild Horse Expansion DeferralRevwrkingfile SF 3" xfId="3024"/>
    <cellStyle name="_Costs not in AURORA 2007 Rate Case_16.07E Wild Horse Wind Expansionwrkingfile" xfId="3025"/>
    <cellStyle name="_Costs not in AURORA 2007 Rate Case_16.07E Wild Horse Wind Expansionwrkingfile 2" xfId="3026"/>
    <cellStyle name="_Costs not in AURORA 2007 Rate Case_16.07E Wild Horse Wind Expansionwrkingfile 2 2" xfId="3027"/>
    <cellStyle name="_Costs not in AURORA 2007 Rate Case_16.07E Wild Horse Wind Expansionwrkingfile 3" xfId="3028"/>
    <cellStyle name="_Costs not in AURORA 2007 Rate Case_16.07E Wild Horse Wind Expansionwrkingfile SF" xfId="3029"/>
    <cellStyle name="_Costs not in AURORA 2007 Rate Case_16.07E Wild Horse Wind Expansionwrkingfile SF 2" xfId="3030"/>
    <cellStyle name="_Costs not in AURORA 2007 Rate Case_16.07E Wild Horse Wind Expansionwrkingfile SF 2 2" xfId="3031"/>
    <cellStyle name="_Costs not in AURORA 2007 Rate Case_16.07E Wild Horse Wind Expansionwrkingfile SF 3" xfId="3032"/>
    <cellStyle name="_Costs not in AURORA 2007 Rate Case_16.37E Wild Horse Expansion DeferralRevwrkingfile SF" xfId="3033"/>
    <cellStyle name="_Costs not in AURORA 2007 Rate Case_16.37E Wild Horse Expansion DeferralRevwrkingfile SF 2" xfId="3034"/>
    <cellStyle name="_Costs not in AURORA 2007 Rate Case_16.37E Wild Horse Expansion DeferralRevwrkingfile SF 2 2" xfId="3035"/>
    <cellStyle name="_Costs not in AURORA 2007 Rate Case_16.37E Wild Horse Expansion DeferralRevwrkingfile SF 3" xfId="3036"/>
    <cellStyle name="_Costs not in AURORA 2007 Rate Case_2009 Compliance Filing PCA Exhibits for GRC" xfId="3037"/>
    <cellStyle name="_Costs not in AURORA 2007 Rate Case_2009 Compliance Filing PCA Exhibits for GRC 2" xfId="11481"/>
    <cellStyle name="_Costs not in AURORA 2007 Rate Case_2009 GRC Compl Filing - Exhibit D" xfId="3038"/>
    <cellStyle name="_Costs not in AURORA 2007 Rate Case_2009 GRC Compl Filing - Exhibit D 2" xfId="3039"/>
    <cellStyle name="_Costs not in AURORA 2007 Rate Case_2009 GRC Compl Filing - Exhibit D 2 2" xfId="11482"/>
    <cellStyle name="_Costs not in AURORA 2007 Rate Case_2009 GRC Compl Filing - Exhibit D 3" xfId="11483"/>
    <cellStyle name="_Costs not in AURORA 2007 Rate Case_3.01 Income Statement" xfId="559"/>
    <cellStyle name="_Costs not in AURORA 2007 Rate Case_4 31 Regulatory Assets and Liabilities  7 06- Exhibit D" xfId="560"/>
    <cellStyle name="_Costs not in AURORA 2007 Rate Case_4 31 Regulatory Assets and Liabilities  7 06- Exhibit D 2" xfId="3040"/>
    <cellStyle name="_Costs not in AURORA 2007 Rate Case_4 31 Regulatory Assets and Liabilities  7 06- Exhibit D 2 2" xfId="3041"/>
    <cellStyle name="_Costs not in AURORA 2007 Rate Case_4 31 Regulatory Assets and Liabilities  7 06- Exhibit D 3" xfId="3042"/>
    <cellStyle name="_Costs not in AURORA 2007 Rate Case_4 31 Regulatory Assets and Liabilities  7 06- Exhibit D_NIM Summary" xfId="3043"/>
    <cellStyle name="_Costs not in AURORA 2007 Rate Case_4 31 Regulatory Assets and Liabilities  7 06- Exhibit D_NIM Summary 2" xfId="3044"/>
    <cellStyle name="_Costs not in AURORA 2007 Rate Case_4 31 Regulatory Assets and Liabilities  7 06- Exhibit D_NIM Summary 2 2" xfId="11484"/>
    <cellStyle name="_Costs not in AURORA 2007 Rate Case_4 31 Regulatory Assets and Liabilities  7 06- Exhibit D_NIM Summary 3" xfId="11485"/>
    <cellStyle name="_Costs not in AURORA 2007 Rate Case_4 31E Reg Asset  Liab and EXH D" xfId="11486"/>
    <cellStyle name="_Costs not in AURORA 2007 Rate Case_4 31E Reg Asset  Liab and EXH D _ Aug 10 Filing (2)" xfId="11487"/>
    <cellStyle name="_Costs not in AURORA 2007 Rate Case_4 32 Regulatory Assets and Liabilities  7 06- Exhibit D" xfId="561"/>
    <cellStyle name="_Costs not in AURORA 2007 Rate Case_4 32 Regulatory Assets and Liabilities  7 06- Exhibit D 2" xfId="3045"/>
    <cellStyle name="_Costs not in AURORA 2007 Rate Case_4 32 Regulatory Assets and Liabilities  7 06- Exhibit D 2 2" xfId="3046"/>
    <cellStyle name="_Costs not in AURORA 2007 Rate Case_4 32 Regulatory Assets and Liabilities  7 06- Exhibit D 3" xfId="3047"/>
    <cellStyle name="_Costs not in AURORA 2007 Rate Case_4 32 Regulatory Assets and Liabilities  7 06- Exhibit D_NIM Summary" xfId="3048"/>
    <cellStyle name="_Costs not in AURORA 2007 Rate Case_4 32 Regulatory Assets and Liabilities  7 06- Exhibit D_NIM Summary 2" xfId="3049"/>
    <cellStyle name="_Costs not in AURORA 2007 Rate Case_4 32 Regulatory Assets and Liabilities  7 06- Exhibit D_NIM Summary 2 2" xfId="11488"/>
    <cellStyle name="_Costs not in AURORA 2007 Rate Case_4 32 Regulatory Assets and Liabilities  7 06- Exhibit D_NIM Summary 3" xfId="11489"/>
    <cellStyle name="_Costs not in AURORA 2007 Rate Case_AURORA Total New" xfId="3050"/>
    <cellStyle name="_Costs not in AURORA 2007 Rate Case_AURORA Total New 2" xfId="3051"/>
    <cellStyle name="_Costs not in AURORA 2007 Rate Case_AURORA Total New 2 2" xfId="11490"/>
    <cellStyle name="_Costs not in AURORA 2007 Rate Case_AURORA Total New 3" xfId="11491"/>
    <cellStyle name="_Costs not in AURORA 2007 Rate Case_Book2" xfId="3052"/>
    <cellStyle name="_Costs not in AURORA 2007 Rate Case_Book2 2" xfId="3053"/>
    <cellStyle name="_Costs not in AURORA 2007 Rate Case_Book2 2 2" xfId="3054"/>
    <cellStyle name="_Costs not in AURORA 2007 Rate Case_Book2 3" xfId="3055"/>
    <cellStyle name="_Costs not in AURORA 2007 Rate Case_Book2_Adj Bench DR 3 for Initial Briefs (Electric)" xfId="3056"/>
    <cellStyle name="_Costs not in AURORA 2007 Rate Case_Book2_Adj Bench DR 3 for Initial Briefs (Electric) 2" xfId="3057"/>
    <cellStyle name="_Costs not in AURORA 2007 Rate Case_Book2_Adj Bench DR 3 for Initial Briefs (Electric) 2 2" xfId="3058"/>
    <cellStyle name="_Costs not in AURORA 2007 Rate Case_Book2_Adj Bench DR 3 for Initial Briefs (Electric) 3" xfId="3059"/>
    <cellStyle name="_Costs not in AURORA 2007 Rate Case_Book2_Electric Rev Req Model (2009 GRC) Rebuttal" xfId="3060"/>
    <cellStyle name="_Costs not in AURORA 2007 Rate Case_Book2_Electric Rev Req Model (2009 GRC) Rebuttal 2" xfId="3061"/>
    <cellStyle name="_Costs not in AURORA 2007 Rate Case_Book2_Electric Rev Req Model (2009 GRC) Rebuttal 2 2" xfId="3062"/>
    <cellStyle name="_Costs not in AURORA 2007 Rate Case_Book2_Electric Rev Req Model (2009 GRC) Rebuttal 3" xfId="3063"/>
    <cellStyle name="_Costs not in AURORA 2007 Rate Case_Book2_Electric Rev Req Model (2009 GRC) Rebuttal REmoval of New  WH Solar AdjustMI" xfId="3064"/>
    <cellStyle name="_Costs not in AURORA 2007 Rate Case_Book2_Electric Rev Req Model (2009 GRC) Rebuttal REmoval of New  WH Solar AdjustMI 2" xfId="3065"/>
    <cellStyle name="_Costs not in AURORA 2007 Rate Case_Book2_Electric Rev Req Model (2009 GRC) Rebuttal REmoval of New  WH Solar AdjustMI 2 2" xfId="3066"/>
    <cellStyle name="_Costs not in AURORA 2007 Rate Case_Book2_Electric Rev Req Model (2009 GRC) Rebuttal REmoval of New  WH Solar AdjustMI 3" xfId="3067"/>
    <cellStyle name="_Costs not in AURORA 2007 Rate Case_Book2_Electric Rev Req Model (2009 GRC) Revised 01-18-2010" xfId="3068"/>
    <cellStyle name="_Costs not in AURORA 2007 Rate Case_Book2_Electric Rev Req Model (2009 GRC) Revised 01-18-2010 2" xfId="3069"/>
    <cellStyle name="_Costs not in AURORA 2007 Rate Case_Book2_Electric Rev Req Model (2009 GRC) Revised 01-18-2010 2 2" xfId="3070"/>
    <cellStyle name="_Costs not in AURORA 2007 Rate Case_Book2_Electric Rev Req Model (2009 GRC) Revised 01-18-2010 3" xfId="3071"/>
    <cellStyle name="_Costs not in AURORA 2007 Rate Case_Book2_Final Order Electric EXHIBIT A-1" xfId="3072"/>
    <cellStyle name="_Costs not in AURORA 2007 Rate Case_Book2_Final Order Electric EXHIBIT A-1 2" xfId="3073"/>
    <cellStyle name="_Costs not in AURORA 2007 Rate Case_Book2_Final Order Electric EXHIBIT A-1 2 2" xfId="3074"/>
    <cellStyle name="_Costs not in AURORA 2007 Rate Case_Book2_Final Order Electric EXHIBIT A-1 3" xfId="3075"/>
    <cellStyle name="_Costs not in AURORA 2007 Rate Case_Book4" xfId="3076"/>
    <cellStyle name="_Costs not in AURORA 2007 Rate Case_Book4 2" xfId="3077"/>
    <cellStyle name="_Costs not in AURORA 2007 Rate Case_Book4 2 2" xfId="3078"/>
    <cellStyle name="_Costs not in AURORA 2007 Rate Case_Book4 3" xfId="3079"/>
    <cellStyle name="_Costs not in AURORA 2007 Rate Case_Book9" xfId="562"/>
    <cellStyle name="_Costs not in AURORA 2007 Rate Case_Book9 2" xfId="3080"/>
    <cellStyle name="_Costs not in AURORA 2007 Rate Case_Book9 2 2" xfId="3081"/>
    <cellStyle name="_Costs not in AURORA 2007 Rate Case_Book9 3" xfId="3082"/>
    <cellStyle name="_Costs not in AURORA 2007 Rate Case_Chelan PUD Power Costs (8-10)" xfId="3083"/>
    <cellStyle name="_Costs not in AURORA 2007 Rate Case_DEM-WP(C) Chelan Power Costs" xfId="11492"/>
    <cellStyle name="_Costs not in AURORA 2007 Rate Case_DEM-WP(C) Gas Transport 2010GRC" xfId="11493"/>
    <cellStyle name="_Costs not in AURORA 2007 Rate Case_Electric COS Inputs" xfId="108"/>
    <cellStyle name="_Costs not in AURORA 2007 Rate Case_Electric COS Inputs 2" xfId="3084"/>
    <cellStyle name="_Costs not in AURORA 2007 Rate Case_Electric COS Inputs 2 2" xfId="3085"/>
    <cellStyle name="_Costs not in AURORA 2007 Rate Case_Electric COS Inputs 2 2 2" xfId="3086"/>
    <cellStyle name="_Costs not in AURORA 2007 Rate Case_Electric COS Inputs 2 3" xfId="3087"/>
    <cellStyle name="_Costs not in AURORA 2007 Rate Case_Electric COS Inputs 2 3 2" xfId="3088"/>
    <cellStyle name="_Costs not in AURORA 2007 Rate Case_Electric COS Inputs 2 4" xfId="3089"/>
    <cellStyle name="_Costs not in AURORA 2007 Rate Case_Electric COS Inputs 2 4 2" xfId="3090"/>
    <cellStyle name="_Costs not in AURORA 2007 Rate Case_Electric COS Inputs 3" xfId="3091"/>
    <cellStyle name="_Costs not in AURORA 2007 Rate Case_Electric COS Inputs 3 2" xfId="3092"/>
    <cellStyle name="_Costs not in AURORA 2007 Rate Case_Electric COS Inputs 4" xfId="3093"/>
    <cellStyle name="_Costs not in AURORA 2007 Rate Case_Electric COS Inputs 4 2" xfId="3094"/>
    <cellStyle name="_Costs not in AURORA 2007 Rate Case_Electric COS Inputs 5" xfId="3095"/>
    <cellStyle name="_Costs not in AURORA 2007 Rate Case_Electric COS Inputs 6" xfId="3096"/>
    <cellStyle name="_Costs not in AURORA 2007 Rate Case_Electric COS Inputs_Low Income 2010 RevRequirement" xfId="3097"/>
    <cellStyle name="_Costs not in AURORA 2007 Rate Case_Electric COS Inputs_Low Income 2010 RevRequirement (2)" xfId="3098"/>
    <cellStyle name="_Costs not in AURORA 2007 Rate Case_Electric COS Inputs_Oct2010toSep2011LwIncLead" xfId="3099"/>
    <cellStyle name="_Costs not in AURORA 2007 Rate Case_Exh A-1 resulting from UE-112050 effective Jan 1 2012" xfId="11494"/>
    <cellStyle name="_Costs not in AURORA 2007 Rate Case_Exh G - Klamath Peaker PPA fr C Locke 2-12" xfId="11495"/>
    <cellStyle name="_Costs not in AURORA 2007 Rate Case_Exhibit A-1 effective 4-1-11 fr S Free 12-11" xfId="11496"/>
    <cellStyle name="_Costs not in AURORA 2007 Rate Case_NIM Summary" xfId="3100"/>
    <cellStyle name="_Costs not in AURORA 2007 Rate Case_NIM Summary 09GRC" xfId="3101"/>
    <cellStyle name="_Costs not in AURORA 2007 Rate Case_NIM Summary 09GRC 2" xfId="3102"/>
    <cellStyle name="_Costs not in AURORA 2007 Rate Case_NIM Summary 09GRC 2 2" xfId="11497"/>
    <cellStyle name="_Costs not in AURORA 2007 Rate Case_NIM Summary 09GRC 3" xfId="11498"/>
    <cellStyle name="_Costs not in AURORA 2007 Rate Case_NIM Summary 10" xfId="11499"/>
    <cellStyle name="_Costs not in AURORA 2007 Rate Case_NIM Summary 2" xfId="3103"/>
    <cellStyle name="_Costs not in AURORA 2007 Rate Case_NIM Summary 2 2" xfId="11500"/>
    <cellStyle name="_Costs not in AURORA 2007 Rate Case_NIM Summary 3" xfId="3104"/>
    <cellStyle name="_Costs not in AURORA 2007 Rate Case_NIM Summary 4" xfId="3105"/>
    <cellStyle name="_Costs not in AURORA 2007 Rate Case_NIM Summary 5" xfId="3106"/>
    <cellStyle name="_Costs not in AURORA 2007 Rate Case_NIM Summary 6" xfId="3107"/>
    <cellStyle name="_Costs not in AURORA 2007 Rate Case_NIM Summary 7" xfId="3108"/>
    <cellStyle name="_Costs not in AURORA 2007 Rate Case_NIM Summary 8" xfId="3109"/>
    <cellStyle name="_Costs not in AURORA 2007 Rate Case_NIM Summary 9" xfId="3110"/>
    <cellStyle name="_Costs not in AURORA 2007 Rate Case_PCA 10 -  Exhibit D Dec 2011" xfId="11501"/>
    <cellStyle name="_Costs not in AURORA 2007 Rate Case_PCA 10 -  Exhibit D from A Kellogg Jan 2011" xfId="3111"/>
    <cellStyle name="_Costs not in AURORA 2007 Rate Case_PCA 10 -  Exhibit D from A Kellogg July 2011" xfId="3112"/>
    <cellStyle name="_Costs not in AURORA 2007 Rate Case_PCA 10 -  Exhibit D from S Free Rcv'd 12-11" xfId="3113"/>
    <cellStyle name="_Costs not in AURORA 2007 Rate Case_PCA 11 -  Exhibit D Apr 2012 fr A Kellogg v2" xfId="11502"/>
    <cellStyle name="_Costs not in AURORA 2007 Rate Case_PCA 11 -  Exhibit D Jan 2012 fr A Kellogg" xfId="11503"/>
    <cellStyle name="_Costs not in AURORA 2007 Rate Case_PCA 11 -  Exhibit D Jan 2012 WF" xfId="11504"/>
    <cellStyle name="_Costs not in AURORA 2007 Rate Case_PCA 9 -  Exhibit D April 2010" xfId="3114"/>
    <cellStyle name="_Costs not in AURORA 2007 Rate Case_PCA 9 -  Exhibit D April 2010 (3)" xfId="3115"/>
    <cellStyle name="_Costs not in AURORA 2007 Rate Case_PCA 9 -  Exhibit D April 2010 (3) 2" xfId="3116"/>
    <cellStyle name="_Costs not in AURORA 2007 Rate Case_PCA 9 -  Exhibit D April 2010 (3) 2 2" xfId="11505"/>
    <cellStyle name="_Costs not in AURORA 2007 Rate Case_PCA 9 -  Exhibit D April 2010 (3) 3" xfId="11506"/>
    <cellStyle name="_Costs not in AURORA 2007 Rate Case_PCA 9 -  Exhibit D April 2010 2" xfId="11507"/>
    <cellStyle name="_Costs not in AURORA 2007 Rate Case_PCA 9 -  Exhibit D April 2010 3" xfId="11508"/>
    <cellStyle name="_Costs not in AURORA 2007 Rate Case_PCA 9 -  Exhibit D April 2010 4" xfId="11509"/>
    <cellStyle name="_Costs not in AURORA 2007 Rate Case_PCA 9 -  Exhibit D April 2010 5" xfId="11510"/>
    <cellStyle name="_Costs not in AURORA 2007 Rate Case_PCA 9 -  Exhibit D April 2010 6" xfId="11511"/>
    <cellStyle name="_Costs not in AURORA 2007 Rate Case_PCA 9 -  Exhibit D April 2010 7" xfId="11512"/>
    <cellStyle name="_Costs not in AURORA 2007 Rate Case_PCA 9 -  Exhibit D Nov 2010" xfId="3117"/>
    <cellStyle name="_Costs not in AURORA 2007 Rate Case_PCA 9 -  Exhibit D Nov 2010 2" xfId="11513"/>
    <cellStyle name="_Costs not in AURORA 2007 Rate Case_PCA 9 - Exhibit D at August 2010" xfId="3118"/>
    <cellStyle name="_Costs not in AURORA 2007 Rate Case_PCA 9 - Exhibit D at August 2010 2" xfId="11514"/>
    <cellStyle name="_Costs not in AURORA 2007 Rate Case_PCA 9 - Exhibit D June 2010 GRC" xfId="3119"/>
    <cellStyle name="_Costs not in AURORA 2007 Rate Case_PCA 9 - Exhibit D June 2010 GRC 2" xfId="11515"/>
    <cellStyle name="_Costs not in AURORA 2007 Rate Case_Power Costs - Comparison bx Rbtl-Staff-Jt-PC" xfId="3120"/>
    <cellStyle name="_Costs not in AURORA 2007 Rate Case_Power Costs - Comparison bx Rbtl-Staff-Jt-PC 2" xfId="3121"/>
    <cellStyle name="_Costs not in AURORA 2007 Rate Case_Power Costs - Comparison bx Rbtl-Staff-Jt-PC 2 2" xfId="3122"/>
    <cellStyle name="_Costs not in AURORA 2007 Rate Case_Power Costs - Comparison bx Rbtl-Staff-Jt-PC 3" xfId="3123"/>
    <cellStyle name="_Costs not in AURORA 2007 Rate Case_Power Costs - Comparison bx Rbtl-Staff-Jt-PC_Adj Bench DR 3 for Initial Briefs (Electric)" xfId="3124"/>
    <cellStyle name="_Costs not in AURORA 2007 Rate Case_Power Costs - Comparison bx Rbtl-Staff-Jt-PC_Adj Bench DR 3 for Initial Briefs (Electric) 2" xfId="3125"/>
    <cellStyle name="_Costs not in AURORA 2007 Rate Case_Power Costs - Comparison bx Rbtl-Staff-Jt-PC_Adj Bench DR 3 for Initial Briefs (Electric) 2 2" xfId="3126"/>
    <cellStyle name="_Costs not in AURORA 2007 Rate Case_Power Costs - Comparison bx Rbtl-Staff-Jt-PC_Adj Bench DR 3 for Initial Briefs (Electric) 3" xfId="3127"/>
    <cellStyle name="_Costs not in AURORA 2007 Rate Case_Power Costs - Comparison bx Rbtl-Staff-Jt-PC_Electric Rev Req Model (2009 GRC) Rebuttal" xfId="3128"/>
    <cellStyle name="_Costs not in AURORA 2007 Rate Case_Power Costs - Comparison bx Rbtl-Staff-Jt-PC_Electric Rev Req Model (2009 GRC) Rebuttal 2" xfId="3129"/>
    <cellStyle name="_Costs not in AURORA 2007 Rate Case_Power Costs - Comparison bx Rbtl-Staff-Jt-PC_Electric Rev Req Model (2009 GRC) Rebuttal 2 2" xfId="3130"/>
    <cellStyle name="_Costs not in AURORA 2007 Rate Case_Power Costs - Comparison bx Rbtl-Staff-Jt-PC_Electric Rev Req Model (2009 GRC) Rebuttal 3" xfId="3131"/>
    <cellStyle name="_Costs not in AURORA 2007 Rate Case_Power Costs - Comparison bx Rbtl-Staff-Jt-PC_Electric Rev Req Model (2009 GRC) Rebuttal REmoval of New  WH Solar AdjustMI" xfId="3132"/>
    <cellStyle name="_Costs not in AURORA 2007 Rate Case_Power Costs - Comparison bx Rbtl-Staff-Jt-PC_Electric Rev Req Model (2009 GRC) Rebuttal REmoval of New  WH Solar AdjustMI 2" xfId="3133"/>
    <cellStyle name="_Costs not in AURORA 2007 Rate Case_Power Costs - Comparison bx Rbtl-Staff-Jt-PC_Electric Rev Req Model (2009 GRC) Rebuttal REmoval of New  WH Solar AdjustMI 2 2" xfId="3134"/>
    <cellStyle name="_Costs not in AURORA 2007 Rate Case_Power Costs - Comparison bx Rbtl-Staff-Jt-PC_Electric Rev Req Model (2009 GRC) Rebuttal REmoval of New  WH Solar AdjustMI 3" xfId="3135"/>
    <cellStyle name="_Costs not in AURORA 2007 Rate Case_Power Costs - Comparison bx Rbtl-Staff-Jt-PC_Electric Rev Req Model (2009 GRC) Revised 01-18-2010" xfId="3136"/>
    <cellStyle name="_Costs not in AURORA 2007 Rate Case_Power Costs - Comparison bx Rbtl-Staff-Jt-PC_Electric Rev Req Model (2009 GRC) Revised 01-18-2010 2" xfId="3137"/>
    <cellStyle name="_Costs not in AURORA 2007 Rate Case_Power Costs - Comparison bx Rbtl-Staff-Jt-PC_Electric Rev Req Model (2009 GRC) Revised 01-18-2010 2 2" xfId="3138"/>
    <cellStyle name="_Costs not in AURORA 2007 Rate Case_Power Costs - Comparison bx Rbtl-Staff-Jt-PC_Electric Rev Req Model (2009 GRC) Revised 01-18-2010 3" xfId="3139"/>
    <cellStyle name="_Costs not in AURORA 2007 Rate Case_Power Costs - Comparison bx Rbtl-Staff-Jt-PC_Final Order Electric EXHIBIT A-1" xfId="3140"/>
    <cellStyle name="_Costs not in AURORA 2007 Rate Case_Power Costs - Comparison bx Rbtl-Staff-Jt-PC_Final Order Electric EXHIBIT A-1 2" xfId="3141"/>
    <cellStyle name="_Costs not in AURORA 2007 Rate Case_Power Costs - Comparison bx Rbtl-Staff-Jt-PC_Final Order Electric EXHIBIT A-1 2 2" xfId="3142"/>
    <cellStyle name="_Costs not in AURORA 2007 Rate Case_Power Costs - Comparison bx Rbtl-Staff-Jt-PC_Final Order Electric EXHIBIT A-1 3" xfId="3143"/>
    <cellStyle name="_Costs not in AURORA 2007 Rate Case_Production Adj 4.37" xfId="109"/>
    <cellStyle name="_Costs not in AURORA 2007 Rate Case_Production Adj 4.37 2" xfId="3144"/>
    <cellStyle name="_Costs not in AURORA 2007 Rate Case_Production Adj 4.37 2 2" xfId="3145"/>
    <cellStyle name="_Costs not in AURORA 2007 Rate Case_Production Adj 4.37 3" xfId="3146"/>
    <cellStyle name="_Costs not in AURORA 2007 Rate Case_Purchased Power Adj 4.03" xfId="110"/>
    <cellStyle name="_Costs not in AURORA 2007 Rate Case_Purchased Power Adj 4.03 2" xfId="3147"/>
    <cellStyle name="_Costs not in AURORA 2007 Rate Case_Purchased Power Adj 4.03 2 2" xfId="3148"/>
    <cellStyle name="_Costs not in AURORA 2007 Rate Case_Purchased Power Adj 4.03 3" xfId="3149"/>
    <cellStyle name="_Costs not in AURORA 2007 Rate Case_Rebuttal Power Costs" xfId="3150"/>
    <cellStyle name="_Costs not in AURORA 2007 Rate Case_Rebuttal Power Costs 2" xfId="3151"/>
    <cellStyle name="_Costs not in AURORA 2007 Rate Case_Rebuttal Power Costs 2 2" xfId="3152"/>
    <cellStyle name="_Costs not in AURORA 2007 Rate Case_Rebuttal Power Costs 3" xfId="3153"/>
    <cellStyle name="_Costs not in AURORA 2007 Rate Case_Rebuttal Power Costs_Adj Bench DR 3 for Initial Briefs (Electric)" xfId="3154"/>
    <cellStyle name="_Costs not in AURORA 2007 Rate Case_Rebuttal Power Costs_Adj Bench DR 3 for Initial Briefs (Electric) 2" xfId="3155"/>
    <cellStyle name="_Costs not in AURORA 2007 Rate Case_Rebuttal Power Costs_Adj Bench DR 3 for Initial Briefs (Electric) 2 2" xfId="3156"/>
    <cellStyle name="_Costs not in AURORA 2007 Rate Case_Rebuttal Power Costs_Adj Bench DR 3 for Initial Briefs (Electric) 3" xfId="3157"/>
    <cellStyle name="_Costs not in AURORA 2007 Rate Case_Rebuttal Power Costs_Electric Rev Req Model (2009 GRC) Rebuttal" xfId="3158"/>
    <cellStyle name="_Costs not in AURORA 2007 Rate Case_Rebuttal Power Costs_Electric Rev Req Model (2009 GRC) Rebuttal 2" xfId="3159"/>
    <cellStyle name="_Costs not in AURORA 2007 Rate Case_Rebuttal Power Costs_Electric Rev Req Model (2009 GRC) Rebuttal 2 2" xfId="3160"/>
    <cellStyle name="_Costs not in AURORA 2007 Rate Case_Rebuttal Power Costs_Electric Rev Req Model (2009 GRC) Rebuttal 3" xfId="3161"/>
    <cellStyle name="_Costs not in AURORA 2007 Rate Case_Rebuttal Power Costs_Electric Rev Req Model (2009 GRC) Rebuttal REmoval of New  WH Solar AdjustMI" xfId="3162"/>
    <cellStyle name="_Costs not in AURORA 2007 Rate Case_Rebuttal Power Costs_Electric Rev Req Model (2009 GRC) Rebuttal REmoval of New  WH Solar AdjustMI 2" xfId="3163"/>
    <cellStyle name="_Costs not in AURORA 2007 Rate Case_Rebuttal Power Costs_Electric Rev Req Model (2009 GRC) Rebuttal REmoval of New  WH Solar AdjustMI 2 2" xfId="3164"/>
    <cellStyle name="_Costs not in AURORA 2007 Rate Case_Rebuttal Power Costs_Electric Rev Req Model (2009 GRC) Rebuttal REmoval of New  WH Solar AdjustMI 3" xfId="3165"/>
    <cellStyle name="_Costs not in AURORA 2007 Rate Case_Rebuttal Power Costs_Electric Rev Req Model (2009 GRC) Revised 01-18-2010" xfId="3166"/>
    <cellStyle name="_Costs not in AURORA 2007 Rate Case_Rebuttal Power Costs_Electric Rev Req Model (2009 GRC) Revised 01-18-2010 2" xfId="3167"/>
    <cellStyle name="_Costs not in AURORA 2007 Rate Case_Rebuttal Power Costs_Electric Rev Req Model (2009 GRC) Revised 01-18-2010 2 2" xfId="3168"/>
    <cellStyle name="_Costs not in AURORA 2007 Rate Case_Rebuttal Power Costs_Electric Rev Req Model (2009 GRC) Revised 01-18-2010 3" xfId="3169"/>
    <cellStyle name="_Costs not in AURORA 2007 Rate Case_Rebuttal Power Costs_Final Order Electric EXHIBIT A-1" xfId="3170"/>
    <cellStyle name="_Costs not in AURORA 2007 Rate Case_Rebuttal Power Costs_Final Order Electric EXHIBIT A-1 2" xfId="3171"/>
    <cellStyle name="_Costs not in AURORA 2007 Rate Case_Rebuttal Power Costs_Final Order Electric EXHIBIT A-1 2 2" xfId="3172"/>
    <cellStyle name="_Costs not in AURORA 2007 Rate Case_Rebuttal Power Costs_Final Order Electric EXHIBIT A-1 3" xfId="3173"/>
    <cellStyle name="_Costs not in AURORA 2007 Rate Case_revised april pca for Annette" xfId="11516"/>
    <cellStyle name="_Costs not in AURORA 2007 Rate Case_ROR 5.02" xfId="111"/>
    <cellStyle name="_Costs not in AURORA 2007 Rate Case_ROR 5.02 2" xfId="3174"/>
    <cellStyle name="_Costs not in AURORA 2007 Rate Case_ROR 5.02 2 2" xfId="3175"/>
    <cellStyle name="_Costs not in AURORA 2007 Rate Case_ROR 5.02 3" xfId="3176"/>
    <cellStyle name="_Costs not in AURORA 2007 Rate Case_Transmission Workbook for May BOD" xfId="3177"/>
    <cellStyle name="_Costs not in AURORA 2007 Rate Case_Transmission Workbook for May BOD 2" xfId="3178"/>
    <cellStyle name="_Costs not in AURORA 2007 Rate Case_Transmission Workbook for May BOD 2 2" xfId="11517"/>
    <cellStyle name="_Costs not in AURORA 2007 Rate Case_Transmission Workbook for May BOD 3" xfId="11518"/>
    <cellStyle name="_Costs not in AURORA 2007 Rate Case_Wind Integration 10GRC" xfId="3179"/>
    <cellStyle name="_Costs not in AURORA 2007 Rate Case_Wind Integration 10GRC 2" xfId="3180"/>
    <cellStyle name="_Costs not in AURORA 2007 Rate Case_Wind Integration 10GRC 2 2" xfId="11519"/>
    <cellStyle name="_Costs not in AURORA 2007 Rate Case_Wind Integration 10GRC 3" xfId="11520"/>
    <cellStyle name="_Costs not in KWI3000 '06Budget" xfId="112"/>
    <cellStyle name="_Costs not in KWI3000 '06Budget 2" xfId="778"/>
    <cellStyle name="_Costs not in KWI3000 '06Budget 2 2" xfId="3181"/>
    <cellStyle name="_Costs not in KWI3000 '06Budget 2 2 2" xfId="3182"/>
    <cellStyle name="_Costs not in KWI3000 '06Budget 2 3" xfId="3183"/>
    <cellStyle name="_Costs not in KWI3000 '06Budget 3" xfId="3184"/>
    <cellStyle name="_Costs not in KWI3000 '06Budget 3 2" xfId="3185"/>
    <cellStyle name="_Costs not in KWI3000 '06Budget 3 2 2" xfId="3186"/>
    <cellStyle name="_Costs not in KWI3000 '06Budget 3 3" xfId="3187"/>
    <cellStyle name="_Costs not in KWI3000 '06Budget 3 3 2" xfId="3188"/>
    <cellStyle name="_Costs not in KWI3000 '06Budget 3 4" xfId="3189"/>
    <cellStyle name="_Costs not in KWI3000 '06Budget 3 4 2" xfId="3190"/>
    <cellStyle name="_Costs not in KWI3000 '06Budget 4" xfId="3191"/>
    <cellStyle name="_Costs not in KWI3000 '06Budget 4 2" xfId="3192"/>
    <cellStyle name="_Costs not in KWI3000 '06Budget 5" xfId="3193"/>
    <cellStyle name="_Costs not in KWI3000 '06Budget 6" xfId="3194"/>
    <cellStyle name="_Costs not in KWI3000 '06Budget 7" xfId="3195"/>
    <cellStyle name="_Costs not in KWI3000 '06Budget_(C) WHE Proforma with ITC cash grant 10 Yr Amort_for deferral_102809" xfId="3196"/>
    <cellStyle name="_Costs not in KWI3000 '06Budget_(C) WHE Proforma with ITC cash grant 10 Yr Amort_for deferral_102809 2" xfId="3197"/>
    <cellStyle name="_Costs not in KWI3000 '06Budget_(C) WHE Proforma with ITC cash grant 10 Yr Amort_for deferral_102809 2 2" xfId="3198"/>
    <cellStyle name="_Costs not in KWI3000 '06Budget_(C) WHE Proforma with ITC cash grant 10 Yr Amort_for deferral_102809 3" xfId="3199"/>
    <cellStyle name="_Costs not in KWI3000 '06Budget_(C) WHE Proforma with ITC cash grant 10 Yr Amort_for deferral_102809_16.07E Wild Horse Wind Expansionwrkingfile" xfId="3200"/>
    <cellStyle name="_Costs not in KWI3000 '06Budget_(C) WHE Proforma with ITC cash grant 10 Yr Amort_for deferral_102809_16.07E Wild Horse Wind Expansionwrkingfile 2" xfId="3201"/>
    <cellStyle name="_Costs not in KWI3000 '06Budget_(C) WHE Proforma with ITC cash grant 10 Yr Amort_for deferral_102809_16.07E Wild Horse Wind Expansionwrkingfile 2 2" xfId="3202"/>
    <cellStyle name="_Costs not in KWI3000 '06Budget_(C) WHE Proforma with ITC cash grant 10 Yr Amort_for deferral_102809_16.07E Wild Horse Wind Expansionwrkingfile 3" xfId="3203"/>
    <cellStyle name="_Costs not in KWI3000 '06Budget_(C) WHE Proforma with ITC cash grant 10 Yr Amort_for deferral_102809_16.07E Wild Horse Wind Expansionwrkingfile SF" xfId="3204"/>
    <cellStyle name="_Costs not in KWI3000 '06Budget_(C) WHE Proforma with ITC cash grant 10 Yr Amort_for deferral_102809_16.07E Wild Horse Wind Expansionwrkingfile SF 2" xfId="3205"/>
    <cellStyle name="_Costs not in KWI3000 '06Budget_(C) WHE Proforma with ITC cash grant 10 Yr Amort_for deferral_102809_16.07E Wild Horse Wind Expansionwrkingfile SF 2 2" xfId="3206"/>
    <cellStyle name="_Costs not in KWI3000 '06Budget_(C) WHE Proforma with ITC cash grant 10 Yr Amort_for deferral_102809_16.07E Wild Horse Wind Expansionwrkingfile SF 3" xfId="3207"/>
    <cellStyle name="_Costs not in KWI3000 '06Budget_(C) WHE Proforma with ITC cash grant 10 Yr Amort_for deferral_102809_16.37E Wild Horse Expansion DeferralRevwrkingfile SF" xfId="3208"/>
    <cellStyle name="_Costs not in KWI3000 '06Budget_(C) WHE Proforma with ITC cash grant 10 Yr Amort_for deferral_102809_16.37E Wild Horse Expansion DeferralRevwrkingfile SF 2" xfId="3209"/>
    <cellStyle name="_Costs not in KWI3000 '06Budget_(C) WHE Proforma with ITC cash grant 10 Yr Amort_for deferral_102809_16.37E Wild Horse Expansion DeferralRevwrkingfile SF 2 2" xfId="3210"/>
    <cellStyle name="_Costs not in KWI3000 '06Budget_(C) WHE Proforma with ITC cash grant 10 Yr Amort_for deferral_102809_16.37E Wild Horse Expansion DeferralRevwrkingfile SF 3" xfId="3211"/>
    <cellStyle name="_Costs not in KWI3000 '06Budget_(C) WHE Proforma with ITC cash grant 10 Yr Amort_for rebuttal_120709" xfId="3212"/>
    <cellStyle name="_Costs not in KWI3000 '06Budget_(C) WHE Proforma with ITC cash grant 10 Yr Amort_for rebuttal_120709 2" xfId="3213"/>
    <cellStyle name="_Costs not in KWI3000 '06Budget_(C) WHE Proforma with ITC cash grant 10 Yr Amort_for rebuttal_120709 2 2" xfId="3214"/>
    <cellStyle name="_Costs not in KWI3000 '06Budget_(C) WHE Proforma with ITC cash grant 10 Yr Amort_for rebuttal_120709 3" xfId="3215"/>
    <cellStyle name="_Costs not in KWI3000 '06Budget_04.07E Wild Horse Wind Expansion" xfId="3216"/>
    <cellStyle name="_Costs not in KWI3000 '06Budget_04.07E Wild Horse Wind Expansion 2" xfId="3217"/>
    <cellStyle name="_Costs not in KWI3000 '06Budget_04.07E Wild Horse Wind Expansion 2 2" xfId="3218"/>
    <cellStyle name="_Costs not in KWI3000 '06Budget_04.07E Wild Horse Wind Expansion 3" xfId="3219"/>
    <cellStyle name="_Costs not in KWI3000 '06Budget_04.07E Wild Horse Wind Expansion_16.07E Wild Horse Wind Expansionwrkingfile" xfId="3220"/>
    <cellStyle name="_Costs not in KWI3000 '06Budget_04.07E Wild Horse Wind Expansion_16.07E Wild Horse Wind Expansionwrkingfile 2" xfId="3221"/>
    <cellStyle name="_Costs not in KWI3000 '06Budget_04.07E Wild Horse Wind Expansion_16.07E Wild Horse Wind Expansionwrkingfile 2 2" xfId="3222"/>
    <cellStyle name="_Costs not in KWI3000 '06Budget_04.07E Wild Horse Wind Expansion_16.07E Wild Horse Wind Expansionwrkingfile 3" xfId="3223"/>
    <cellStyle name="_Costs not in KWI3000 '06Budget_04.07E Wild Horse Wind Expansion_16.07E Wild Horse Wind Expansionwrkingfile SF" xfId="3224"/>
    <cellStyle name="_Costs not in KWI3000 '06Budget_04.07E Wild Horse Wind Expansion_16.07E Wild Horse Wind Expansionwrkingfile SF 2" xfId="3225"/>
    <cellStyle name="_Costs not in KWI3000 '06Budget_04.07E Wild Horse Wind Expansion_16.07E Wild Horse Wind Expansionwrkingfile SF 2 2" xfId="3226"/>
    <cellStyle name="_Costs not in KWI3000 '06Budget_04.07E Wild Horse Wind Expansion_16.07E Wild Horse Wind Expansionwrkingfile SF 3" xfId="3227"/>
    <cellStyle name="_Costs not in KWI3000 '06Budget_04.07E Wild Horse Wind Expansion_16.37E Wild Horse Expansion DeferralRevwrkingfile SF" xfId="3228"/>
    <cellStyle name="_Costs not in KWI3000 '06Budget_04.07E Wild Horse Wind Expansion_16.37E Wild Horse Expansion DeferralRevwrkingfile SF 2" xfId="3229"/>
    <cellStyle name="_Costs not in KWI3000 '06Budget_04.07E Wild Horse Wind Expansion_16.37E Wild Horse Expansion DeferralRevwrkingfile SF 2 2" xfId="3230"/>
    <cellStyle name="_Costs not in KWI3000 '06Budget_04.07E Wild Horse Wind Expansion_16.37E Wild Horse Expansion DeferralRevwrkingfile SF 3" xfId="3231"/>
    <cellStyle name="_Costs not in KWI3000 '06Budget_16.07E Wild Horse Wind Expansionwrkingfile" xfId="3232"/>
    <cellStyle name="_Costs not in KWI3000 '06Budget_16.07E Wild Horse Wind Expansionwrkingfile 2" xfId="3233"/>
    <cellStyle name="_Costs not in KWI3000 '06Budget_16.07E Wild Horse Wind Expansionwrkingfile 2 2" xfId="3234"/>
    <cellStyle name="_Costs not in KWI3000 '06Budget_16.07E Wild Horse Wind Expansionwrkingfile 3" xfId="3235"/>
    <cellStyle name="_Costs not in KWI3000 '06Budget_16.07E Wild Horse Wind Expansionwrkingfile SF" xfId="3236"/>
    <cellStyle name="_Costs not in KWI3000 '06Budget_16.07E Wild Horse Wind Expansionwrkingfile SF 2" xfId="3237"/>
    <cellStyle name="_Costs not in KWI3000 '06Budget_16.07E Wild Horse Wind Expansionwrkingfile SF 2 2" xfId="3238"/>
    <cellStyle name="_Costs not in KWI3000 '06Budget_16.07E Wild Horse Wind Expansionwrkingfile SF 3" xfId="3239"/>
    <cellStyle name="_Costs not in KWI3000 '06Budget_16.37E Wild Horse Expansion DeferralRevwrkingfile SF" xfId="3240"/>
    <cellStyle name="_Costs not in KWI3000 '06Budget_16.37E Wild Horse Expansion DeferralRevwrkingfile SF 2" xfId="3241"/>
    <cellStyle name="_Costs not in KWI3000 '06Budget_16.37E Wild Horse Expansion DeferralRevwrkingfile SF 2 2" xfId="3242"/>
    <cellStyle name="_Costs not in KWI3000 '06Budget_16.37E Wild Horse Expansion DeferralRevwrkingfile SF 3" xfId="3243"/>
    <cellStyle name="_Costs not in KWI3000 '06Budget_2009 Compliance Filing PCA Exhibits for GRC" xfId="3244"/>
    <cellStyle name="_Costs not in KWI3000 '06Budget_2009 Compliance Filing PCA Exhibits for GRC 2" xfId="11521"/>
    <cellStyle name="_Costs not in KWI3000 '06Budget_2009 GRC Compl Filing - Exhibit D" xfId="3245"/>
    <cellStyle name="_Costs not in KWI3000 '06Budget_2009 GRC Compl Filing - Exhibit D 2" xfId="3246"/>
    <cellStyle name="_Costs not in KWI3000 '06Budget_2009 GRC Compl Filing - Exhibit D 2 2" xfId="11522"/>
    <cellStyle name="_Costs not in KWI3000 '06Budget_2009 GRC Compl Filing - Exhibit D 3" xfId="11523"/>
    <cellStyle name="_Costs not in KWI3000 '06Budget_2010 PTC's July1_Dec31 2010 " xfId="113"/>
    <cellStyle name="_Costs not in KWI3000 '06Budget_2010 PTC's Sept10_Aug11 (Version 4)" xfId="114"/>
    <cellStyle name="_Costs not in KWI3000 '06Budget_3.01 Income Statement" xfId="563"/>
    <cellStyle name="_Costs not in KWI3000 '06Budget_4 31 Regulatory Assets and Liabilities  7 06- Exhibit D" xfId="564"/>
    <cellStyle name="_Costs not in KWI3000 '06Budget_4 31 Regulatory Assets and Liabilities  7 06- Exhibit D 2" xfId="3247"/>
    <cellStyle name="_Costs not in KWI3000 '06Budget_4 31 Regulatory Assets and Liabilities  7 06- Exhibit D 2 2" xfId="3248"/>
    <cellStyle name="_Costs not in KWI3000 '06Budget_4 31 Regulatory Assets and Liabilities  7 06- Exhibit D 3" xfId="3249"/>
    <cellStyle name="_Costs not in KWI3000 '06Budget_4 31 Regulatory Assets and Liabilities  7 06- Exhibit D_NIM Summary" xfId="3250"/>
    <cellStyle name="_Costs not in KWI3000 '06Budget_4 31 Regulatory Assets and Liabilities  7 06- Exhibit D_NIM Summary 2" xfId="3251"/>
    <cellStyle name="_Costs not in KWI3000 '06Budget_4 31 Regulatory Assets and Liabilities  7 06- Exhibit D_NIM Summary 2 2" xfId="11524"/>
    <cellStyle name="_Costs not in KWI3000 '06Budget_4 31 Regulatory Assets and Liabilities  7 06- Exhibit D_NIM Summary 3" xfId="11525"/>
    <cellStyle name="_Costs not in KWI3000 '06Budget_4 31E Reg Asset  Liab and EXH D" xfId="11526"/>
    <cellStyle name="_Costs not in KWI3000 '06Budget_4 31E Reg Asset  Liab and EXH D _ Aug 10 Filing (2)" xfId="11527"/>
    <cellStyle name="_Costs not in KWI3000 '06Budget_4 32 Regulatory Assets and Liabilities  7 06- Exhibit D" xfId="565"/>
    <cellStyle name="_Costs not in KWI3000 '06Budget_4 32 Regulatory Assets and Liabilities  7 06- Exhibit D 2" xfId="3252"/>
    <cellStyle name="_Costs not in KWI3000 '06Budget_4 32 Regulatory Assets and Liabilities  7 06- Exhibit D 2 2" xfId="3253"/>
    <cellStyle name="_Costs not in KWI3000 '06Budget_4 32 Regulatory Assets and Liabilities  7 06- Exhibit D 3" xfId="3254"/>
    <cellStyle name="_Costs not in KWI3000 '06Budget_4 32 Regulatory Assets and Liabilities  7 06- Exhibit D_NIM Summary" xfId="3255"/>
    <cellStyle name="_Costs not in KWI3000 '06Budget_4 32 Regulatory Assets and Liabilities  7 06- Exhibit D_NIM Summary 2" xfId="3256"/>
    <cellStyle name="_Costs not in KWI3000 '06Budget_4 32 Regulatory Assets and Liabilities  7 06- Exhibit D_NIM Summary 2 2" xfId="11528"/>
    <cellStyle name="_Costs not in KWI3000 '06Budget_4 32 Regulatory Assets and Liabilities  7 06- Exhibit D_NIM Summary 3" xfId="11529"/>
    <cellStyle name="_Costs not in KWI3000 '06Budget_ACCOUNTS" xfId="3257"/>
    <cellStyle name="_Costs not in KWI3000 '06Budget_Att B to RECs proceeds proposal" xfId="115"/>
    <cellStyle name="_Costs not in KWI3000 '06Budget_AURORA Total New" xfId="3258"/>
    <cellStyle name="_Costs not in KWI3000 '06Budget_AURORA Total New 2" xfId="3259"/>
    <cellStyle name="_Costs not in KWI3000 '06Budget_AURORA Total New 2 2" xfId="11530"/>
    <cellStyle name="_Costs not in KWI3000 '06Budget_AURORA Total New 3" xfId="11531"/>
    <cellStyle name="_Costs not in KWI3000 '06Budget_Backup for Attachment B 2010-09-09" xfId="116"/>
    <cellStyle name="_Costs not in KWI3000 '06Budget_Bench Request - Attachment B" xfId="117"/>
    <cellStyle name="_Costs not in KWI3000 '06Budget_Book2" xfId="3260"/>
    <cellStyle name="_Costs not in KWI3000 '06Budget_Book2 2" xfId="3261"/>
    <cellStyle name="_Costs not in KWI3000 '06Budget_Book2 2 2" xfId="3262"/>
    <cellStyle name="_Costs not in KWI3000 '06Budget_Book2 3" xfId="3263"/>
    <cellStyle name="_Costs not in KWI3000 '06Budget_Book2_Adj Bench DR 3 for Initial Briefs (Electric)" xfId="3264"/>
    <cellStyle name="_Costs not in KWI3000 '06Budget_Book2_Adj Bench DR 3 for Initial Briefs (Electric) 2" xfId="3265"/>
    <cellStyle name="_Costs not in KWI3000 '06Budget_Book2_Adj Bench DR 3 for Initial Briefs (Electric) 2 2" xfId="3266"/>
    <cellStyle name="_Costs not in KWI3000 '06Budget_Book2_Adj Bench DR 3 for Initial Briefs (Electric) 3" xfId="3267"/>
    <cellStyle name="_Costs not in KWI3000 '06Budget_Book2_Electric Rev Req Model (2009 GRC) Rebuttal" xfId="3268"/>
    <cellStyle name="_Costs not in KWI3000 '06Budget_Book2_Electric Rev Req Model (2009 GRC) Rebuttal 2" xfId="3269"/>
    <cellStyle name="_Costs not in KWI3000 '06Budget_Book2_Electric Rev Req Model (2009 GRC) Rebuttal 2 2" xfId="3270"/>
    <cellStyle name="_Costs not in KWI3000 '06Budget_Book2_Electric Rev Req Model (2009 GRC) Rebuttal 3" xfId="3271"/>
    <cellStyle name="_Costs not in KWI3000 '06Budget_Book2_Electric Rev Req Model (2009 GRC) Rebuttal REmoval of New  WH Solar AdjustMI" xfId="3272"/>
    <cellStyle name="_Costs not in KWI3000 '06Budget_Book2_Electric Rev Req Model (2009 GRC) Rebuttal REmoval of New  WH Solar AdjustMI 2" xfId="3273"/>
    <cellStyle name="_Costs not in KWI3000 '06Budget_Book2_Electric Rev Req Model (2009 GRC) Rebuttal REmoval of New  WH Solar AdjustMI 2 2" xfId="3274"/>
    <cellStyle name="_Costs not in KWI3000 '06Budget_Book2_Electric Rev Req Model (2009 GRC) Rebuttal REmoval of New  WH Solar AdjustMI 3" xfId="3275"/>
    <cellStyle name="_Costs not in KWI3000 '06Budget_Book2_Electric Rev Req Model (2009 GRC) Revised 01-18-2010" xfId="3276"/>
    <cellStyle name="_Costs not in KWI3000 '06Budget_Book2_Electric Rev Req Model (2009 GRC) Revised 01-18-2010 2" xfId="3277"/>
    <cellStyle name="_Costs not in KWI3000 '06Budget_Book2_Electric Rev Req Model (2009 GRC) Revised 01-18-2010 2 2" xfId="3278"/>
    <cellStyle name="_Costs not in KWI3000 '06Budget_Book2_Electric Rev Req Model (2009 GRC) Revised 01-18-2010 3" xfId="3279"/>
    <cellStyle name="_Costs not in KWI3000 '06Budget_Book2_Final Order Electric EXHIBIT A-1" xfId="3280"/>
    <cellStyle name="_Costs not in KWI3000 '06Budget_Book2_Final Order Electric EXHIBIT A-1 2" xfId="3281"/>
    <cellStyle name="_Costs not in KWI3000 '06Budget_Book2_Final Order Electric EXHIBIT A-1 2 2" xfId="3282"/>
    <cellStyle name="_Costs not in KWI3000 '06Budget_Book2_Final Order Electric EXHIBIT A-1 3" xfId="3283"/>
    <cellStyle name="_Costs not in KWI3000 '06Budget_Book4" xfId="3284"/>
    <cellStyle name="_Costs not in KWI3000 '06Budget_Book4 2" xfId="3285"/>
    <cellStyle name="_Costs not in KWI3000 '06Budget_Book4 2 2" xfId="3286"/>
    <cellStyle name="_Costs not in KWI3000 '06Budget_Book4 3" xfId="3287"/>
    <cellStyle name="_Costs not in KWI3000 '06Budget_Book9" xfId="566"/>
    <cellStyle name="_Costs not in KWI3000 '06Budget_Book9 2" xfId="3288"/>
    <cellStyle name="_Costs not in KWI3000 '06Budget_Book9 2 2" xfId="3289"/>
    <cellStyle name="_Costs not in KWI3000 '06Budget_Book9 3" xfId="3290"/>
    <cellStyle name="_Costs not in KWI3000 '06Budget_Check the Interest Calculation" xfId="118"/>
    <cellStyle name="_Costs not in KWI3000 '06Budget_Check the Interest Calculation_Scenario 1 REC vs PTC Offset" xfId="119"/>
    <cellStyle name="_Costs not in KWI3000 '06Budget_Check the Interest Calculation_Scenario 3" xfId="120"/>
    <cellStyle name="_Costs not in KWI3000 '06Budget_Chelan PUD Power Costs (8-10)" xfId="3291"/>
    <cellStyle name="_Costs not in KWI3000 '06Budget_DEM-WP(C) Chelan Power Costs" xfId="11532"/>
    <cellStyle name="_Costs not in KWI3000 '06Budget_DEM-WP(C) Gas Transport 2010GRC" xfId="11533"/>
    <cellStyle name="_Costs not in KWI3000 '06Budget_Exh A-1 resulting from UE-112050 effective Jan 1 2012" xfId="11534"/>
    <cellStyle name="_Costs not in KWI3000 '06Budget_Exh G - Klamath Peaker PPA fr C Locke 2-12" xfId="11535"/>
    <cellStyle name="_Costs not in KWI3000 '06Budget_Exhibit A-1 effective 4-1-11 fr S Free 12-11" xfId="11536"/>
    <cellStyle name="_Costs not in KWI3000 '06Budget_Exhibit D fr R Gho 12-31-08" xfId="3292"/>
    <cellStyle name="_Costs not in KWI3000 '06Budget_Exhibit D fr R Gho 12-31-08 2" xfId="3293"/>
    <cellStyle name="_Costs not in KWI3000 '06Budget_Exhibit D fr R Gho 12-31-08 2 2" xfId="11537"/>
    <cellStyle name="_Costs not in KWI3000 '06Budget_Exhibit D fr R Gho 12-31-08 3" xfId="11538"/>
    <cellStyle name="_Costs not in KWI3000 '06Budget_Exhibit D fr R Gho 12-31-08 v2" xfId="3294"/>
    <cellStyle name="_Costs not in KWI3000 '06Budget_Exhibit D fr R Gho 12-31-08 v2 2" xfId="3295"/>
    <cellStyle name="_Costs not in KWI3000 '06Budget_Exhibit D fr R Gho 12-31-08 v2 2 2" xfId="11539"/>
    <cellStyle name="_Costs not in KWI3000 '06Budget_Exhibit D fr R Gho 12-31-08 v2 3" xfId="11540"/>
    <cellStyle name="_Costs not in KWI3000 '06Budget_Exhibit D fr R Gho 12-31-08 v2_NIM Summary" xfId="3296"/>
    <cellStyle name="_Costs not in KWI3000 '06Budget_Exhibit D fr R Gho 12-31-08 v2_NIM Summary 2" xfId="3297"/>
    <cellStyle name="_Costs not in KWI3000 '06Budget_Exhibit D fr R Gho 12-31-08 v2_NIM Summary 2 2" xfId="11541"/>
    <cellStyle name="_Costs not in KWI3000 '06Budget_Exhibit D fr R Gho 12-31-08 v2_NIM Summary 3" xfId="11542"/>
    <cellStyle name="_Costs not in KWI3000 '06Budget_Exhibit D fr R Gho 12-31-08_NIM Summary" xfId="3298"/>
    <cellStyle name="_Costs not in KWI3000 '06Budget_Exhibit D fr R Gho 12-31-08_NIM Summary 2" xfId="3299"/>
    <cellStyle name="_Costs not in KWI3000 '06Budget_Exhibit D fr R Gho 12-31-08_NIM Summary 2 2" xfId="11543"/>
    <cellStyle name="_Costs not in KWI3000 '06Budget_Exhibit D fr R Gho 12-31-08_NIM Summary 3" xfId="11544"/>
    <cellStyle name="_Costs not in KWI3000 '06Budget_Gas Rev Req Model (2010 GRC)" xfId="3300"/>
    <cellStyle name="_Costs not in KWI3000 '06Budget_Hopkins Ridge Prepaid Tran - Interest Earned RY 12ME Feb  '11" xfId="3301"/>
    <cellStyle name="_Costs not in KWI3000 '06Budget_Hopkins Ridge Prepaid Tran - Interest Earned RY 12ME Feb  '11 2" xfId="3302"/>
    <cellStyle name="_Costs not in KWI3000 '06Budget_Hopkins Ridge Prepaid Tran - Interest Earned RY 12ME Feb  '11 2 2" xfId="11545"/>
    <cellStyle name="_Costs not in KWI3000 '06Budget_Hopkins Ridge Prepaid Tran - Interest Earned RY 12ME Feb  '11 3" xfId="11546"/>
    <cellStyle name="_Costs not in KWI3000 '06Budget_Hopkins Ridge Prepaid Tran - Interest Earned RY 12ME Feb  '11_NIM Summary" xfId="3303"/>
    <cellStyle name="_Costs not in KWI3000 '06Budget_Hopkins Ridge Prepaid Tran - Interest Earned RY 12ME Feb  '11_NIM Summary 2" xfId="3304"/>
    <cellStyle name="_Costs not in KWI3000 '06Budget_Hopkins Ridge Prepaid Tran - Interest Earned RY 12ME Feb  '11_NIM Summary 2 2" xfId="11547"/>
    <cellStyle name="_Costs not in KWI3000 '06Budget_Hopkins Ridge Prepaid Tran - Interest Earned RY 12ME Feb  '11_NIM Summary 3" xfId="11548"/>
    <cellStyle name="_Costs not in KWI3000 '06Budget_Hopkins Ridge Prepaid Tran - Interest Earned RY 12ME Feb  '11_Transmission Workbook for May BOD" xfId="3305"/>
    <cellStyle name="_Costs not in KWI3000 '06Budget_Hopkins Ridge Prepaid Tran - Interest Earned RY 12ME Feb  '11_Transmission Workbook for May BOD 2" xfId="3306"/>
    <cellStyle name="_Costs not in KWI3000 '06Budget_Hopkins Ridge Prepaid Tran - Interest Earned RY 12ME Feb  '11_Transmission Workbook for May BOD 2 2" xfId="11549"/>
    <cellStyle name="_Costs not in KWI3000 '06Budget_Hopkins Ridge Prepaid Tran - Interest Earned RY 12ME Feb  '11_Transmission Workbook for May BOD 3" xfId="11550"/>
    <cellStyle name="_Costs not in KWI3000 '06Budget_INPUTS" xfId="121"/>
    <cellStyle name="_Costs not in KWI3000 '06Budget_INPUTS 2" xfId="3307"/>
    <cellStyle name="_Costs not in KWI3000 '06Budget_INPUTS 2 2" xfId="3308"/>
    <cellStyle name="_Costs not in KWI3000 '06Budget_INPUTS 3" xfId="3309"/>
    <cellStyle name="_Costs not in KWI3000 '06Budget_Laid Off Employees + CEO" xfId="11551"/>
    <cellStyle name="_Costs not in KWI3000 '06Budget_Low Income 2010 RevRequirement" xfId="3310"/>
    <cellStyle name="_Costs not in KWI3000 '06Budget_Low Income 2010 RevRequirement (2)" xfId="3311"/>
    <cellStyle name="_Costs not in KWI3000 '06Budget_Misc. Exp Airport Parking" xfId="11552"/>
    <cellStyle name="_Costs not in KWI3000 '06Budget_NIM Summary" xfId="3312"/>
    <cellStyle name="_Costs not in KWI3000 '06Budget_NIM Summary 09GRC" xfId="3313"/>
    <cellStyle name="_Costs not in KWI3000 '06Budget_NIM Summary 09GRC 2" xfId="3314"/>
    <cellStyle name="_Costs not in KWI3000 '06Budget_NIM Summary 09GRC 2 2" xfId="11553"/>
    <cellStyle name="_Costs not in KWI3000 '06Budget_NIM Summary 09GRC 3" xfId="11554"/>
    <cellStyle name="_Costs not in KWI3000 '06Budget_NIM Summary 10" xfId="11555"/>
    <cellStyle name="_Costs not in KWI3000 '06Budget_NIM Summary 2" xfId="3315"/>
    <cellStyle name="_Costs not in KWI3000 '06Budget_NIM Summary 2 2" xfId="11556"/>
    <cellStyle name="_Costs not in KWI3000 '06Budget_NIM Summary 3" xfId="3316"/>
    <cellStyle name="_Costs not in KWI3000 '06Budget_NIM Summary 4" xfId="3317"/>
    <cellStyle name="_Costs not in KWI3000 '06Budget_NIM Summary 5" xfId="3318"/>
    <cellStyle name="_Costs not in KWI3000 '06Budget_NIM Summary 6" xfId="3319"/>
    <cellStyle name="_Costs not in KWI3000 '06Budget_NIM Summary 7" xfId="3320"/>
    <cellStyle name="_Costs not in KWI3000 '06Budget_NIM Summary 8" xfId="3321"/>
    <cellStyle name="_Costs not in KWI3000 '06Budget_NIM Summary 9" xfId="3322"/>
    <cellStyle name="_Costs not in KWI3000 '06Budget_Oct2010toSep2011LwIncLead" xfId="3323"/>
    <cellStyle name="_Costs not in KWI3000 '06Budget_PCA 10 -  Exhibit D Dec 2011" xfId="11557"/>
    <cellStyle name="_Costs not in KWI3000 '06Budget_PCA 10 -  Exhibit D from A Kellogg Jan 2011" xfId="3324"/>
    <cellStyle name="_Costs not in KWI3000 '06Budget_PCA 10 -  Exhibit D from A Kellogg July 2011" xfId="3325"/>
    <cellStyle name="_Costs not in KWI3000 '06Budget_PCA 10 -  Exhibit D from S Free Rcv'd 12-11" xfId="3326"/>
    <cellStyle name="_Costs not in KWI3000 '06Budget_PCA 11 -  Exhibit D Apr 2012 fr A Kellogg v2" xfId="11558"/>
    <cellStyle name="_Costs not in KWI3000 '06Budget_PCA 11 -  Exhibit D Jan 2012 fr A Kellogg" xfId="11559"/>
    <cellStyle name="_Costs not in KWI3000 '06Budget_PCA 11 -  Exhibit D Jan 2012 WF" xfId="11560"/>
    <cellStyle name="_Costs not in KWI3000 '06Budget_PCA 7 - Exhibit D update 11_30_08 (2)" xfId="3327"/>
    <cellStyle name="_Costs not in KWI3000 '06Budget_PCA 7 - Exhibit D update 11_30_08 (2) 2" xfId="3328"/>
    <cellStyle name="_Costs not in KWI3000 '06Budget_PCA 7 - Exhibit D update 11_30_08 (2) 2 2" xfId="3329"/>
    <cellStyle name="_Costs not in KWI3000 '06Budget_PCA 7 - Exhibit D update 11_30_08 (2) 2 2 2" xfId="11561"/>
    <cellStyle name="_Costs not in KWI3000 '06Budget_PCA 7 - Exhibit D update 11_30_08 (2) 2 3" xfId="11562"/>
    <cellStyle name="_Costs not in KWI3000 '06Budget_PCA 7 - Exhibit D update 11_30_08 (2) 3" xfId="3330"/>
    <cellStyle name="_Costs not in KWI3000 '06Budget_PCA 7 - Exhibit D update 11_30_08 (2) 3 2" xfId="11563"/>
    <cellStyle name="_Costs not in KWI3000 '06Budget_PCA 7 - Exhibit D update 11_30_08 (2) 4" xfId="11564"/>
    <cellStyle name="_Costs not in KWI3000 '06Budget_PCA 7 - Exhibit D update 11_30_08 (2)_NIM Summary" xfId="3331"/>
    <cellStyle name="_Costs not in KWI3000 '06Budget_PCA 7 - Exhibit D update 11_30_08 (2)_NIM Summary 2" xfId="3332"/>
    <cellStyle name="_Costs not in KWI3000 '06Budget_PCA 7 - Exhibit D update 11_30_08 (2)_NIM Summary 2 2" xfId="11565"/>
    <cellStyle name="_Costs not in KWI3000 '06Budget_PCA 7 - Exhibit D update 11_30_08 (2)_NIM Summary 3" xfId="11566"/>
    <cellStyle name="_Costs not in KWI3000 '06Budget_PCA 8 - Exhibit D update 12_31_09" xfId="3333"/>
    <cellStyle name="_Costs not in KWI3000 '06Budget_PCA 8 - Exhibit D update 12_31_09 2" xfId="11567"/>
    <cellStyle name="_Costs not in KWI3000 '06Budget_PCA 9 -  Exhibit D April 2010" xfId="3334"/>
    <cellStyle name="_Costs not in KWI3000 '06Budget_PCA 9 -  Exhibit D April 2010 (3)" xfId="3335"/>
    <cellStyle name="_Costs not in KWI3000 '06Budget_PCA 9 -  Exhibit D April 2010 (3) 2" xfId="3336"/>
    <cellStyle name="_Costs not in KWI3000 '06Budget_PCA 9 -  Exhibit D April 2010 (3) 2 2" xfId="11568"/>
    <cellStyle name="_Costs not in KWI3000 '06Budget_PCA 9 -  Exhibit D April 2010 (3) 3" xfId="11569"/>
    <cellStyle name="_Costs not in KWI3000 '06Budget_PCA 9 -  Exhibit D April 2010 2" xfId="11570"/>
    <cellStyle name="_Costs not in KWI3000 '06Budget_PCA 9 -  Exhibit D April 2010 3" xfId="11571"/>
    <cellStyle name="_Costs not in KWI3000 '06Budget_PCA 9 -  Exhibit D April 2010 4" xfId="11572"/>
    <cellStyle name="_Costs not in KWI3000 '06Budget_PCA 9 -  Exhibit D April 2010 5" xfId="11573"/>
    <cellStyle name="_Costs not in KWI3000 '06Budget_PCA 9 -  Exhibit D April 2010 6" xfId="11574"/>
    <cellStyle name="_Costs not in KWI3000 '06Budget_PCA 9 -  Exhibit D April 2010 7" xfId="11575"/>
    <cellStyle name="_Costs not in KWI3000 '06Budget_PCA 9 -  Exhibit D Feb 2010" xfId="3337"/>
    <cellStyle name="_Costs not in KWI3000 '06Budget_PCA 9 -  Exhibit D Feb 2010 2" xfId="11576"/>
    <cellStyle name="_Costs not in KWI3000 '06Budget_PCA 9 -  Exhibit D Feb 2010 v2" xfId="3338"/>
    <cellStyle name="_Costs not in KWI3000 '06Budget_PCA 9 -  Exhibit D Feb 2010 v2 2" xfId="11577"/>
    <cellStyle name="_Costs not in KWI3000 '06Budget_PCA 9 -  Exhibit D Feb 2010 WF" xfId="3339"/>
    <cellStyle name="_Costs not in KWI3000 '06Budget_PCA 9 -  Exhibit D Feb 2010 WF 2" xfId="11578"/>
    <cellStyle name="_Costs not in KWI3000 '06Budget_PCA 9 -  Exhibit D Jan 2010" xfId="3340"/>
    <cellStyle name="_Costs not in KWI3000 '06Budget_PCA 9 -  Exhibit D Jan 2010 2" xfId="11579"/>
    <cellStyle name="_Costs not in KWI3000 '06Budget_PCA 9 -  Exhibit D March 2010 (2)" xfId="3341"/>
    <cellStyle name="_Costs not in KWI3000 '06Budget_PCA 9 -  Exhibit D March 2010 (2) 2" xfId="11580"/>
    <cellStyle name="_Costs not in KWI3000 '06Budget_PCA 9 -  Exhibit D Nov 2010" xfId="3342"/>
    <cellStyle name="_Costs not in KWI3000 '06Budget_PCA 9 -  Exhibit D Nov 2010 2" xfId="11581"/>
    <cellStyle name="_Costs not in KWI3000 '06Budget_PCA 9 - Exhibit D at August 2010" xfId="3343"/>
    <cellStyle name="_Costs not in KWI3000 '06Budget_PCA 9 - Exhibit D at August 2010 2" xfId="11582"/>
    <cellStyle name="_Costs not in KWI3000 '06Budget_PCA 9 - Exhibit D June 2010 GRC" xfId="3344"/>
    <cellStyle name="_Costs not in KWI3000 '06Budget_PCA 9 - Exhibit D June 2010 GRC 2" xfId="11583"/>
    <cellStyle name="_Costs not in KWI3000 '06Budget_Power Costs - Comparison bx Rbtl-Staff-Jt-PC" xfId="3345"/>
    <cellStyle name="_Costs not in KWI3000 '06Budget_Power Costs - Comparison bx Rbtl-Staff-Jt-PC 2" xfId="3346"/>
    <cellStyle name="_Costs not in KWI3000 '06Budget_Power Costs - Comparison bx Rbtl-Staff-Jt-PC 2 2" xfId="3347"/>
    <cellStyle name="_Costs not in KWI3000 '06Budget_Power Costs - Comparison bx Rbtl-Staff-Jt-PC 3" xfId="3348"/>
    <cellStyle name="_Costs not in KWI3000 '06Budget_Power Costs - Comparison bx Rbtl-Staff-Jt-PC_Adj Bench DR 3 for Initial Briefs (Electric)" xfId="3349"/>
    <cellStyle name="_Costs not in KWI3000 '06Budget_Power Costs - Comparison bx Rbtl-Staff-Jt-PC_Adj Bench DR 3 for Initial Briefs (Electric) 2" xfId="3350"/>
    <cellStyle name="_Costs not in KWI3000 '06Budget_Power Costs - Comparison bx Rbtl-Staff-Jt-PC_Adj Bench DR 3 for Initial Briefs (Electric) 2 2" xfId="3351"/>
    <cellStyle name="_Costs not in KWI3000 '06Budget_Power Costs - Comparison bx Rbtl-Staff-Jt-PC_Adj Bench DR 3 for Initial Briefs (Electric) 3" xfId="3352"/>
    <cellStyle name="_Costs not in KWI3000 '06Budget_Power Costs - Comparison bx Rbtl-Staff-Jt-PC_Electric Rev Req Model (2009 GRC) Rebuttal" xfId="3353"/>
    <cellStyle name="_Costs not in KWI3000 '06Budget_Power Costs - Comparison bx Rbtl-Staff-Jt-PC_Electric Rev Req Model (2009 GRC) Rebuttal 2" xfId="3354"/>
    <cellStyle name="_Costs not in KWI3000 '06Budget_Power Costs - Comparison bx Rbtl-Staff-Jt-PC_Electric Rev Req Model (2009 GRC) Rebuttal 2 2" xfId="3355"/>
    <cellStyle name="_Costs not in KWI3000 '06Budget_Power Costs - Comparison bx Rbtl-Staff-Jt-PC_Electric Rev Req Model (2009 GRC) Rebuttal 3" xfId="3356"/>
    <cellStyle name="_Costs not in KWI3000 '06Budget_Power Costs - Comparison bx Rbtl-Staff-Jt-PC_Electric Rev Req Model (2009 GRC) Rebuttal REmoval of New  WH Solar AdjustMI" xfId="3357"/>
    <cellStyle name="_Costs not in KWI3000 '06Budget_Power Costs - Comparison bx Rbtl-Staff-Jt-PC_Electric Rev Req Model (2009 GRC) Rebuttal REmoval of New  WH Solar AdjustMI 2" xfId="3358"/>
    <cellStyle name="_Costs not in KWI3000 '06Budget_Power Costs - Comparison bx Rbtl-Staff-Jt-PC_Electric Rev Req Model (2009 GRC) Rebuttal REmoval of New  WH Solar AdjustMI 2 2" xfId="3359"/>
    <cellStyle name="_Costs not in KWI3000 '06Budget_Power Costs - Comparison bx Rbtl-Staff-Jt-PC_Electric Rev Req Model (2009 GRC) Rebuttal REmoval of New  WH Solar AdjustMI 3" xfId="3360"/>
    <cellStyle name="_Costs not in KWI3000 '06Budget_Power Costs - Comparison bx Rbtl-Staff-Jt-PC_Electric Rev Req Model (2009 GRC) Revised 01-18-2010" xfId="3361"/>
    <cellStyle name="_Costs not in KWI3000 '06Budget_Power Costs - Comparison bx Rbtl-Staff-Jt-PC_Electric Rev Req Model (2009 GRC) Revised 01-18-2010 2" xfId="3362"/>
    <cellStyle name="_Costs not in KWI3000 '06Budget_Power Costs - Comparison bx Rbtl-Staff-Jt-PC_Electric Rev Req Model (2009 GRC) Revised 01-18-2010 2 2" xfId="3363"/>
    <cellStyle name="_Costs not in KWI3000 '06Budget_Power Costs - Comparison bx Rbtl-Staff-Jt-PC_Electric Rev Req Model (2009 GRC) Revised 01-18-2010 3" xfId="3364"/>
    <cellStyle name="_Costs not in KWI3000 '06Budget_Power Costs - Comparison bx Rbtl-Staff-Jt-PC_Final Order Electric EXHIBIT A-1" xfId="3365"/>
    <cellStyle name="_Costs not in KWI3000 '06Budget_Power Costs - Comparison bx Rbtl-Staff-Jt-PC_Final Order Electric EXHIBIT A-1 2" xfId="3366"/>
    <cellStyle name="_Costs not in KWI3000 '06Budget_Power Costs - Comparison bx Rbtl-Staff-Jt-PC_Final Order Electric EXHIBIT A-1 2 2" xfId="3367"/>
    <cellStyle name="_Costs not in KWI3000 '06Budget_Power Costs - Comparison bx Rbtl-Staff-Jt-PC_Final Order Electric EXHIBIT A-1 3" xfId="3368"/>
    <cellStyle name="_Costs not in KWI3000 '06Budget_Production Adj 4.37" xfId="122"/>
    <cellStyle name="_Costs not in KWI3000 '06Budget_Production Adj 4.37 2" xfId="3369"/>
    <cellStyle name="_Costs not in KWI3000 '06Budget_Production Adj 4.37 2 2" xfId="3370"/>
    <cellStyle name="_Costs not in KWI3000 '06Budget_Production Adj 4.37 3" xfId="3371"/>
    <cellStyle name="_Costs not in KWI3000 '06Budget_Purchased Power Adj 4.03" xfId="123"/>
    <cellStyle name="_Costs not in KWI3000 '06Budget_Purchased Power Adj 4.03 2" xfId="3372"/>
    <cellStyle name="_Costs not in KWI3000 '06Budget_Purchased Power Adj 4.03 2 2" xfId="3373"/>
    <cellStyle name="_Costs not in KWI3000 '06Budget_Purchased Power Adj 4.03 3" xfId="3374"/>
    <cellStyle name="_Costs not in KWI3000 '06Budget_Rebuttal Power Costs" xfId="3375"/>
    <cellStyle name="_Costs not in KWI3000 '06Budget_Rebuttal Power Costs 2" xfId="3376"/>
    <cellStyle name="_Costs not in KWI3000 '06Budget_Rebuttal Power Costs 2 2" xfId="3377"/>
    <cellStyle name="_Costs not in KWI3000 '06Budget_Rebuttal Power Costs 3" xfId="3378"/>
    <cellStyle name="_Costs not in KWI3000 '06Budget_Rebuttal Power Costs_Adj Bench DR 3 for Initial Briefs (Electric)" xfId="3379"/>
    <cellStyle name="_Costs not in KWI3000 '06Budget_Rebuttal Power Costs_Adj Bench DR 3 for Initial Briefs (Electric) 2" xfId="3380"/>
    <cellStyle name="_Costs not in KWI3000 '06Budget_Rebuttal Power Costs_Adj Bench DR 3 for Initial Briefs (Electric) 2 2" xfId="3381"/>
    <cellStyle name="_Costs not in KWI3000 '06Budget_Rebuttal Power Costs_Adj Bench DR 3 for Initial Briefs (Electric) 3" xfId="3382"/>
    <cellStyle name="_Costs not in KWI3000 '06Budget_Rebuttal Power Costs_Electric Rev Req Model (2009 GRC) Rebuttal" xfId="3383"/>
    <cellStyle name="_Costs not in KWI3000 '06Budget_Rebuttal Power Costs_Electric Rev Req Model (2009 GRC) Rebuttal 2" xfId="3384"/>
    <cellStyle name="_Costs not in KWI3000 '06Budget_Rebuttal Power Costs_Electric Rev Req Model (2009 GRC) Rebuttal 2 2" xfId="3385"/>
    <cellStyle name="_Costs not in KWI3000 '06Budget_Rebuttal Power Costs_Electric Rev Req Model (2009 GRC) Rebuttal 3" xfId="3386"/>
    <cellStyle name="_Costs not in KWI3000 '06Budget_Rebuttal Power Costs_Electric Rev Req Model (2009 GRC) Rebuttal REmoval of New  WH Solar AdjustMI" xfId="3387"/>
    <cellStyle name="_Costs not in KWI3000 '06Budget_Rebuttal Power Costs_Electric Rev Req Model (2009 GRC) Rebuttal REmoval of New  WH Solar AdjustMI 2" xfId="3388"/>
    <cellStyle name="_Costs not in KWI3000 '06Budget_Rebuttal Power Costs_Electric Rev Req Model (2009 GRC) Rebuttal REmoval of New  WH Solar AdjustMI 2 2" xfId="3389"/>
    <cellStyle name="_Costs not in KWI3000 '06Budget_Rebuttal Power Costs_Electric Rev Req Model (2009 GRC) Rebuttal REmoval of New  WH Solar AdjustMI 3" xfId="3390"/>
    <cellStyle name="_Costs not in KWI3000 '06Budget_Rebuttal Power Costs_Electric Rev Req Model (2009 GRC) Revised 01-18-2010" xfId="3391"/>
    <cellStyle name="_Costs not in KWI3000 '06Budget_Rebuttal Power Costs_Electric Rev Req Model (2009 GRC) Revised 01-18-2010 2" xfId="3392"/>
    <cellStyle name="_Costs not in KWI3000 '06Budget_Rebuttal Power Costs_Electric Rev Req Model (2009 GRC) Revised 01-18-2010 2 2" xfId="3393"/>
    <cellStyle name="_Costs not in KWI3000 '06Budget_Rebuttal Power Costs_Electric Rev Req Model (2009 GRC) Revised 01-18-2010 3" xfId="3394"/>
    <cellStyle name="_Costs not in KWI3000 '06Budget_Rebuttal Power Costs_Final Order Electric EXHIBIT A-1" xfId="3395"/>
    <cellStyle name="_Costs not in KWI3000 '06Budget_Rebuttal Power Costs_Final Order Electric EXHIBIT A-1 2" xfId="3396"/>
    <cellStyle name="_Costs not in KWI3000 '06Budget_Rebuttal Power Costs_Final Order Electric EXHIBIT A-1 2 2" xfId="3397"/>
    <cellStyle name="_Costs not in KWI3000 '06Budget_Rebuttal Power Costs_Final Order Electric EXHIBIT A-1 3" xfId="3398"/>
    <cellStyle name="_Costs not in KWI3000 '06Budget_RECS vs PTC's w Interest 6-28-10" xfId="124"/>
    <cellStyle name="_Costs not in KWI3000 '06Budget_revised april pca for Annette" xfId="11584"/>
    <cellStyle name="_Costs not in KWI3000 '06Budget_ROR &amp; CONV FACTOR" xfId="125"/>
    <cellStyle name="_Costs not in KWI3000 '06Budget_ROR &amp; CONV FACTOR 2" xfId="3399"/>
    <cellStyle name="_Costs not in KWI3000 '06Budget_ROR &amp; CONV FACTOR 2 2" xfId="3400"/>
    <cellStyle name="_Costs not in KWI3000 '06Budget_ROR &amp; CONV FACTOR 3" xfId="3401"/>
    <cellStyle name="_Costs not in KWI3000 '06Budget_ROR 5.02" xfId="126"/>
    <cellStyle name="_Costs not in KWI3000 '06Budget_ROR 5.02 2" xfId="3402"/>
    <cellStyle name="_Costs not in KWI3000 '06Budget_ROR 5.02 2 2" xfId="3403"/>
    <cellStyle name="_Costs not in KWI3000 '06Budget_ROR 5.02 3" xfId="3404"/>
    <cellStyle name="_Costs not in KWI3000 '06Budget_Transmission Workbook for May BOD" xfId="3405"/>
    <cellStyle name="_Costs not in KWI3000 '06Budget_Transmission Workbook for May BOD 2" xfId="3406"/>
    <cellStyle name="_Costs not in KWI3000 '06Budget_Transmission Workbook for May BOD 2 2" xfId="11585"/>
    <cellStyle name="_Costs not in KWI3000 '06Budget_Transmission Workbook for May BOD 3" xfId="11586"/>
    <cellStyle name="_Costs not in KWI3000 '06Budget_Wind Integration 10GRC" xfId="3407"/>
    <cellStyle name="_Costs not in KWI3000 '06Budget_Wind Integration 10GRC 2" xfId="3408"/>
    <cellStyle name="_Costs not in KWI3000 '06Budget_Wind Integration 10GRC 2 2" xfId="11587"/>
    <cellStyle name="_Costs not in KWI3000 '06Budget_Wind Integration 10GRC 3" xfId="11588"/>
    <cellStyle name="_DEM-08C Power Cost Comparison" xfId="3409"/>
    <cellStyle name="_DEM-WP (C) Costs not in AURORA 2006GRC Order 11.30.06 Gas" xfId="3410"/>
    <cellStyle name="_DEM-WP (C) Costs not in AURORA 2006GRC Order 11.30.06 Gas 2" xfId="3411"/>
    <cellStyle name="_DEM-WP (C) Costs not in AURORA 2006GRC Order 11.30.06 Gas 2 2" xfId="11589"/>
    <cellStyle name="_DEM-WP (C) Costs not in AURORA 2006GRC Order 11.30.06 Gas 3" xfId="11590"/>
    <cellStyle name="_DEM-WP (C) Costs not in AURORA 2006GRC Order 11.30.06 Gas_Chelan PUD Power Costs (8-10)" xfId="3412"/>
    <cellStyle name="_DEM-WP (C) Costs not in AURORA 2006GRC Order 11.30.06 Gas_NIM Summary" xfId="3413"/>
    <cellStyle name="_DEM-WP (C) Costs not in AURORA 2006GRC Order 11.30.06 Gas_NIM Summary 2" xfId="3414"/>
    <cellStyle name="_DEM-WP (C) Costs not in AURORA 2006GRC Order 11.30.06 Gas_NIM Summary 2 2" xfId="11591"/>
    <cellStyle name="_DEM-WP (C) Costs not in AURORA 2006GRC Order 11.30.06 Gas_NIM Summary 3" xfId="11592"/>
    <cellStyle name="_DEM-WP (C) Power Cost 2006GRC Order" xfId="127"/>
    <cellStyle name="_DEM-WP (C) Power Cost 2006GRC Order 2" xfId="3415"/>
    <cellStyle name="_DEM-WP (C) Power Cost 2006GRC Order 2 2" xfId="3416"/>
    <cellStyle name="_DEM-WP (C) Power Cost 2006GRC Order 2 2 2" xfId="3417"/>
    <cellStyle name="_DEM-WP (C) Power Cost 2006GRC Order 2 3" xfId="3418"/>
    <cellStyle name="_DEM-WP (C) Power Cost 2006GRC Order 3" xfId="3419"/>
    <cellStyle name="_DEM-WP (C) Power Cost 2006GRC Order 3 2" xfId="3420"/>
    <cellStyle name="_DEM-WP (C) Power Cost 2006GRC Order 4" xfId="3421"/>
    <cellStyle name="_DEM-WP (C) Power Cost 2006GRC Order 4 2" xfId="3422"/>
    <cellStyle name="_DEM-WP (C) Power Cost 2006GRC Order 5" xfId="3423"/>
    <cellStyle name="_DEM-WP (C) Power Cost 2006GRC Order_04 07E Wild Horse Wind Expansion (C) (2)" xfId="128"/>
    <cellStyle name="_DEM-WP (C) Power Cost 2006GRC Order_04 07E Wild Horse Wind Expansion (C) (2) 2" xfId="3424"/>
    <cellStyle name="_DEM-WP (C) Power Cost 2006GRC Order_04 07E Wild Horse Wind Expansion (C) (2) 2 2" xfId="3425"/>
    <cellStyle name="_DEM-WP (C) Power Cost 2006GRC Order_04 07E Wild Horse Wind Expansion (C) (2) 3" xfId="3426"/>
    <cellStyle name="_DEM-WP (C) Power Cost 2006GRC Order_04 07E Wild Horse Wind Expansion (C) (2)_Adj Bench DR 3 for Initial Briefs (Electric)" xfId="3427"/>
    <cellStyle name="_DEM-WP (C) Power Cost 2006GRC Order_04 07E Wild Horse Wind Expansion (C) (2)_Adj Bench DR 3 for Initial Briefs (Electric) 2" xfId="3428"/>
    <cellStyle name="_DEM-WP (C) Power Cost 2006GRC Order_04 07E Wild Horse Wind Expansion (C) (2)_Adj Bench DR 3 for Initial Briefs (Electric) 2 2" xfId="3429"/>
    <cellStyle name="_DEM-WP (C) Power Cost 2006GRC Order_04 07E Wild Horse Wind Expansion (C) (2)_Adj Bench DR 3 for Initial Briefs (Electric) 3" xfId="3430"/>
    <cellStyle name="_DEM-WP (C) Power Cost 2006GRC Order_04 07E Wild Horse Wind Expansion (C) (2)_Book1" xfId="3431"/>
    <cellStyle name="_DEM-WP (C) Power Cost 2006GRC Order_04 07E Wild Horse Wind Expansion (C) (2)_Electric Rev Req Model (2009 GRC) " xfId="3432"/>
    <cellStyle name="_DEM-WP (C) Power Cost 2006GRC Order_04 07E Wild Horse Wind Expansion (C) (2)_Electric Rev Req Model (2009 GRC)  2" xfId="3433"/>
    <cellStyle name="_DEM-WP (C) Power Cost 2006GRC Order_04 07E Wild Horse Wind Expansion (C) (2)_Electric Rev Req Model (2009 GRC)  2 2" xfId="3434"/>
    <cellStyle name="_DEM-WP (C) Power Cost 2006GRC Order_04 07E Wild Horse Wind Expansion (C) (2)_Electric Rev Req Model (2009 GRC)  3" xfId="3435"/>
    <cellStyle name="_DEM-WP (C) Power Cost 2006GRC Order_04 07E Wild Horse Wind Expansion (C) (2)_Electric Rev Req Model (2009 GRC) Rebuttal" xfId="3436"/>
    <cellStyle name="_DEM-WP (C) Power Cost 2006GRC Order_04 07E Wild Horse Wind Expansion (C) (2)_Electric Rev Req Model (2009 GRC) Rebuttal 2" xfId="3437"/>
    <cellStyle name="_DEM-WP (C) Power Cost 2006GRC Order_04 07E Wild Horse Wind Expansion (C) (2)_Electric Rev Req Model (2009 GRC) Rebuttal 2 2" xfId="3438"/>
    <cellStyle name="_DEM-WP (C) Power Cost 2006GRC Order_04 07E Wild Horse Wind Expansion (C) (2)_Electric Rev Req Model (2009 GRC) Rebuttal 3" xfId="3439"/>
    <cellStyle name="_DEM-WP (C) Power Cost 2006GRC Order_04 07E Wild Horse Wind Expansion (C) (2)_Electric Rev Req Model (2009 GRC) Rebuttal REmoval of New  WH Solar AdjustMI" xfId="3440"/>
    <cellStyle name="_DEM-WP (C) Power Cost 2006GRC Order_04 07E Wild Horse Wind Expansion (C) (2)_Electric Rev Req Model (2009 GRC) Rebuttal REmoval of New  WH Solar AdjustMI 2" xfId="3441"/>
    <cellStyle name="_DEM-WP (C) Power Cost 2006GRC Order_04 07E Wild Horse Wind Expansion (C) (2)_Electric Rev Req Model (2009 GRC) Rebuttal REmoval of New  WH Solar AdjustMI 2 2" xfId="3442"/>
    <cellStyle name="_DEM-WP (C) Power Cost 2006GRC Order_04 07E Wild Horse Wind Expansion (C) (2)_Electric Rev Req Model (2009 GRC) Rebuttal REmoval of New  WH Solar AdjustMI 3" xfId="3443"/>
    <cellStyle name="_DEM-WP (C) Power Cost 2006GRC Order_04 07E Wild Horse Wind Expansion (C) (2)_Electric Rev Req Model (2009 GRC) Revised 01-18-2010" xfId="3444"/>
    <cellStyle name="_DEM-WP (C) Power Cost 2006GRC Order_04 07E Wild Horse Wind Expansion (C) (2)_Electric Rev Req Model (2009 GRC) Revised 01-18-2010 2" xfId="3445"/>
    <cellStyle name="_DEM-WP (C) Power Cost 2006GRC Order_04 07E Wild Horse Wind Expansion (C) (2)_Electric Rev Req Model (2009 GRC) Revised 01-18-2010 2 2" xfId="3446"/>
    <cellStyle name="_DEM-WP (C) Power Cost 2006GRC Order_04 07E Wild Horse Wind Expansion (C) (2)_Electric Rev Req Model (2009 GRC) Revised 01-18-2010 3" xfId="3447"/>
    <cellStyle name="_DEM-WP (C) Power Cost 2006GRC Order_04 07E Wild Horse Wind Expansion (C) (2)_Electric Rev Req Model (2010 GRC)" xfId="3448"/>
    <cellStyle name="_DEM-WP (C) Power Cost 2006GRC Order_04 07E Wild Horse Wind Expansion (C) (2)_Electric Rev Req Model (2010 GRC) SF" xfId="3449"/>
    <cellStyle name="_DEM-WP (C) Power Cost 2006GRC Order_04 07E Wild Horse Wind Expansion (C) (2)_Final Order Electric EXHIBIT A-1" xfId="3450"/>
    <cellStyle name="_DEM-WP (C) Power Cost 2006GRC Order_04 07E Wild Horse Wind Expansion (C) (2)_Final Order Electric EXHIBIT A-1 2" xfId="3451"/>
    <cellStyle name="_DEM-WP (C) Power Cost 2006GRC Order_04 07E Wild Horse Wind Expansion (C) (2)_Final Order Electric EXHIBIT A-1 2 2" xfId="3452"/>
    <cellStyle name="_DEM-WP (C) Power Cost 2006GRC Order_04 07E Wild Horse Wind Expansion (C) (2)_Final Order Electric EXHIBIT A-1 3" xfId="3453"/>
    <cellStyle name="_DEM-WP (C) Power Cost 2006GRC Order_04 07E Wild Horse Wind Expansion (C) (2)_TENASKA REGULATORY ASSET" xfId="3454"/>
    <cellStyle name="_DEM-WP (C) Power Cost 2006GRC Order_04 07E Wild Horse Wind Expansion (C) (2)_TENASKA REGULATORY ASSET 2" xfId="3455"/>
    <cellStyle name="_DEM-WP (C) Power Cost 2006GRC Order_04 07E Wild Horse Wind Expansion (C) (2)_TENASKA REGULATORY ASSET 2 2" xfId="3456"/>
    <cellStyle name="_DEM-WP (C) Power Cost 2006GRC Order_04 07E Wild Horse Wind Expansion (C) (2)_TENASKA REGULATORY ASSET 3" xfId="3457"/>
    <cellStyle name="_DEM-WP (C) Power Cost 2006GRC Order_16.37E Wild Horse Expansion DeferralRevwrkingfile SF" xfId="3458"/>
    <cellStyle name="_DEM-WP (C) Power Cost 2006GRC Order_16.37E Wild Horse Expansion DeferralRevwrkingfile SF 2" xfId="3459"/>
    <cellStyle name="_DEM-WP (C) Power Cost 2006GRC Order_16.37E Wild Horse Expansion DeferralRevwrkingfile SF 2 2" xfId="3460"/>
    <cellStyle name="_DEM-WP (C) Power Cost 2006GRC Order_16.37E Wild Horse Expansion DeferralRevwrkingfile SF 3" xfId="3461"/>
    <cellStyle name="_DEM-WP (C) Power Cost 2006GRC Order_2009 Compliance Filing PCA Exhibits for GRC" xfId="3462"/>
    <cellStyle name="_DEM-WP (C) Power Cost 2006GRC Order_2009 Compliance Filing PCA Exhibits for GRC 2" xfId="11593"/>
    <cellStyle name="_DEM-WP (C) Power Cost 2006GRC Order_2009 GRC Compl Filing - Exhibit D" xfId="3463"/>
    <cellStyle name="_DEM-WP (C) Power Cost 2006GRC Order_2009 GRC Compl Filing - Exhibit D 2" xfId="3464"/>
    <cellStyle name="_DEM-WP (C) Power Cost 2006GRC Order_2009 GRC Compl Filing - Exhibit D 2 2" xfId="11594"/>
    <cellStyle name="_DEM-WP (C) Power Cost 2006GRC Order_2009 GRC Compl Filing - Exhibit D 3" xfId="11595"/>
    <cellStyle name="_DEM-WP (C) Power Cost 2006GRC Order_3.01 Income Statement" xfId="567"/>
    <cellStyle name="_DEM-WP (C) Power Cost 2006GRC Order_4 31 Regulatory Assets and Liabilities  7 06- Exhibit D" xfId="568"/>
    <cellStyle name="_DEM-WP (C) Power Cost 2006GRC Order_4 31 Regulatory Assets and Liabilities  7 06- Exhibit D 2" xfId="3465"/>
    <cellStyle name="_DEM-WP (C) Power Cost 2006GRC Order_4 31 Regulatory Assets and Liabilities  7 06- Exhibit D 2 2" xfId="3466"/>
    <cellStyle name="_DEM-WP (C) Power Cost 2006GRC Order_4 31 Regulatory Assets and Liabilities  7 06- Exhibit D 3" xfId="3467"/>
    <cellStyle name="_DEM-WP (C) Power Cost 2006GRC Order_4 31 Regulatory Assets and Liabilities  7 06- Exhibit D_NIM Summary" xfId="3468"/>
    <cellStyle name="_DEM-WP (C) Power Cost 2006GRC Order_4 31 Regulatory Assets and Liabilities  7 06- Exhibit D_NIM Summary 2" xfId="3469"/>
    <cellStyle name="_DEM-WP (C) Power Cost 2006GRC Order_4 31 Regulatory Assets and Liabilities  7 06- Exhibit D_NIM Summary 2 2" xfId="11596"/>
    <cellStyle name="_DEM-WP (C) Power Cost 2006GRC Order_4 31 Regulatory Assets and Liabilities  7 06- Exhibit D_NIM Summary 3" xfId="11597"/>
    <cellStyle name="_DEM-WP (C) Power Cost 2006GRC Order_4 31E Reg Asset  Liab and EXH D" xfId="11598"/>
    <cellStyle name="_DEM-WP (C) Power Cost 2006GRC Order_4 31E Reg Asset  Liab and EXH D _ Aug 10 Filing (2)" xfId="11599"/>
    <cellStyle name="_DEM-WP (C) Power Cost 2006GRC Order_4 32 Regulatory Assets and Liabilities  7 06- Exhibit D" xfId="569"/>
    <cellStyle name="_DEM-WP (C) Power Cost 2006GRC Order_4 32 Regulatory Assets and Liabilities  7 06- Exhibit D 2" xfId="3470"/>
    <cellStyle name="_DEM-WP (C) Power Cost 2006GRC Order_4 32 Regulatory Assets and Liabilities  7 06- Exhibit D 2 2" xfId="3471"/>
    <cellStyle name="_DEM-WP (C) Power Cost 2006GRC Order_4 32 Regulatory Assets and Liabilities  7 06- Exhibit D 3" xfId="3472"/>
    <cellStyle name="_DEM-WP (C) Power Cost 2006GRC Order_4 32 Regulatory Assets and Liabilities  7 06- Exhibit D_NIM Summary" xfId="3473"/>
    <cellStyle name="_DEM-WP (C) Power Cost 2006GRC Order_4 32 Regulatory Assets and Liabilities  7 06- Exhibit D_NIM Summary 2" xfId="3474"/>
    <cellStyle name="_DEM-WP (C) Power Cost 2006GRC Order_4 32 Regulatory Assets and Liabilities  7 06- Exhibit D_NIM Summary 2 2" xfId="11600"/>
    <cellStyle name="_DEM-WP (C) Power Cost 2006GRC Order_4 32 Regulatory Assets and Liabilities  7 06- Exhibit D_NIM Summary 3" xfId="11601"/>
    <cellStyle name="_DEM-WP (C) Power Cost 2006GRC Order_AURORA Total New" xfId="3475"/>
    <cellStyle name="_DEM-WP (C) Power Cost 2006GRC Order_AURORA Total New 2" xfId="3476"/>
    <cellStyle name="_DEM-WP (C) Power Cost 2006GRC Order_AURORA Total New 2 2" xfId="11602"/>
    <cellStyle name="_DEM-WP (C) Power Cost 2006GRC Order_AURORA Total New 3" xfId="11603"/>
    <cellStyle name="_DEM-WP (C) Power Cost 2006GRC Order_Book2" xfId="3477"/>
    <cellStyle name="_DEM-WP (C) Power Cost 2006GRC Order_Book2 2" xfId="3478"/>
    <cellStyle name="_DEM-WP (C) Power Cost 2006GRC Order_Book2 2 2" xfId="3479"/>
    <cellStyle name="_DEM-WP (C) Power Cost 2006GRC Order_Book2 3" xfId="3480"/>
    <cellStyle name="_DEM-WP (C) Power Cost 2006GRC Order_Book2_Adj Bench DR 3 for Initial Briefs (Electric)" xfId="3481"/>
    <cellStyle name="_DEM-WP (C) Power Cost 2006GRC Order_Book2_Adj Bench DR 3 for Initial Briefs (Electric) 2" xfId="3482"/>
    <cellStyle name="_DEM-WP (C) Power Cost 2006GRC Order_Book2_Adj Bench DR 3 for Initial Briefs (Electric) 2 2" xfId="3483"/>
    <cellStyle name="_DEM-WP (C) Power Cost 2006GRC Order_Book2_Adj Bench DR 3 for Initial Briefs (Electric) 3" xfId="3484"/>
    <cellStyle name="_DEM-WP (C) Power Cost 2006GRC Order_Book2_Electric Rev Req Model (2009 GRC) Rebuttal" xfId="3485"/>
    <cellStyle name="_DEM-WP (C) Power Cost 2006GRC Order_Book2_Electric Rev Req Model (2009 GRC) Rebuttal 2" xfId="3486"/>
    <cellStyle name="_DEM-WP (C) Power Cost 2006GRC Order_Book2_Electric Rev Req Model (2009 GRC) Rebuttal 2 2" xfId="3487"/>
    <cellStyle name="_DEM-WP (C) Power Cost 2006GRC Order_Book2_Electric Rev Req Model (2009 GRC) Rebuttal 3" xfId="3488"/>
    <cellStyle name="_DEM-WP (C) Power Cost 2006GRC Order_Book2_Electric Rev Req Model (2009 GRC) Rebuttal REmoval of New  WH Solar AdjustMI" xfId="3489"/>
    <cellStyle name="_DEM-WP (C) Power Cost 2006GRC Order_Book2_Electric Rev Req Model (2009 GRC) Rebuttal REmoval of New  WH Solar AdjustMI 2" xfId="3490"/>
    <cellStyle name="_DEM-WP (C) Power Cost 2006GRC Order_Book2_Electric Rev Req Model (2009 GRC) Rebuttal REmoval of New  WH Solar AdjustMI 2 2" xfId="3491"/>
    <cellStyle name="_DEM-WP (C) Power Cost 2006GRC Order_Book2_Electric Rev Req Model (2009 GRC) Rebuttal REmoval of New  WH Solar AdjustMI 3" xfId="3492"/>
    <cellStyle name="_DEM-WP (C) Power Cost 2006GRC Order_Book2_Electric Rev Req Model (2009 GRC) Revised 01-18-2010" xfId="3493"/>
    <cellStyle name="_DEM-WP (C) Power Cost 2006GRC Order_Book2_Electric Rev Req Model (2009 GRC) Revised 01-18-2010 2" xfId="3494"/>
    <cellStyle name="_DEM-WP (C) Power Cost 2006GRC Order_Book2_Electric Rev Req Model (2009 GRC) Revised 01-18-2010 2 2" xfId="3495"/>
    <cellStyle name="_DEM-WP (C) Power Cost 2006GRC Order_Book2_Electric Rev Req Model (2009 GRC) Revised 01-18-2010 3" xfId="3496"/>
    <cellStyle name="_DEM-WP (C) Power Cost 2006GRC Order_Book2_Final Order Electric EXHIBIT A-1" xfId="3497"/>
    <cellStyle name="_DEM-WP (C) Power Cost 2006GRC Order_Book2_Final Order Electric EXHIBIT A-1 2" xfId="3498"/>
    <cellStyle name="_DEM-WP (C) Power Cost 2006GRC Order_Book2_Final Order Electric EXHIBIT A-1 2 2" xfId="3499"/>
    <cellStyle name="_DEM-WP (C) Power Cost 2006GRC Order_Book2_Final Order Electric EXHIBIT A-1 3" xfId="3500"/>
    <cellStyle name="_DEM-WP (C) Power Cost 2006GRC Order_Book4" xfId="3501"/>
    <cellStyle name="_DEM-WP (C) Power Cost 2006GRC Order_Book4 2" xfId="3502"/>
    <cellStyle name="_DEM-WP (C) Power Cost 2006GRC Order_Book4 2 2" xfId="3503"/>
    <cellStyle name="_DEM-WP (C) Power Cost 2006GRC Order_Book4 3" xfId="3504"/>
    <cellStyle name="_DEM-WP (C) Power Cost 2006GRC Order_Book9" xfId="570"/>
    <cellStyle name="_DEM-WP (C) Power Cost 2006GRC Order_Book9 2" xfId="3505"/>
    <cellStyle name="_DEM-WP (C) Power Cost 2006GRC Order_Book9 2 2" xfId="3506"/>
    <cellStyle name="_DEM-WP (C) Power Cost 2006GRC Order_Book9 3" xfId="3507"/>
    <cellStyle name="_DEM-WP (C) Power Cost 2006GRC Order_Chelan PUD Power Costs (8-10)" xfId="3508"/>
    <cellStyle name="_DEM-WP (C) Power Cost 2006GRC Order_DEM-WP(C) Chelan Power Costs" xfId="11604"/>
    <cellStyle name="_DEM-WP (C) Power Cost 2006GRC Order_DEM-WP(C) Gas Transport 2010GRC" xfId="11605"/>
    <cellStyle name="_DEM-WP (C) Power Cost 2006GRC Order_Electric COS Inputs" xfId="129"/>
    <cellStyle name="_DEM-WP (C) Power Cost 2006GRC Order_Electric COS Inputs 2" xfId="3509"/>
    <cellStyle name="_DEM-WP (C) Power Cost 2006GRC Order_Electric COS Inputs 2 2" xfId="3510"/>
    <cellStyle name="_DEM-WP (C) Power Cost 2006GRC Order_Electric COS Inputs 2 2 2" xfId="3511"/>
    <cellStyle name="_DEM-WP (C) Power Cost 2006GRC Order_Electric COS Inputs 2 3" xfId="3512"/>
    <cellStyle name="_DEM-WP (C) Power Cost 2006GRC Order_Electric COS Inputs 2 3 2" xfId="3513"/>
    <cellStyle name="_DEM-WP (C) Power Cost 2006GRC Order_Electric COS Inputs 2 4" xfId="3514"/>
    <cellStyle name="_DEM-WP (C) Power Cost 2006GRC Order_Electric COS Inputs 2 4 2" xfId="3515"/>
    <cellStyle name="_DEM-WP (C) Power Cost 2006GRC Order_Electric COS Inputs 3" xfId="3516"/>
    <cellStyle name="_DEM-WP (C) Power Cost 2006GRC Order_Electric COS Inputs 3 2" xfId="3517"/>
    <cellStyle name="_DEM-WP (C) Power Cost 2006GRC Order_Electric COS Inputs 4" xfId="3518"/>
    <cellStyle name="_DEM-WP (C) Power Cost 2006GRC Order_Electric COS Inputs 4 2" xfId="3519"/>
    <cellStyle name="_DEM-WP (C) Power Cost 2006GRC Order_Electric COS Inputs 5" xfId="3520"/>
    <cellStyle name="_DEM-WP (C) Power Cost 2006GRC Order_Electric COS Inputs 6" xfId="3521"/>
    <cellStyle name="_DEM-WP (C) Power Cost 2006GRC Order_Electric COS Inputs_Low Income 2010 RevRequirement" xfId="3522"/>
    <cellStyle name="_DEM-WP (C) Power Cost 2006GRC Order_Electric COS Inputs_Low Income 2010 RevRequirement (2)" xfId="3523"/>
    <cellStyle name="_DEM-WP (C) Power Cost 2006GRC Order_Electric COS Inputs_Oct2010toSep2011LwIncLead" xfId="3524"/>
    <cellStyle name="_DEM-WP (C) Power Cost 2006GRC Order_Exh A-1 resulting from UE-112050 effective Jan 1 2012" xfId="11606"/>
    <cellStyle name="_DEM-WP (C) Power Cost 2006GRC Order_Exh G - Klamath Peaker PPA fr C Locke 2-12" xfId="11607"/>
    <cellStyle name="_DEM-WP (C) Power Cost 2006GRC Order_Exhibit A-1 effective 4-1-11 fr S Free 12-11" xfId="11608"/>
    <cellStyle name="_DEM-WP (C) Power Cost 2006GRC Order_NIM Summary" xfId="3525"/>
    <cellStyle name="_DEM-WP (C) Power Cost 2006GRC Order_NIM Summary 09GRC" xfId="3526"/>
    <cellStyle name="_DEM-WP (C) Power Cost 2006GRC Order_NIM Summary 09GRC 2" xfId="3527"/>
    <cellStyle name="_DEM-WP (C) Power Cost 2006GRC Order_NIM Summary 09GRC 2 2" xfId="11609"/>
    <cellStyle name="_DEM-WP (C) Power Cost 2006GRC Order_NIM Summary 09GRC 3" xfId="11610"/>
    <cellStyle name="_DEM-WP (C) Power Cost 2006GRC Order_NIM Summary 10" xfId="11611"/>
    <cellStyle name="_DEM-WP (C) Power Cost 2006GRC Order_NIM Summary 2" xfId="3528"/>
    <cellStyle name="_DEM-WP (C) Power Cost 2006GRC Order_NIM Summary 2 2" xfId="11612"/>
    <cellStyle name="_DEM-WP (C) Power Cost 2006GRC Order_NIM Summary 3" xfId="3529"/>
    <cellStyle name="_DEM-WP (C) Power Cost 2006GRC Order_NIM Summary 4" xfId="3530"/>
    <cellStyle name="_DEM-WP (C) Power Cost 2006GRC Order_NIM Summary 5" xfId="3531"/>
    <cellStyle name="_DEM-WP (C) Power Cost 2006GRC Order_NIM Summary 6" xfId="3532"/>
    <cellStyle name="_DEM-WP (C) Power Cost 2006GRC Order_NIM Summary 7" xfId="3533"/>
    <cellStyle name="_DEM-WP (C) Power Cost 2006GRC Order_NIM Summary 8" xfId="3534"/>
    <cellStyle name="_DEM-WP (C) Power Cost 2006GRC Order_NIM Summary 9" xfId="3535"/>
    <cellStyle name="_DEM-WP (C) Power Cost 2006GRC Order_PCA 10 -  Exhibit D Dec 2011" xfId="11613"/>
    <cellStyle name="_DEM-WP (C) Power Cost 2006GRC Order_PCA 10 -  Exhibit D from A Kellogg Jan 2011" xfId="3536"/>
    <cellStyle name="_DEM-WP (C) Power Cost 2006GRC Order_PCA 10 -  Exhibit D from A Kellogg July 2011" xfId="3537"/>
    <cellStyle name="_DEM-WP (C) Power Cost 2006GRC Order_PCA 10 -  Exhibit D from S Free Rcv'd 12-11" xfId="3538"/>
    <cellStyle name="_DEM-WP (C) Power Cost 2006GRC Order_PCA 11 -  Exhibit D Apr 2012 fr A Kellogg v2" xfId="11614"/>
    <cellStyle name="_DEM-WP (C) Power Cost 2006GRC Order_PCA 11 -  Exhibit D Jan 2012 fr A Kellogg" xfId="11615"/>
    <cellStyle name="_DEM-WP (C) Power Cost 2006GRC Order_PCA 11 -  Exhibit D Jan 2012 WF" xfId="11616"/>
    <cellStyle name="_DEM-WP (C) Power Cost 2006GRC Order_PCA 9 -  Exhibit D April 2010" xfId="3539"/>
    <cellStyle name="_DEM-WP (C) Power Cost 2006GRC Order_PCA 9 -  Exhibit D April 2010 (3)" xfId="3540"/>
    <cellStyle name="_DEM-WP (C) Power Cost 2006GRC Order_PCA 9 -  Exhibit D April 2010 (3) 2" xfId="3541"/>
    <cellStyle name="_DEM-WP (C) Power Cost 2006GRC Order_PCA 9 -  Exhibit D April 2010 (3) 2 2" xfId="11617"/>
    <cellStyle name="_DEM-WP (C) Power Cost 2006GRC Order_PCA 9 -  Exhibit D April 2010 (3) 3" xfId="11618"/>
    <cellStyle name="_DEM-WP (C) Power Cost 2006GRC Order_PCA 9 -  Exhibit D April 2010 2" xfId="11619"/>
    <cellStyle name="_DEM-WP (C) Power Cost 2006GRC Order_PCA 9 -  Exhibit D April 2010 3" xfId="11620"/>
    <cellStyle name="_DEM-WP (C) Power Cost 2006GRC Order_PCA 9 -  Exhibit D April 2010 4" xfId="11621"/>
    <cellStyle name="_DEM-WP (C) Power Cost 2006GRC Order_PCA 9 -  Exhibit D April 2010 5" xfId="11622"/>
    <cellStyle name="_DEM-WP (C) Power Cost 2006GRC Order_PCA 9 -  Exhibit D April 2010 6" xfId="11623"/>
    <cellStyle name="_DEM-WP (C) Power Cost 2006GRC Order_PCA 9 -  Exhibit D April 2010 7" xfId="11624"/>
    <cellStyle name="_DEM-WP (C) Power Cost 2006GRC Order_PCA 9 -  Exhibit D Nov 2010" xfId="3542"/>
    <cellStyle name="_DEM-WP (C) Power Cost 2006GRC Order_PCA 9 -  Exhibit D Nov 2010 2" xfId="11625"/>
    <cellStyle name="_DEM-WP (C) Power Cost 2006GRC Order_PCA 9 - Exhibit D at August 2010" xfId="3543"/>
    <cellStyle name="_DEM-WP (C) Power Cost 2006GRC Order_PCA 9 - Exhibit D at August 2010 2" xfId="11626"/>
    <cellStyle name="_DEM-WP (C) Power Cost 2006GRC Order_PCA 9 - Exhibit D June 2010 GRC" xfId="3544"/>
    <cellStyle name="_DEM-WP (C) Power Cost 2006GRC Order_PCA 9 - Exhibit D June 2010 GRC 2" xfId="11627"/>
    <cellStyle name="_DEM-WP (C) Power Cost 2006GRC Order_Power Costs - Comparison bx Rbtl-Staff-Jt-PC" xfId="3545"/>
    <cellStyle name="_DEM-WP (C) Power Cost 2006GRC Order_Power Costs - Comparison bx Rbtl-Staff-Jt-PC 2" xfId="3546"/>
    <cellStyle name="_DEM-WP (C) Power Cost 2006GRC Order_Power Costs - Comparison bx Rbtl-Staff-Jt-PC 2 2" xfId="3547"/>
    <cellStyle name="_DEM-WP (C) Power Cost 2006GRC Order_Power Costs - Comparison bx Rbtl-Staff-Jt-PC 3" xfId="3548"/>
    <cellStyle name="_DEM-WP (C) Power Cost 2006GRC Order_Power Costs - Comparison bx Rbtl-Staff-Jt-PC_Adj Bench DR 3 for Initial Briefs (Electric)" xfId="3549"/>
    <cellStyle name="_DEM-WP (C) Power Cost 2006GRC Order_Power Costs - Comparison bx Rbtl-Staff-Jt-PC_Adj Bench DR 3 for Initial Briefs (Electric) 2" xfId="3550"/>
    <cellStyle name="_DEM-WP (C) Power Cost 2006GRC Order_Power Costs - Comparison bx Rbtl-Staff-Jt-PC_Adj Bench DR 3 for Initial Briefs (Electric) 2 2" xfId="3551"/>
    <cellStyle name="_DEM-WP (C) Power Cost 2006GRC Order_Power Costs - Comparison bx Rbtl-Staff-Jt-PC_Adj Bench DR 3 for Initial Briefs (Electric) 3" xfId="3552"/>
    <cellStyle name="_DEM-WP (C) Power Cost 2006GRC Order_Power Costs - Comparison bx Rbtl-Staff-Jt-PC_Electric Rev Req Model (2009 GRC) Rebuttal" xfId="3553"/>
    <cellStyle name="_DEM-WP (C) Power Cost 2006GRC Order_Power Costs - Comparison bx Rbtl-Staff-Jt-PC_Electric Rev Req Model (2009 GRC) Rebuttal 2" xfId="3554"/>
    <cellStyle name="_DEM-WP (C) Power Cost 2006GRC Order_Power Costs - Comparison bx Rbtl-Staff-Jt-PC_Electric Rev Req Model (2009 GRC) Rebuttal 2 2" xfId="3555"/>
    <cellStyle name="_DEM-WP (C) Power Cost 2006GRC Order_Power Costs - Comparison bx Rbtl-Staff-Jt-PC_Electric Rev Req Model (2009 GRC) Rebuttal 3" xfId="3556"/>
    <cellStyle name="_DEM-WP (C) Power Cost 2006GRC Order_Power Costs - Comparison bx Rbtl-Staff-Jt-PC_Electric Rev Req Model (2009 GRC) Rebuttal REmoval of New  WH Solar AdjustMI" xfId="3557"/>
    <cellStyle name="_DEM-WP (C) Power Cost 2006GRC Order_Power Costs - Comparison bx Rbtl-Staff-Jt-PC_Electric Rev Req Model (2009 GRC) Rebuttal REmoval of New  WH Solar AdjustMI 2" xfId="3558"/>
    <cellStyle name="_DEM-WP (C) Power Cost 2006GRC Order_Power Costs - Comparison bx Rbtl-Staff-Jt-PC_Electric Rev Req Model (2009 GRC) Rebuttal REmoval of New  WH Solar AdjustMI 2 2" xfId="3559"/>
    <cellStyle name="_DEM-WP (C) Power Cost 2006GRC Order_Power Costs - Comparison bx Rbtl-Staff-Jt-PC_Electric Rev Req Model (2009 GRC) Rebuttal REmoval of New  WH Solar AdjustMI 3" xfId="3560"/>
    <cellStyle name="_DEM-WP (C) Power Cost 2006GRC Order_Power Costs - Comparison bx Rbtl-Staff-Jt-PC_Electric Rev Req Model (2009 GRC) Revised 01-18-2010" xfId="3561"/>
    <cellStyle name="_DEM-WP (C) Power Cost 2006GRC Order_Power Costs - Comparison bx Rbtl-Staff-Jt-PC_Electric Rev Req Model (2009 GRC) Revised 01-18-2010 2" xfId="3562"/>
    <cellStyle name="_DEM-WP (C) Power Cost 2006GRC Order_Power Costs - Comparison bx Rbtl-Staff-Jt-PC_Electric Rev Req Model (2009 GRC) Revised 01-18-2010 2 2" xfId="3563"/>
    <cellStyle name="_DEM-WP (C) Power Cost 2006GRC Order_Power Costs - Comparison bx Rbtl-Staff-Jt-PC_Electric Rev Req Model (2009 GRC) Revised 01-18-2010 3" xfId="3564"/>
    <cellStyle name="_DEM-WP (C) Power Cost 2006GRC Order_Power Costs - Comparison bx Rbtl-Staff-Jt-PC_Final Order Electric EXHIBIT A-1" xfId="3565"/>
    <cellStyle name="_DEM-WP (C) Power Cost 2006GRC Order_Power Costs - Comparison bx Rbtl-Staff-Jt-PC_Final Order Electric EXHIBIT A-1 2" xfId="3566"/>
    <cellStyle name="_DEM-WP (C) Power Cost 2006GRC Order_Power Costs - Comparison bx Rbtl-Staff-Jt-PC_Final Order Electric EXHIBIT A-1 2 2" xfId="3567"/>
    <cellStyle name="_DEM-WP (C) Power Cost 2006GRC Order_Power Costs - Comparison bx Rbtl-Staff-Jt-PC_Final Order Electric EXHIBIT A-1 3" xfId="3568"/>
    <cellStyle name="_DEM-WP (C) Power Cost 2006GRC Order_Production Adj 4.37" xfId="130"/>
    <cellStyle name="_DEM-WP (C) Power Cost 2006GRC Order_Production Adj 4.37 2" xfId="3569"/>
    <cellStyle name="_DEM-WP (C) Power Cost 2006GRC Order_Production Adj 4.37 2 2" xfId="3570"/>
    <cellStyle name="_DEM-WP (C) Power Cost 2006GRC Order_Production Adj 4.37 3" xfId="3571"/>
    <cellStyle name="_DEM-WP (C) Power Cost 2006GRC Order_Purchased Power Adj 4.03" xfId="131"/>
    <cellStyle name="_DEM-WP (C) Power Cost 2006GRC Order_Purchased Power Adj 4.03 2" xfId="3572"/>
    <cellStyle name="_DEM-WP (C) Power Cost 2006GRC Order_Purchased Power Adj 4.03 2 2" xfId="3573"/>
    <cellStyle name="_DEM-WP (C) Power Cost 2006GRC Order_Purchased Power Adj 4.03 3" xfId="3574"/>
    <cellStyle name="_DEM-WP (C) Power Cost 2006GRC Order_Rebuttal Power Costs" xfId="3575"/>
    <cellStyle name="_DEM-WP (C) Power Cost 2006GRC Order_Rebuttal Power Costs 2" xfId="3576"/>
    <cellStyle name="_DEM-WP (C) Power Cost 2006GRC Order_Rebuttal Power Costs 2 2" xfId="3577"/>
    <cellStyle name="_DEM-WP (C) Power Cost 2006GRC Order_Rebuttal Power Costs 3" xfId="3578"/>
    <cellStyle name="_DEM-WP (C) Power Cost 2006GRC Order_Rebuttal Power Costs_Adj Bench DR 3 for Initial Briefs (Electric)" xfId="3579"/>
    <cellStyle name="_DEM-WP (C) Power Cost 2006GRC Order_Rebuttal Power Costs_Adj Bench DR 3 for Initial Briefs (Electric) 2" xfId="3580"/>
    <cellStyle name="_DEM-WP (C) Power Cost 2006GRC Order_Rebuttal Power Costs_Adj Bench DR 3 for Initial Briefs (Electric) 2 2" xfId="3581"/>
    <cellStyle name="_DEM-WP (C) Power Cost 2006GRC Order_Rebuttal Power Costs_Adj Bench DR 3 for Initial Briefs (Electric) 3" xfId="3582"/>
    <cellStyle name="_DEM-WP (C) Power Cost 2006GRC Order_Rebuttal Power Costs_Electric Rev Req Model (2009 GRC) Rebuttal" xfId="3583"/>
    <cellStyle name="_DEM-WP (C) Power Cost 2006GRC Order_Rebuttal Power Costs_Electric Rev Req Model (2009 GRC) Rebuttal 2" xfId="3584"/>
    <cellStyle name="_DEM-WP (C) Power Cost 2006GRC Order_Rebuttal Power Costs_Electric Rev Req Model (2009 GRC) Rebuttal 2 2" xfId="3585"/>
    <cellStyle name="_DEM-WP (C) Power Cost 2006GRC Order_Rebuttal Power Costs_Electric Rev Req Model (2009 GRC) Rebuttal 3" xfId="3586"/>
    <cellStyle name="_DEM-WP (C) Power Cost 2006GRC Order_Rebuttal Power Costs_Electric Rev Req Model (2009 GRC) Rebuttal REmoval of New  WH Solar AdjustMI" xfId="3587"/>
    <cellStyle name="_DEM-WP (C) Power Cost 2006GRC Order_Rebuttal Power Costs_Electric Rev Req Model (2009 GRC) Rebuttal REmoval of New  WH Solar AdjustMI 2" xfId="3588"/>
    <cellStyle name="_DEM-WP (C) Power Cost 2006GRC Order_Rebuttal Power Costs_Electric Rev Req Model (2009 GRC) Rebuttal REmoval of New  WH Solar AdjustMI 2 2" xfId="3589"/>
    <cellStyle name="_DEM-WP (C) Power Cost 2006GRC Order_Rebuttal Power Costs_Electric Rev Req Model (2009 GRC) Rebuttal REmoval of New  WH Solar AdjustMI 3" xfId="3590"/>
    <cellStyle name="_DEM-WP (C) Power Cost 2006GRC Order_Rebuttal Power Costs_Electric Rev Req Model (2009 GRC) Revised 01-18-2010" xfId="3591"/>
    <cellStyle name="_DEM-WP (C) Power Cost 2006GRC Order_Rebuttal Power Costs_Electric Rev Req Model (2009 GRC) Revised 01-18-2010 2" xfId="3592"/>
    <cellStyle name="_DEM-WP (C) Power Cost 2006GRC Order_Rebuttal Power Costs_Electric Rev Req Model (2009 GRC) Revised 01-18-2010 2 2" xfId="3593"/>
    <cellStyle name="_DEM-WP (C) Power Cost 2006GRC Order_Rebuttal Power Costs_Electric Rev Req Model (2009 GRC) Revised 01-18-2010 3" xfId="3594"/>
    <cellStyle name="_DEM-WP (C) Power Cost 2006GRC Order_Rebuttal Power Costs_Final Order Electric EXHIBIT A-1" xfId="3595"/>
    <cellStyle name="_DEM-WP (C) Power Cost 2006GRC Order_Rebuttal Power Costs_Final Order Electric EXHIBIT A-1 2" xfId="3596"/>
    <cellStyle name="_DEM-WP (C) Power Cost 2006GRC Order_Rebuttal Power Costs_Final Order Electric EXHIBIT A-1 2 2" xfId="3597"/>
    <cellStyle name="_DEM-WP (C) Power Cost 2006GRC Order_Rebuttal Power Costs_Final Order Electric EXHIBIT A-1 3" xfId="3598"/>
    <cellStyle name="_DEM-WP (C) Power Cost 2006GRC Order_revised april pca for Annette" xfId="11628"/>
    <cellStyle name="_DEM-WP (C) Power Cost 2006GRC Order_ROR 5.02" xfId="132"/>
    <cellStyle name="_DEM-WP (C) Power Cost 2006GRC Order_ROR 5.02 2" xfId="3599"/>
    <cellStyle name="_DEM-WP (C) Power Cost 2006GRC Order_ROR 5.02 2 2" xfId="3600"/>
    <cellStyle name="_DEM-WP (C) Power Cost 2006GRC Order_ROR 5.02 3" xfId="3601"/>
    <cellStyle name="_DEM-WP (C) Power Cost 2006GRC Order_Scenario 1 REC vs PTC Offset" xfId="133"/>
    <cellStyle name="_DEM-WP (C) Power Cost 2006GRC Order_Scenario 3" xfId="134"/>
    <cellStyle name="_DEM-WP (C) Power Cost 2006GRC Order_Wind Integration 10GRC" xfId="3602"/>
    <cellStyle name="_DEM-WP (C) Power Cost 2006GRC Order_Wind Integration 10GRC 2" xfId="3603"/>
    <cellStyle name="_DEM-WP (C) Power Cost 2006GRC Order_Wind Integration 10GRC 2 2" xfId="11629"/>
    <cellStyle name="_DEM-WP (C) Power Cost 2006GRC Order_Wind Integration 10GRC 3" xfId="11630"/>
    <cellStyle name="_DEM-WP Revised (HC) Wild Horse 2006GRC" xfId="135"/>
    <cellStyle name="_DEM-WP Revised (HC) Wild Horse 2006GRC 2" xfId="3604"/>
    <cellStyle name="_DEM-WP Revised (HC) Wild Horse 2006GRC 2 2" xfId="3605"/>
    <cellStyle name="_DEM-WP Revised (HC) Wild Horse 2006GRC 3" xfId="3606"/>
    <cellStyle name="_DEM-WP Revised (HC) Wild Horse 2006GRC_16.37E Wild Horse Expansion DeferralRevwrkingfile SF" xfId="3607"/>
    <cellStyle name="_DEM-WP Revised (HC) Wild Horse 2006GRC_16.37E Wild Horse Expansion DeferralRevwrkingfile SF 2" xfId="3608"/>
    <cellStyle name="_DEM-WP Revised (HC) Wild Horse 2006GRC_16.37E Wild Horse Expansion DeferralRevwrkingfile SF 2 2" xfId="3609"/>
    <cellStyle name="_DEM-WP Revised (HC) Wild Horse 2006GRC_16.37E Wild Horse Expansion DeferralRevwrkingfile SF 3" xfId="3610"/>
    <cellStyle name="_DEM-WP Revised (HC) Wild Horse 2006GRC_2009 GRC Compl Filing - Exhibit D" xfId="3611"/>
    <cellStyle name="_DEM-WP Revised (HC) Wild Horse 2006GRC_2009 GRC Compl Filing - Exhibit D 2" xfId="3612"/>
    <cellStyle name="_DEM-WP Revised (HC) Wild Horse 2006GRC_2009 GRC Compl Filing - Exhibit D 2 2" xfId="11631"/>
    <cellStyle name="_DEM-WP Revised (HC) Wild Horse 2006GRC_2009 GRC Compl Filing - Exhibit D 3" xfId="11632"/>
    <cellStyle name="_DEM-WP Revised (HC) Wild Horse 2006GRC_Adj Bench DR 3 for Initial Briefs (Electric)" xfId="3613"/>
    <cellStyle name="_DEM-WP Revised (HC) Wild Horse 2006GRC_Adj Bench DR 3 for Initial Briefs (Electric) 2" xfId="3614"/>
    <cellStyle name="_DEM-WP Revised (HC) Wild Horse 2006GRC_Adj Bench DR 3 for Initial Briefs (Electric) 2 2" xfId="3615"/>
    <cellStyle name="_DEM-WP Revised (HC) Wild Horse 2006GRC_Adj Bench DR 3 for Initial Briefs (Electric) 3" xfId="3616"/>
    <cellStyle name="_DEM-WP Revised (HC) Wild Horse 2006GRC_Book1" xfId="3617"/>
    <cellStyle name="_DEM-WP Revised (HC) Wild Horse 2006GRC_Book2" xfId="3618"/>
    <cellStyle name="_DEM-WP Revised (HC) Wild Horse 2006GRC_Book2 2" xfId="3619"/>
    <cellStyle name="_DEM-WP Revised (HC) Wild Horse 2006GRC_Book2 2 2" xfId="3620"/>
    <cellStyle name="_DEM-WP Revised (HC) Wild Horse 2006GRC_Book2 3" xfId="3621"/>
    <cellStyle name="_DEM-WP Revised (HC) Wild Horse 2006GRC_Book4" xfId="3622"/>
    <cellStyle name="_DEM-WP Revised (HC) Wild Horse 2006GRC_Book4 2" xfId="3623"/>
    <cellStyle name="_DEM-WP Revised (HC) Wild Horse 2006GRC_Book4 2 2" xfId="3624"/>
    <cellStyle name="_DEM-WP Revised (HC) Wild Horse 2006GRC_Book4 3" xfId="3625"/>
    <cellStyle name="_DEM-WP Revised (HC) Wild Horse 2006GRC_Electric Rev Req Model (2009 GRC) " xfId="3626"/>
    <cellStyle name="_DEM-WP Revised (HC) Wild Horse 2006GRC_Electric Rev Req Model (2009 GRC)  2" xfId="3627"/>
    <cellStyle name="_DEM-WP Revised (HC) Wild Horse 2006GRC_Electric Rev Req Model (2009 GRC)  2 2" xfId="3628"/>
    <cellStyle name="_DEM-WP Revised (HC) Wild Horse 2006GRC_Electric Rev Req Model (2009 GRC)  3" xfId="3629"/>
    <cellStyle name="_DEM-WP Revised (HC) Wild Horse 2006GRC_Electric Rev Req Model (2009 GRC) Rebuttal" xfId="3630"/>
    <cellStyle name="_DEM-WP Revised (HC) Wild Horse 2006GRC_Electric Rev Req Model (2009 GRC) Rebuttal 2" xfId="3631"/>
    <cellStyle name="_DEM-WP Revised (HC) Wild Horse 2006GRC_Electric Rev Req Model (2009 GRC) Rebuttal 2 2" xfId="3632"/>
    <cellStyle name="_DEM-WP Revised (HC) Wild Horse 2006GRC_Electric Rev Req Model (2009 GRC) Rebuttal 3" xfId="3633"/>
    <cellStyle name="_DEM-WP Revised (HC) Wild Horse 2006GRC_Electric Rev Req Model (2009 GRC) Rebuttal REmoval of New  WH Solar AdjustMI" xfId="3634"/>
    <cellStyle name="_DEM-WP Revised (HC) Wild Horse 2006GRC_Electric Rev Req Model (2009 GRC) Rebuttal REmoval of New  WH Solar AdjustMI 2" xfId="3635"/>
    <cellStyle name="_DEM-WP Revised (HC) Wild Horse 2006GRC_Electric Rev Req Model (2009 GRC) Rebuttal REmoval of New  WH Solar AdjustMI 2 2" xfId="3636"/>
    <cellStyle name="_DEM-WP Revised (HC) Wild Horse 2006GRC_Electric Rev Req Model (2009 GRC) Rebuttal REmoval of New  WH Solar AdjustMI 3" xfId="3637"/>
    <cellStyle name="_DEM-WP Revised (HC) Wild Horse 2006GRC_Electric Rev Req Model (2009 GRC) Revised 01-18-2010" xfId="3638"/>
    <cellStyle name="_DEM-WP Revised (HC) Wild Horse 2006GRC_Electric Rev Req Model (2009 GRC) Revised 01-18-2010 2" xfId="3639"/>
    <cellStyle name="_DEM-WP Revised (HC) Wild Horse 2006GRC_Electric Rev Req Model (2009 GRC) Revised 01-18-2010 2 2" xfId="3640"/>
    <cellStyle name="_DEM-WP Revised (HC) Wild Horse 2006GRC_Electric Rev Req Model (2009 GRC) Revised 01-18-2010 3" xfId="3641"/>
    <cellStyle name="_DEM-WP Revised (HC) Wild Horse 2006GRC_Electric Rev Req Model (2010 GRC)" xfId="3642"/>
    <cellStyle name="_DEM-WP Revised (HC) Wild Horse 2006GRC_Electric Rev Req Model (2010 GRC) SF" xfId="3643"/>
    <cellStyle name="_DEM-WP Revised (HC) Wild Horse 2006GRC_Final Order Electric" xfId="3644"/>
    <cellStyle name="_DEM-WP Revised (HC) Wild Horse 2006GRC_Final Order Electric EXHIBIT A-1" xfId="3645"/>
    <cellStyle name="_DEM-WP Revised (HC) Wild Horse 2006GRC_Final Order Electric EXHIBIT A-1 2" xfId="3646"/>
    <cellStyle name="_DEM-WP Revised (HC) Wild Horse 2006GRC_Final Order Electric EXHIBIT A-1 2 2" xfId="3647"/>
    <cellStyle name="_DEM-WP Revised (HC) Wild Horse 2006GRC_Final Order Electric EXHIBIT A-1 3" xfId="3648"/>
    <cellStyle name="_DEM-WP Revised (HC) Wild Horse 2006GRC_NIM Summary" xfId="3649"/>
    <cellStyle name="_DEM-WP Revised (HC) Wild Horse 2006GRC_NIM Summary 2" xfId="3650"/>
    <cellStyle name="_DEM-WP Revised (HC) Wild Horse 2006GRC_NIM Summary 2 2" xfId="11633"/>
    <cellStyle name="_DEM-WP Revised (HC) Wild Horse 2006GRC_NIM Summary 3" xfId="11634"/>
    <cellStyle name="_DEM-WP Revised (HC) Wild Horse 2006GRC_Power Costs - Comparison bx Rbtl-Staff-Jt-PC" xfId="3651"/>
    <cellStyle name="_DEM-WP Revised (HC) Wild Horse 2006GRC_Power Costs - Comparison bx Rbtl-Staff-Jt-PC 2" xfId="3652"/>
    <cellStyle name="_DEM-WP Revised (HC) Wild Horse 2006GRC_Power Costs - Comparison bx Rbtl-Staff-Jt-PC 2 2" xfId="3653"/>
    <cellStyle name="_DEM-WP Revised (HC) Wild Horse 2006GRC_Power Costs - Comparison bx Rbtl-Staff-Jt-PC 3" xfId="3654"/>
    <cellStyle name="_DEM-WP Revised (HC) Wild Horse 2006GRC_Rebuttal Power Costs" xfId="3655"/>
    <cellStyle name="_DEM-WP Revised (HC) Wild Horse 2006GRC_Rebuttal Power Costs 2" xfId="3656"/>
    <cellStyle name="_DEM-WP Revised (HC) Wild Horse 2006GRC_Rebuttal Power Costs 2 2" xfId="3657"/>
    <cellStyle name="_DEM-WP Revised (HC) Wild Horse 2006GRC_Rebuttal Power Costs 3" xfId="3658"/>
    <cellStyle name="_DEM-WP Revised (HC) Wild Horse 2006GRC_TENASKA REGULATORY ASSET" xfId="3659"/>
    <cellStyle name="_DEM-WP Revised (HC) Wild Horse 2006GRC_TENASKA REGULATORY ASSET 2" xfId="3660"/>
    <cellStyle name="_DEM-WP Revised (HC) Wild Horse 2006GRC_TENASKA REGULATORY ASSET 2 2" xfId="3661"/>
    <cellStyle name="_DEM-WP Revised (HC) Wild Horse 2006GRC_TENASKA REGULATORY ASSET 3" xfId="3662"/>
    <cellStyle name="_x0013__DEM-WP(C) Colstrip 12 Coal Cost Forecast 2010GRC" xfId="3663"/>
    <cellStyle name="_DEM-WP(C) Colstrip FOR" xfId="571"/>
    <cellStyle name="_DEM-WP(C) Colstrip FOR 2" xfId="3664"/>
    <cellStyle name="_DEM-WP(C) Colstrip FOR 2 2" xfId="3665"/>
    <cellStyle name="_DEM-WP(C) Colstrip FOR 3" xfId="3666"/>
    <cellStyle name="_DEM-WP(C) Colstrip FOR Apr08 update" xfId="3667"/>
    <cellStyle name="_DEM-WP(C) Colstrip FOR_(C) WHE Proforma with ITC cash grant 10 Yr Amort_for rebuttal_120709" xfId="3668"/>
    <cellStyle name="_DEM-WP(C) Colstrip FOR_(C) WHE Proforma with ITC cash grant 10 Yr Amort_for rebuttal_120709 2" xfId="3669"/>
    <cellStyle name="_DEM-WP(C) Colstrip FOR_(C) WHE Proforma with ITC cash grant 10 Yr Amort_for rebuttal_120709 2 2" xfId="3670"/>
    <cellStyle name="_DEM-WP(C) Colstrip FOR_(C) WHE Proforma with ITC cash grant 10 Yr Amort_for rebuttal_120709 3" xfId="3671"/>
    <cellStyle name="_DEM-WP(C) Colstrip FOR_16.07E Wild Horse Wind Expansionwrkingfile" xfId="3672"/>
    <cellStyle name="_DEM-WP(C) Colstrip FOR_16.07E Wild Horse Wind Expansionwrkingfile 2" xfId="3673"/>
    <cellStyle name="_DEM-WP(C) Colstrip FOR_16.07E Wild Horse Wind Expansionwrkingfile 2 2" xfId="3674"/>
    <cellStyle name="_DEM-WP(C) Colstrip FOR_16.07E Wild Horse Wind Expansionwrkingfile 3" xfId="3675"/>
    <cellStyle name="_DEM-WP(C) Colstrip FOR_16.07E Wild Horse Wind Expansionwrkingfile SF" xfId="3676"/>
    <cellStyle name="_DEM-WP(C) Colstrip FOR_16.07E Wild Horse Wind Expansionwrkingfile SF 2" xfId="3677"/>
    <cellStyle name="_DEM-WP(C) Colstrip FOR_16.07E Wild Horse Wind Expansionwrkingfile SF 2 2" xfId="3678"/>
    <cellStyle name="_DEM-WP(C) Colstrip FOR_16.07E Wild Horse Wind Expansionwrkingfile SF 3" xfId="3679"/>
    <cellStyle name="_DEM-WP(C) Colstrip FOR_16.37E Wild Horse Expansion DeferralRevwrkingfile SF" xfId="3680"/>
    <cellStyle name="_DEM-WP(C) Colstrip FOR_16.37E Wild Horse Expansion DeferralRevwrkingfile SF 2" xfId="3681"/>
    <cellStyle name="_DEM-WP(C) Colstrip FOR_16.37E Wild Horse Expansion DeferralRevwrkingfile SF 2 2" xfId="3682"/>
    <cellStyle name="_DEM-WP(C) Colstrip FOR_16.37E Wild Horse Expansion DeferralRevwrkingfile SF 3" xfId="3683"/>
    <cellStyle name="_DEM-WP(C) Colstrip FOR_Adj Bench DR 3 for Initial Briefs (Electric)" xfId="3684"/>
    <cellStyle name="_DEM-WP(C) Colstrip FOR_Adj Bench DR 3 for Initial Briefs (Electric) 2" xfId="3685"/>
    <cellStyle name="_DEM-WP(C) Colstrip FOR_Adj Bench DR 3 for Initial Briefs (Electric) 2 2" xfId="3686"/>
    <cellStyle name="_DEM-WP(C) Colstrip FOR_Adj Bench DR 3 for Initial Briefs (Electric) 3" xfId="3687"/>
    <cellStyle name="_DEM-WP(C) Colstrip FOR_Book2" xfId="3688"/>
    <cellStyle name="_DEM-WP(C) Colstrip FOR_Book2 2" xfId="3689"/>
    <cellStyle name="_DEM-WP(C) Colstrip FOR_Book2 2 2" xfId="3690"/>
    <cellStyle name="_DEM-WP(C) Colstrip FOR_Book2 3" xfId="3691"/>
    <cellStyle name="_DEM-WP(C) Colstrip FOR_Book2_Adj Bench DR 3 for Initial Briefs (Electric)" xfId="3692"/>
    <cellStyle name="_DEM-WP(C) Colstrip FOR_Book2_Adj Bench DR 3 for Initial Briefs (Electric) 2" xfId="3693"/>
    <cellStyle name="_DEM-WP(C) Colstrip FOR_Book2_Adj Bench DR 3 for Initial Briefs (Electric) 2 2" xfId="3694"/>
    <cellStyle name="_DEM-WP(C) Colstrip FOR_Book2_Adj Bench DR 3 for Initial Briefs (Electric) 3" xfId="3695"/>
    <cellStyle name="_DEM-WP(C) Colstrip FOR_Book2_Electric Rev Req Model (2009 GRC) Rebuttal" xfId="3696"/>
    <cellStyle name="_DEM-WP(C) Colstrip FOR_Book2_Electric Rev Req Model (2009 GRC) Rebuttal 2" xfId="3697"/>
    <cellStyle name="_DEM-WP(C) Colstrip FOR_Book2_Electric Rev Req Model (2009 GRC) Rebuttal 2 2" xfId="3698"/>
    <cellStyle name="_DEM-WP(C) Colstrip FOR_Book2_Electric Rev Req Model (2009 GRC) Rebuttal 3" xfId="3699"/>
    <cellStyle name="_DEM-WP(C) Colstrip FOR_Book2_Electric Rev Req Model (2009 GRC) Rebuttal REmoval of New  WH Solar AdjustMI" xfId="3700"/>
    <cellStyle name="_DEM-WP(C) Colstrip FOR_Book2_Electric Rev Req Model (2009 GRC) Rebuttal REmoval of New  WH Solar AdjustMI 2" xfId="3701"/>
    <cellStyle name="_DEM-WP(C) Colstrip FOR_Book2_Electric Rev Req Model (2009 GRC) Rebuttal REmoval of New  WH Solar AdjustMI 2 2" xfId="3702"/>
    <cellStyle name="_DEM-WP(C) Colstrip FOR_Book2_Electric Rev Req Model (2009 GRC) Rebuttal REmoval of New  WH Solar AdjustMI 3" xfId="3703"/>
    <cellStyle name="_DEM-WP(C) Colstrip FOR_Book2_Electric Rev Req Model (2009 GRC) Revised 01-18-2010" xfId="3704"/>
    <cellStyle name="_DEM-WP(C) Colstrip FOR_Book2_Electric Rev Req Model (2009 GRC) Revised 01-18-2010 2" xfId="3705"/>
    <cellStyle name="_DEM-WP(C) Colstrip FOR_Book2_Electric Rev Req Model (2009 GRC) Revised 01-18-2010 2 2" xfId="3706"/>
    <cellStyle name="_DEM-WP(C) Colstrip FOR_Book2_Electric Rev Req Model (2009 GRC) Revised 01-18-2010 3" xfId="3707"/>
    <cellStyle name="_DEM-WP(C) Colstrip FOR_Book2_Final Order Electric EXHIBIT A-1" xfId="3708"/>
    <cellStyle name="_DEM-WP(C) Colstrip FOR_Book2_Final Order Electric EXHIBIT A-1 2" xfId="3709"/>
    <cellStyle name="_DEM-WP(C) Colstrip FOR_Book2_Final Order Electric EXHIBIT A-1 2 2" xfId="3710"/>
    <cellStyle name="_DEM-WP(C) Colstrip FOR_Book2_Final Order Electric EXHIBIT A-1 3" xfId="3711"/>
    <cellStyle name="_DEM-WP(C) Colstrip FOR_Colstrip 1&amp;2 Annual O&amp;M Budgets" xfId="11635"/>
    <cellStyle name="_DEM-WP(C) Colstrip FOR_Confidential Material" xfId="3712"/>
    <cellStyle name="_DEM-WP(C) Colstrip FOR_DEM-WP(C) Colstrip 12 Coal Cost Forecast 2010GRC" xfId="3713"/>
    <cellStyle name="_DEM-WP(C) Colstrip FOR_DEM-WP(C) Production O&amp;M 2010GRC As-Filed" xfId="3714"/>
    <cellStyle name="_DEM-WP(C) Colstrip FOR_DEM-WP(C) Production O&amp;M 2010GRC As-Filed 2" xfId="3715"/>
    <cellStyle name="_DEM-WP(C) Colstrip FOR_Electric Rev Req Model (2009 GRC) Rebuttal" xfId="3716"/>
    <cellStyle name="_DEM-WP(C) Colstrip FOR_Electric Rev Req Model (2009 GRC) Rebuttal 2" xfId="3717"/>
    <cellStyle name="_DEM-WP(C) Colstrip FOR_Electric Rev Req Model (2009 GRC) Rebuttal 2 2" xfId="3718"/>
    <cellStyle name="_DEM-WP(C) Colstrip FOR_Electric Rev Req Model (2009 GRC) Rebuttal 3" xfId="3719"/>
    <cellStyle name="_DEM-WP(C) Colstrip FOR_Electric Rev Req Model (2009 GRC) Rebuttal REmoval of New  WH Solar AdjustMI" xfId="3720"/>
    <cellStyle name="_DEM-WP(C) Colstrip FOR_Electric Rev Req Model (2009 GRC) Rebuttal REmoval of New  WH Solar AdjustMI 2" xfId="3721"/>
    <cellStyle name="_DEM-WP(C) Colstrip FOR_Electric Rev Req Model (2009 GRC) Rebuttal REmoval of New  WH Solar AdjustMI 2 2" xfId="3722"/>
    <cellStyle name="_DEM-WP(C) Colstrip FOR_Electric Rev Req Model (2009 GRC) Rebuttal REmoval of New  WH Solar AdjustMI 3" xfId="3723"/>
    <cellStyle name="_DEM-WP(C) Colstrip FOR_Electric Rev Req Model (2009 GRC) Revised 01-18-2010" xfId="3724"/>
    <cellStyle name="_DEM-WP(C) Colstrip FOR_Electric Rev Req Model (2009 GRC) Revised 01-18-2010 2" xfId="3725"/>
    <cellStyle name="_DEM-WP(C) Colstrip FOR_Electric Rev Req Model (2009 GRC) Revised 01-18-2010 2 2" xfId="3726"/>
    <cellStyle name="_DEM-WP(C) Colstrip FOR_Electric Rev Req Model (2009 GRC) Revised 01-18-2010 3" xfId="3727"/>
    <cellStyle name="_DEM-WP(C) Colstrip FOR_Final Order Electric EXHIBIT A-1" xfId="3728"/>
    <cellStyle name="_DEM-WP(C) Colstrip FOR_Final Order Electric EXHIBIT A-1 2" xfId="3729"/>
    <cellStyle name="_DEM-WP(C) Colstrip FOR_Final Order Electric EXHIBIT A-1 2 2" xfId="3730"/>
    <cellStyle name="_DEM-WP(C) Colstrip FOR_Final Order Electric EXHIBIT A-1 3" xfId="3731"/>
    <cellStyle name="_DEM-WP(C) Colstrip FOR_Rebuttal Power Costs" xfId="3732"/>
    <cellStyle name="_DEM-WP(C) Colstrip FOR_Rebuttal Power Costs 2" xfId="3733"/>
    <cellStyle name="_DEM-WP(C) Colstrip FOR_Rebuttal Power Costs 2 2" xfId="3734"/>
    <cellStyle name="_DEM-WP(C) Colstrip FOR_Rebuttal Power Costs 3" xfId="3735"/>
    <cellStyle name="_DEM-WP(C) Colstrip FOR_Rebuttal Power Costs_Adj Bench DR 3 for Initial Briefs (Electric)" xfId="3736"/>
    <cellStyle name="_DEM-WP(C) Colstrip FOR_Rebuttal Power Costs_Adj Bench DR 3 for Initial Briefs (Electric) 2" xfId="3737"/>
    <cellStyle name="_DEM-WP(C) Colstrip FOR_Rebuttal Power Costs_Adj Bench DR 3 for Initial Briefs (Electric) 2 2" xfId="3738"/>
    <cellStyle name="_DEM-WP(C) Colstrip FOR_Rebuttal Power Costs_Adj Bench DR 3 for Initial Briefs (Electric) 3" xfId="3739"/>
    <cellStyle name="_DEM-WP(C) Colstrip FOR_Rebuttal Power Costs_Electric Rev Req Model (2009 GRC) Rebuttal" xfId="3740"/>
    <cellStyle name="_DEM-WP(C) Colstrip FOR_Rebuttal Power Costs_Electric Rev Req Model (2009 GRC) Rebuttal 2" xfId="3741"/>
    <cellStyle name="_DEM-WP(C) Colstrip FOR_Rebuttal Power Costs_Electric Rev Req Model (2009 GRC) Rebuttal 2 2" xfId="3742"/>
    <cellStyle name="_DEM-WP(C) Colstrip FOR_Rebuttal Power Costs_Electric Rev Req Model (2009 GRC) Rebuttal 3" xfId="3743"/>
    <cellStyle name="_DEM-WP(C) Colstrip FOR_Rebuttal Power Costs_Electric Rev Req Model (2009 GRC) Rebuttal REmoval of New  WH Solar AdjustMI" xfId="3744"/>
    <cellStyle name="_DEM-WP(C) Colstrip FOR_Rebuttal Power Costs_Electric Rev Req Model (2009 GRC) Rebuttal REmoval of New  WH Solar AdjustMI 2" xfId="3745"/>
    <cellStyle name="_DEM-WP(C) Colstrip FOR_Rebuttal Power Costs_Electric Rev Req Model (2009 GRC) Rebuttal REmoval of New  WH Solar AdjustMI 2 2" xfId="3746"/>
    <cellStyle name="_DEM-WP(C) Colstrip FOR_Rebuttal Power Costs_Electric Rev Req Model (2009 GRC) Rebuttal REmoval of New  WH Solar AdjustMI 3" xfId="3747"/>
    <cellStyle name="_DEM-WP(C) Colstrip FOR_Rebuttal Power Costs_Electric Rev Req Model (2009 GRC) Revised 01-18-2010" xfId="3748"/>
    <cellStyle name="_DEM-WP(C) Colstrip FOR_Rebuttal Power Costs_Electric Rev Req Model (2009 GRC) Revised 01-18-2010 2" xfId="3749"/>
    <cellStyle name="_DEM-WP(C) Colstrip FOR_Rebuttal Power Costs_Electric Rev Req Model (2009 GRC) Revised 01-18-2010 2 2" xfId="3750"/>
    <cellStyle name="_DEM-WP(C) Colstrip FOR_Rebuttal Power Costs_Electric Rev Req Model (2009 GRC) Revised 01-18-2010 3" xfId="3751"/>
    <cellStyle name="_DEM-WP(C) Colstrip FOR_Rebuttal Power Costs_Final Order Electric EXHIBIT A-1" xfId="3752"/>
    <cellStyle name="_DEM-WP(C) Colstrip FOR_Rebuttal Power Costs_Final Order Electric EXHIBIT A-1 2" xfId="3753"/>
    <cellStyle name="_DEM-WP(C) Colstrip FOR_Rebuttal Power Costs_Final Order Electric EXHIBIT A-1 2 2" xfId="3754"/>
    <cellStyle name="_DEM-WP(C) Colstrip FOR_Rebuttal Power Costs_Final Order Electric EXHIBIT A-1 3" xfId="3755"/>
    <cellStyle name="_DEM-WP(C) Colstrip FOR_TENASKA REGULATORY ASSET" xfId="3756"/>
    <cellStyle name="_DEM-WP(C) Colstrip FOR_TENASKA REGULATORY ASSET 2" xfId="3757"/>
    <cellStyle name="_DEM-WP(C) Colstrip FOR_TENASKA REGULATORY ASSET 2 2" xfId="3758"/>
    <cellStyle name="_DEM-WP(C) Colstrip FOR_TENASKA REGULATORY ASSET 3" xfId="3759"/>
    <cellStyle name="_DEM-WP(C) Costs not in AURORA 2006GRC" xfId="136"/>
    <cellStyle name="_DEM-WP(C) Costs not in AURORA 2006GRC 2" xfId="3760"/>
    <cellStyle name="_DEM-WP(C) Costs not in AURORA 2006GRC 2 2" xfId="3761"/>
    <cellStyle name="_DEM-WP(C) Costs not in AURORA 2006GRC 2 2 2" xfId="3762"/>
    <cellStyle name="_DEM-WP(C) Costs not in AURORA 2006GRC 2 3" xfId="3763"/>
    <cellStyle name="_DEM-WP(C) Costs not in AURORA 2006GRC 3" xfId="3764"/>
    <cellStyle name="_DEM-WP(C) Costs not in AURORA 2006GRC 3 2" xfId="3765"/>
    <cellStyle name="_DEM-WP(C) Costs not in AURORA 2006GRC 4" xfId="3766"/>
    <cellStyle name="_DEM-WP(C) Costs not in AURORA 2006GRC 4 2" xfId="3767"/>
    <cellStyle name="_DEM-WP(C) Costs not in AURORA 2006GRC 5" xfId="3768"/>
    <cellStyle name="_DEM-WP(C) Costs not in AURORA 2006GRC_(C) WHE Proforma with ITC cash grant 10 Yr Amort_for deferral_102809" xfId="3769"/>
    <cellStyle name="_DEM-WP(C) Costs not in AURORA 2006GRC_(C) WHE Proforma with ITC cash grant 10 Yr Amort_for deferral_102809 2" xfId="3770"/>
    <cellStyle name="_DEM-WP(C) Costs not in AURORA 2006GRC_(C) WHE Proforma with ITC cash grant 10 Yr Amort_for deferral_102809 2 2" xfId="3771"/>
    <cellStyle name="_DEM-WP(C) Costs not in AURORA 2006GRC_(C) WHE Proforma with ITC cash grant 10 Yr Amort_for deferral_102809 3" xfId="3772"/>
    <cellStyle name="_DEM-WP(C) Costs not in AURORA 2006GRC_(C) WHE Proforma with ITC cash grant 10 Yr Amort_for deferral_102809_16.07E Wild Horse Wind Expansionwrkingfile" xfId="3773"/>
    <cellStyle name="_DEM-WP(C) Costs not in AURORA 2006GRC_(C) WHE Proforma with ITC cash grant 10 Yr Amort_for deferral_102809_16.07E Wild Horse Wind Expansionwrkingfile 2" xfId="3774"/>
    <cellStyle name="_DEM-WP(C) Costs not in AURORA 2006GRC_(C) WHE Proforma with ITC cash grant 10 Yr Amort_for deferral_102809_16.07E Wild Horse Wind Expansionwrkingfile 2 2" xfId="3775"/>
    <cellStyle name="_DEM-WP(C) Costs not in AURORA 2006GRC_(C) WHE Proforma with ITC cash grant 10 Yr Amort_for deferral_102809_16.07E Wild Horse Wind Expansionwrkingfile 3" xfId="3776"/>
    <cellStyle name="_DEM-WP(C) Costs not in AURORA 2006GRC_(C) WHE Proforma with ITC cash grant 10 Yr Amort_for deferral_102809_16.07E Wild Horse Wind Expansionwrkingfile SF" xfId="3777"/>
    <cellStyle name="_DEM-WP(C) Costs not in AURORA 2006GRC_(C) WHE Proforma with ITC cash grant 10 Yr Amort_for deferral_102809_16.07E Wild Horse Wind Expansionwrkingfile SF 2" xfId="3778"/>
    <cellStyle name="_DEM-WP(C) Costs not in AURORA 2006GRC_(C) WHE Proforma with ITC cash grant 10 Yr Amort_for deferral_102809_16.07E Wild Horse Wind Expansionwrkingfile SF 2 2" xfId="3779"/>
    <cellStyle name="_DEM-WP(C) Costs not in AURORA 2006GRC_(C) WHE Proforma with ITC cash grant 10 Yr Amort_for deferral_102809_16.07E Wild Horse Wind Expansionwrkingfile SF 3" xfId="3780"/>
    <cellStyle name="_DEM-WP(C) Costs not in AURORA 2006GRC_(C) WHE Proforma with ITC cash grant 10 Yr Amort_for deferral_102809_16.37E Wild Horse Expansion DeferralRevwrkingfile SF" xfId="3781"/>
    <cellStyle name="_DEM-WP(C) Costs not in AURORA 2006GRC_(C) WHE Proforma with ITC cash grant 10 Yr Amort_for deferral_102809_16.37E Wild Horse Expansion DeferralRevwrkingfile SF 2" xfId="3782"/>
    <cellStyle name="_DEM-WP(C) Costs not in AURORA 2006GRC_(C) WHE Proforma with ITC cash grant 10 Yr Amort_for deferral_102809_16.37E Wild Horse Expansion DeferralRevwrkingfile SF 2 2" xfId="3783"/>
    <cellStyle name="_DEM-WP(C) Costs not in AURORA 2006GRC_(C) WHE Proforma with ITC cash grant 10 Yr Amort_for deferral_102809_16.37E Wild Horse Expansion DeferralRevwrkingfile SF 3" xfId="3784"/>
    <cellStyle name="_DEM-WP(C) Costs not in AURORA 2006GRC_(C) WHE Proforma with ITC cash grant 10 Yr Amort_for rebuttal_120709" xfId="3785"/>
    <cellStyle name="_DEM-WP(C) Costs not in AURORA 2006GRC_(C) WHE Proforma with ITC cash grant 10 Yr Amort_for rebuttal_120709 2" xfId="3786"/>
    <cellStyle name="_DEM-WP(C) Costs not in AURORA 2006GRC_(C) WHE Proforma with ITC cash grant 10 Yr Amort_for rebuttal_120709 2 2" xfId="3787"/>
    <cellStyle name="_DEM-WP(C) Costs not in AURORA 2006GRC_(C) WHE Proforma with ITC cash grant 10 Yr Amort_for rebuttal_120709 3" xfId="3788"/>
    <cellStyle name="_DEM-WP(C) Costs not in AURORA 2006GRC_04.07E Wild Horse Wind Expansion" xfId="3789"/>
    <cellStyle name="_DEM-WP(C) Costs not in AURORA 2006GRC_04.07E Wild Horse Wind Expansion 2" xfId="3790"/>
    <cellStyle name="_DEM-WP(C) Costs not in AURORA 2006GRC_04.07E Wild Horse Wind Expansion 2 2" xfId="3791"/>
    <cellStyle name="_DEM-WP(C) Costs not in AURORA 2006GRC_04.07E Wild Horse Wind Expansion 3" xfId="3792"/>
    <cellStyle name="_DEM-WP(C) Costs not in AURORA 2006GRC_04.07E Wild Horse Wind Expansion_16.07E Wild Horse Wind Expansionwrkingfile" xfId="3793"/>
    <cellStyle name="_DEM-WP(C) Costs not in AURORA 2006GRC_04.07E Wild Horse Wind Expansion_16.07E Wild Horse Wind Expansionwrkingfile 2" xfId="3794"/>
    <cellStyle name="_DEM-WP(C) Costs not in AURORA 2006GRC_04.07E Wild Horse Wind Expansion_16.07E Wild Horse Wind Expansionwrkingfile 2 2" xfId="3795"/>
    <cellStyle name="_DEM-WP(C) Costs not in AURORA 2006GRC_04.07E Wild Horse Wind Expansion_16.07E Wild Horse Wind Expansionwrkingfile 3" xfId="3796"/>
    <cellStyle name="_DEM-WP(C) Costs not in AURORA 2006GRC_04.07E Wild Horse Wind Expansion_16.07E Wild Horse Wind Expansionwrkingfile SF" xfId="3797"/>
    <cellStyle name="_DEM-WP(C) Costs not in AURORA 2006GRC_04.07E Wild Horse Wind Expansion_16.07E Wild Horse Wind Expansionwrkingfile SF 2" xfId="3798"/>
    <cellStyle name="_DEM-WP(C) Costs not in AURORA 2006GRC_04.07E Wild Horse Wind Expansion_16.07E Wild Horse Wind Expansionwrkingfile SF 2 2" xfId="3799"/>
    <cellStyle name="_DEM-WP(C) Costs not in AURORA 2006GRC_04.07E Wild Horse Wind Expansion_16.07E Wild Horse Wind Expansionwrkingfile SF 3" xfId="3800"/>
    <cellStyle name="_DEM-WP(C) Costs not in AURORA 2006GRC_04.07E Wild Horse Wind Expansion_16.37E Wild Horse Expansion DeferralRevwrkingfile SF" xfId="3801"/>
    <cellStyle name="_DEM-WP(C) Costs not in AURORA 2006GRC_04.07E Wild Horse Wind Expansion_16.37E Wild Horse Expansion DeferralRevwrkingfile SF 2" xfId="3802"/>
    <cellStyle name="_DEM-WP(C) Costs not in AURORA 2006GRC_04.07E Wild Horse Wind Expansion_16.37E Wild Horse Expansion DeferralRevwrkingfile SF 2 2" xfId="3803"/>
    <cellStyle name="_DEM-WP(C) Costs not in AURORA 2006GRC_04.07E Wild Horse Wind Expansion_16.37E Wild Horse Expansion DeferralRevwrkingfile SF 3" xfId="3804"/>
    <cellStyle name="_DEM-WP(C) Costs not in AURORA 2006GRC_16.07E Wild Horse Wind Expansionwrkingfile" xfId="3805"/>
    <cellStyle name="_DEM-WP(C) Costs not in AURORA 2006GRC_16.07E Wild Horse Wind Expansionwrkingfile 2" xfId="3806"/>
    <cellStyle name="_DEM-WP(C) Costs not in AURORA 2006GRC_16.07E Wild Horse Wind Expansionwrkingfile 2 2" xfId="3807"/>
    <cellStyle name="_DEM-WP(C) Costs not in AURORA 2006GRC_16.07E Wild Horse Wind Expansionwrkingfile 3" xfId="3808"/>
    <cellStyle name="_DEM-WP(C) Costs not in AURORA 2006GRC_16.07E Wild Horse Wind Expansionwrkingfile SF" xfId="3809"/>
    <cellStyle name="_DEM-WP(C) Costs not in AURORA 2006GRC_16.07E Wild Horse Wind Expansionwrkingfile SF 2" xfId="3810"/>
    <cellStyle name="_DEM-WP(C) Costs not in AURORA 2006GRC_16.07E Wild Horse Wind Expansionwrkingfile SF 2 2" xfId="3811"/>
    <cellStyle name="_DEM-WP(C) Costs not in AURORA 2006GRC_16.07E Wild Horse Wind Expansionwrkingfile SF 3" xfId="3812"/>
    <cellStyle name="_DEM-WP(C) Costs not in AURORA 2006GRC_16.37E Wild Horse Expansion DeferralRevwrkingfile SF" xfId="3813"/>
    <cellStyle name="_DEM-WP(C) Costs not in AURORA 2006GRC_16.37E Wild Horse Expansion DeferralRevwrkingfile SF 2" xfId="3814"/>
    <cellStyle name="_DEM-WP(C) Costs not in AURORA 2006GRC_16.37E Wild Horse Expansion DeferralRevwrkingfile SF 2 2" xfId="3815"/>
    <cellStyle name="_DEM-WP(C) Costs not in AURORA 2006GRC_16.37E Wild Horse Expansion DeferralRevwrkingfile SF 3" xfId="3816"/>
    <cellStyle name="_DEM-WP(C) Costs not in AURORA 2006GRC_2009 Compliance Filing PCA Exhibits for GRC" xfId="3817"/>
    <cellStyle name="_DEM-WP(C) Costs not in AURORA 2006GRC_2009 Compliance Filing PCA Exhibits for GRC 2" xfId="11636"/>
    <cellStyle name="_DEM-WP(C) Costs not in AURORA 2006GRC_2009 GRC Compl Filing - Exhibit D" xfId="3818"/>
    <cellStyle name="_DEM-WP(C) Costs not in AURORA 2006GRC_2009 GRC Compl Filing - Exhibit D 2" xfId="3819"/>
    <cellStyle name="_DEM-WP(C) Costs not in AURORA 2006GRC_2009 GRC Compl Filing - Exhibit D 2 2" xfId="11637"/>
    <cellStyle name="_DEM-WP(C) Costs not in AURORA 2006GRC_2009 GRC Compl Filing - Exhibit D 3" xfId="11638"/>
    <cellStyle name="_DEM-WP(C) Costs not in AURORA 2006GRC_3.01 Income Statement" xfId="572"/>
    <cellStyle name="_DEM-WP(C) Costs not in AURORA 2006GRC_4 31 Regulatory Assets and Liabilities  7 06- Exhibit D" xfId="573"/>
    <cellStyle name="_DEM-WP(C) Costs not in AURORA 2006GRC_4 31 Regulatory Assets and Liabilities  7 06- Exhibit D 2" xfId="3820"/>
    <cellStyle name="_DEM-WP(C) Costs not in AURORA 2006GRC_4 31 Regulatory Assets and Liabilities  7 06- Exhibit D 2 2" xfId="3821"/>
    <cellStyle name="_DEM-WP(C) Costs not in AURORA 2006GRC_4 31 Regulatory Assets and Liabilities  7 06- Exhibit D 3" xfId="3822"/>
    <cellStyle name="_DEM-WP(C) Costs not in AURORA 2006GRC_4 31 Regulatory Assets and Liabilities  7 06- Exhibit D_NIM Summary" xfId="3823"/>
    <cellStyle name="_DEM-WP(C) Costs not in AURORA 2006GRC_4 31 Regulatory Assets and Liabilities  7 06- Exhibit D_NIM Summary 2" xfId="3824"/>
    <cellStyle name="_DEM-WP(C) Costs not in AURORA 2006GRC_4 31 Regulatory Assets and Liabilities  7 06- Exhibit D_NIM Summary 2 2" xfId="11639"/>
    <cellStyle name="_DEM-WP(C) Costs not in AURORA 2006GRC_4 31 Regulatory Assets and Liabilities  7 06- Exhibit D_NIM Summary 3" xfId="11640"/>
    <cellStyle name="_DEM-WP(C) Costs not in AURORA 2006GRC_4 31E Reg Asset  Liab and EXH D" xfId="11641"/>
    <cellStyle name="_DEM-WP(C) Costs not in AURORA 2006GRC_4 31E Reg Asset  Liab and EXH D _ Aug 10 Filing (2)" xfId="11642"/>
    <cellStyle name="_DEM-WP(C) Costs not in AURORA 2006GRC_4 32 Regulatory Assets and Liabilities  7 06- Exhibit D" xfId="574"/>
    <cellStyle name="_DEM-WP(C) Costs not in AURORA 2006GRC_4 32 Regulatory Assets and Liabilities  7 06- Exhibit D 2" xfId="3825"/>
    <cellStyle name="_DEM-WP(C) Costs not in AURORA 2006GRC_4 32 Regulatory Assets and Liabilities  7 06- Exhibit D 2 2" xfId="3826"/>
    <cellStyle name="_DEM-WP(C) Costs not in AURORA 2006GRC_4 32 Regulatory Assets and Liabilities  7 06- Exhibit D 3" xfId="3827"/>
    <cellStyle name="_DEM-WP(C) Costs not in AURORA 2006GRC_4 32 Regulatory Assets and Liabilities  7 06- Exhibit D_NIM Summary" xfId="3828"/>
    <cellStyle name="_DEM-WP(C) Costs not in AURORA 2006GRC_4 32 Regulatory Assets and Liabilities  7 06- Exhibit D_NIM Summary 2" xfId="3829"/>
    <cellStyle name="_DEM-WP(C) Costs not in AURORA 2006GRC_4 32 Regulatory Assets and Liabilities  7 06- Exhibit D_NIM Summary 2 2" xfId="11643"/>
    <cellStyle name="_DEM-WP(C) Costs not in AURORA 2006GRC_4 32 Regulatory Assets and Liabilities  7 06- Exhibit D_NIM Summary 3" xfId="11644"/>
    <cellStyle name="_DEM-WP(C) Costs not in AURORA 2006GRC_AURORA Total New" xfId="3830"/>
    <cellStyle name="_DEM-WP(C) Costs not in AURORA 2006GRC_AURORA Total New 2" xfId="3831"/>
    <cellStyle name="_DEM-WP(C) Costs not in AURORA 2006GRC_AURORA Total New 2 2" xfId="11645"/>
    <cellStyle name="_DEM-WP(C) Costs not in AURORA 2006GRC_AURORA Total New 3" xfId="11646"/>
    <cellStyle name="_DEM-WP(C) Costs not in AURORA 2006GRC_Book2" xfId="3832"/>
    <cellStyle name="_DEM-WP(C) Costs not in AURORA 2006GRC_Book2 2" xfId="3833"/>
    <cellStyle name="_DEM-WP(C) Costs not in AURORA 2006GRC_Book2 2 2" xfId="3834"/>
    <cellStyle name="_DEM-WP(C) Costs not in AURORA 2006GRC_Book2 3" xfId="3835"/>
    <cellStyle name="_DEM-WP(C) Costs not in AURORA 2006GRC_Book2_Adj Bench DR 3 for Initial Briefs (Electric)" xfId="3836"/>
    <cellStyle name="_DEM-WP(C) Costs not in AURORA 2006GRC_Book2_Adj Bench DR 3 for Initial Briefs (Electric) 2" xfId="3837"/>
    <cellStyle name="_DEM-WP(C) Costs not in AURORA 2006GRC_Book2_Adj Bench DR 3 for Initial Briefs (Electric) 2 2" xfId="3838"/>
    <cellStyle name="_DEM-WP(C) Costs not in AURORA 2006GRC_Book2_Adj Bench DR 3 for Initial Briefs (Electric) 3" xfId="3839"/>
    <cellStyle name="_DEM-WP(C) Costs not in AURORA 2006GRC_Book2_Electric Rev Req Model (2009 GRC) Rebuttal" xfId="3840"/>
    <cellStyle name="_DEM-WP(C) Costs not in AURORA 2006GRC_Book2_Electric Rev Req Model (2009 GRC) Rebuttal 2" xfId="3841"/>
    <cellStyle name="_DEM-WP(C) Costs not in AURORA 2006GRC_Book2_Electric Rev Req Model (2009 GRC) Rebuttal 2 2" xfId="3842"/>
    <cellStyle name="_DEM-WP(C) Costs not in AURORA 2006GRC_Book2_Electric Rev Req Model (2009 GRC) Rebuttal 3" xfId="3843"/>
    <cellStyle name="_DEM-WP(C) Costs not in AURORA 2006GRC_Book2_Electric Rev Req Model (2009 GRC) Rebuttal REmoval of New  WH Solar AdjustMI" xfId="3844"/>
    <cellStyle name="_DEM-WP(C) Costs not in AURORA 2006GRC_Book2_Electric Rev Req Model (2009 GRC) Rebuttal REmoval of New  WH Solar AdjustMI 2" xfId="3845"/>
    <cellStyle name="_DEM-WP(C) Costs not in AURORA 2006GRC_Book2_Electric Rev Req Model (2009 GRC) Rebuttal REmoval of New  WH Solar AdjustMI 2 2" xfId="3846"/>
    <cellStyle name="_DEM-WP(C) Costs not in AURORA 2006GRC_Book2_Electric Rev Req Model (2009 GRC) Rebuttal REmoval of New  WH Solar AdjustMI 3" xfId="3847"/>
    <cellStyle name="_DEM-WP(C) Costs not in AURORA 2006GRC_Book2_Electric Rev Req Model (2009 GRC) Revised 01-18-2010" xfId="3848"/>
    <cellStyle name="_DEM-WP(C) Costs not in AURORA 2006GRC_Book2_Electric Rev Req Model (2009 GRC) Revised 01-18-2010 2" xfId="3849"/>
    <cellStyle name="_DEM-WP(C) Costs not in AURORA 2006GRC_Book2_Electric Rev Req Model (2009 GRC) Revised 01-18-2010 2 2" xfId="3850"/>
    <cellStyle name="_DEM-WP(C) Costs not in AURORA 2006GRC_Book2_Electric Rev Req Model (2009 GRC) Revised 01-18-2010 3" xfId="3851"/>
    <cellStyle name="_DEM-WP(C) Costs not in AURORA 2006GRC_Book2_Final Order Electric EXHIBIT A-1" xfId="3852"/>
    <cellStyle name="_DEM-WP(C) Costs not in AURORA 2006GRC_Book2_Final Order Electric EXHIBIT A-1 2" xfId="3853"/>
    <cellStyle name="_DEM-WP(C) Costs not in AURORA 2006GRC_Book2_Final Order Electric EXHIBIT A-1 2 2" xfId="3854"/>
    <cellStyle name="_DEM-WP(C) Costs not in AURORA 2006GRC_Book2_Final Order Electric EXHIBIT A-1 3" xfId="3855"/>
    <cellStyle name="_DEM-WP(C) Costs not in AURORA 2006GRC_Book4" xfId="3856"/>
    <cellStyle name="_DEM-WP(C) Costs not in AURORA 2006GRC_Book4 2" xfId="3857"/>
    <cellStyle name="_DEM-WP(C) Costs not in AURORA 2006GRC_Book4 2 2" xfId="3858"/>
    <cellStyle name="_DEM-WP(C) Costs not in AURORA 2006GRC_Book4 3" xfId="3859"/>
    <cellStyle name="_DEM-WP(C) Costs not in AURORA 2006GRC_Book9" xfId="575"/>
    <cellStyle name="_DEM-WP(C) Costs not in AURORA 2006GRC_Book9 2" xfId="3860"/>
    <cellStyle name="_DEM-WP(C) Costs not in AURORA 2006GRC_Book9 2 2" xfId="3861"/>
    <cellStyle name="_DEM-WP(C) Costs not in AURORA 2006GRC_Book9 3" xfId="3862"/>
    <cellStyle name="_DEM-WP(C) Costs not in AURORA 2006GRC_Chelan PUD Power Costs (8-10)" xfId="3863"/>
    <cellStyle name="_DEM-WP(C) Costs not in AURORA 2006GRC_DEM-WP(C) Chelan Power Costs" xfId="11647"/>
    <cellStyle name="_DEM-WP(C) Costs not in AURORA 2006GRC_DEM-WP(C) Gas Transport 2010GRC" xfId="11648"/>
    <cellStyle name="_DEM-WP(C) Costs not in AURORA 2006GRC_Electric COS Inputs" xfId="137"/>
    <cellStyle name="_DEM-WP(C) Costs not in AURORA 2006GRC_Electric COS Inputs 2" xfId="3864"/>
    <cellStyle name="_DEM-WP(C) Costs not in AURORA 2006GRC_Electric COS Inputs 2 2" xfId="3865"/>
    <cellStyle name="_DEM-WP(C) Costs not in AURORA 2006GRC_Electric COS Inputs 2 2 2" xfId="3866"/>
    <cellStyle name="_DEM-WP(C) Costs not in AURORA 2006GRC_Electric COS Inputs 2 3" xfId="3867"/>
    <cellStyle name="_DEM-WP(C) Costs not in AURORA 2006GRC_Electric COS Inputs 2 3 2" xfId="3868"/>
    <cellStyle name="_DEM-WP(C) Costs not in AURORA 2006GRC_Electric COS Inputs 2 4" xfId="3869"/>
    <cellStyle name="_DEM-WP(C) Costs not in AURORA 2006GRC_Electric COS Inputs 2 4 2" xfId="3870"/>
    <cellStyle name="_DEM-WP(C) Costs not in AURORA 2006GRC_Electric COS Inputs 3" xfId="3871"/>
    <cellStyle name="_DEM-WP(C) Costs not in AURORA 2006GRC_Electric COS Inputs 3 2" xfId="3872"/>
    <cellStyle name="_DEM-WP(C) Costs not in AURORA 2006GRC_Electric COS Inputs 4" xfId="3873"/>
    <cellStyle name="_DEM-WP(C) Costs not in AURORA 2006GRC_Electric COS Inputs 4 2" xfId="3874"/>
    <cellStyle name="_DEM-WP(C) Costs not in AURORA 2006GRC_Electric COS Inputs 5" xfId="3875"/>
    <cellStyle name="_DEM-WP(C) Costs not in AURORA 2006GRC_Electric COS Inputs 6" xfId="3876"/>
    <cellStyle name="_DEM-WP(C) Costs not in AURORA 2006GRC_Electric COS Inputs_Low Income 2010 RevRequirement" xfId="3877"/>
    <cellStyle name="_DEM-WP(C) Costs not in AURORA 2006GRC_Electric COS Inputs_Low Income 2010 RevRequirement (2)" xfId="3878"/>
    <cellStyle name="_DEM-WP(C) Costs not in AURORA 2006GRC_Electric COS Inputs_Oct2010toSep2011LwIncLead" xfId="3879"/>
    <cellStyle name="_DEM-WP(C) Costs not in AURORA 2006GRC_Exh A-1 resulting from UE-112050 effective Jan 1 2012" xfId="11649"/>
    <cellStyle name="_DEM-WP(C) Costs not in AURORA 2006GRC_Exh G - Klamath Peaker PPA fr C Locke 2-12" xfId="11650"/>
    <cellStyle name="_DEM-WP(C) Costs not in AURORA 2006GRC_Exhibit A-1 effective 4-1-11 fr S Free 12-11" xfId="11651"/>
    <cellStyle name="_DEM-WP(C) Costs not in AURORA 2006GRC_NIM Summary" xfId="3880"/>
    <cellStyle name="_DEM-WP(C) Costs not in AURORA 2006GRC_NIM Summary 09GRC" xfId="3881"/>
    <cellStyle name="_DEM-WP(C) Costs not in AURORA 2006GRC_NIM Summary 09GRC 2" xfId="3882"/>
    <cellStyle name="_DEM-WP(C) Costs not in AURORA 2006GRC_NIM Summary 09GRC 2 2" xfId="11652"/>
    <cellStyle name="_DEM-WP(C) Costs not in AURORA 2006GRC_NIM Summary 09GRC 3" xfId="11653"/>
    <cellStyle name="_DEM-WP(C) Costs not in AURORA 2006GRC_NIM Summary 10" xfId="11654"/>
    <cellStyle name="_DEM-WP(C) Costs not in AURORA 2006GRC_NIM Summary 2" xfId="3883"/>
    <cellStyle name="_DEM-WP(C) Costs not in AURORA 2006GRC_NIM Summary 2 2" xfId="11655"/>
    <cellStyle name="_DEM-WP(C) Costs not in AURORA 2006GRC_NIM Summary 3" xfId="3884"/>
    <cellStyle name="_DEM-WP(C) Costs not in AURORA 2006GRC_NIM Summary 4" xfId="3885"/>
    <cellStyle name="_DEM-WP(C) Costs not in AURORA 2006GRC_NIM Summary 5" xfId="3886"/>
    <cellStyle name="_DEM-WP(C) Costs not in AURORA 2006GRC_NIM Summary 6" xfId="3887"/>
    <cellStyle name="_DEM-WP(C) Costs not in AURORA 2006GRC_NIM Summary 7" xfId="3888"/>
    <cellStyle name="_DEM-WP(C) Costs not in AURORA 2006GRC_NIM Summary 8" xfId="3889"/>
    <cellStyle name="_DEM-WP(C) Costs not in AURORA 2006GRC_NIM Summary 9" xfId="3890"/>
    <cellStyle name="_DEM-WP(C) Costs not in AURORA 2006GRC_PCA 10 -  Exhibit D Dec 2011" xfId="11656"/>
    <cellStyle name="_DEM-WP(C) Costs not in AURORA 2006GRC_PCA 10 -  Exhibit D from A Kellogg Jan 2011" xfId="3891"/>
    <cellStyle name="_DEM-WP(C) Costs not in AURORA 2006GRC_PCA 10 -  Exhibit D from A Kellogg July 2011" xfId="3892"/>
    <cellStyle name="_DEM-WP(C) Costs not in AURORA 2006GRC_PCA 10 -  Exhibit D from S Free Rcv'd 12-11" xfId="3893"/>
    <cellStyle name="_DEM-WP(C) Costs not in AURORA 2006GRC_PCA 11 -  Exhibit D Apr 2012 fr A Kellogg v2" xfId="11657"/>
    <cellStyle name="_DEM-WP(C) Costs not in AURORA 2006GRC_PCA 11 -  Exhibit D Jan 2012 fr A Kellogg" xfId="11658"/>
    <cellStyle name="_DEM-WP(C) Costs not in AURORA 2006GRC_PCA 11 -  Exhibit D Jan 2012 WF" xfId="11659"/>
    <cellStyle name="_DEM-WP(C) Costs not in AURORA 2006GRC_PCA 9 -  Exhibit D April 2010" xfId="3894"/>
    <cellStyle name="_DEM-WP(C) Costs not in AURORA 2006GRC_PCA 9 -  Exhibit D April 2010 (3)" xfId="3895"/>
    <cellStyle name="_DEM-WP(C) Costs not in AURORA 2006GRC_PCA 9 -  Exhibit D April 2010 (3) 2" xfId="3896"/>
    <cellStyle name="_DEM-WP(C) Costs not in AURORA 2006GRC_PCA 9 -  Exhibit D April 2010 (3) 2 2" xfId="11660"/>
    <cellStyle name="_DEM-WP(C) Costs not in AURORA 2006GRC_PCA 9 -  Exhibit D April 2010 (3) 3" xfId="11661"/>
    <cellStyle name="_DEM-WP(C) Costs not in AURORA 2006GRC_PCA 9 -  Exhibit D April 2010 2" xfId="11662"/>
    <cellStyle name="_DEM-WP(C) Costs not in AURORA 2006GRC_PCA 9 -  Exhibit D April 2010 3" xfId="11663"/>
    <cellStyle name="_DEM-WP(C) Costs not in AURORA 2006GRC_PCA 9 -  Exhibit D April 2010 4" xfId="11664"/>
    <cellStyle name="_DEM-WP(C) Costs not in AURORA 2006GRC_PCA 9 -  Exhibit D April 2010 5" xfId="11665"/>
    <cellStyle name="_DEM-WP(C) Costs not in AURORA 2006GRC_PCA 9 -  Exhibit D April 2010 6" xfId="11666"/>
    <cellStyle name="_DEM-WP(C) Costs not in AURORA 2006GRC_PCA 9 -  Exhibit D April 2010 7" xfId="11667"/>
    <cellStyle name="_DEM-WP(C) Costs not in AURORA 2006GRC_PCA 9 -  Exhibit D Nov 2010" xfId="3897"/>
    <cellStyle name="_DEM-WP(C) Costs not in AURORA 2006GRC_PCA 9 -  Exhibit D Nov 2010 2" xfId="11668"/>
    <cellStyle name="_DEM-WP(C) Costs not in AURORA 2006GRC_PCA 9 - Exhibit D at August 2010" xfId="3898"/>
    <cellStyle name="_DEM-WP(C) Costs not in AURORA 2006GRC_PCA 9 - Exhibit D at August 2010 2" xfId="11669"/>
    <cellStyle name="_DEM-WP(C) Costs not in AURORA 2006GRC_PCA 9 - Exhibit D June 2010 GRC" xfId="3899"/>
    <cellStyle name="_DEM-WP(C) Costs not in AURORA 2006GRC_PCA 9 - Exhibit D June 2010 GRC 2" xfId="11670"/>
    <cellStyle name="_DEM-WP(C) Costs not in AURORA 2006GRC_Power Costs - Comparison bx Rbtl-Staff-Jt-PC" xfId="3900"/>
    <cellStyle name="_DEM-WP(C) Costs not in AURORA 2006GRC_Power Costs - Comparison bx Rbtl-Staff-Jt-PC 2" xfId="3901"/>
    <cellStyle name="_DEM-WP(C) Costs not in AURORA 2006GRC_Power Costs - Comparison bx Rbtl-Staff-Jt-PC 2 2" xfId="3902"/>
    <cellStyle name="_DEM-WP(C) Costs not in AURORA 2006GRC_Power Costs - Comparison bx Rbtl-Staff-Jt-PC 3" xfId="3903"/>
    <cellStyle name="_DEM-WP(C) Costs not in AURORA 2006GRC_Power Costs - Comparison bx Rbtl-Staff-Jt-PC_Adj Bench DR 3 for Initial Briefs (Electric)" xfId="3904"/>
    <cellStyle name="_DEM-WP(C) Costs not in AURORA 2006GRC_Power Costs - Comparison bx Rbtl-Staff-Jt-PC_Adj Bench DR 3 for Initial Briefs (Electric) 2" xfId="3905"/>
    <cellStyle name="_DEM-WP(C) Costs not in AURORA 2006GRC_Power Costs - Comparison bx Rbtl-Staff-Jt-PC_Adj Bench DR 3 for Initial Briefs (Electric) 2 2" xfId="3906"/>
    <cellStyle name="_DEM-WP(C) Costs not in AURORA 2006GRC_Power Costs - Comparison bx Rbtl-Staff-Jt-PC_Adj Bench DR 3 for Initial Briefs (Electric) 3" xfId="3907"/>
    <cellStyle name="_DEM-WP(C) Costs not in AURORA 2006GRC_Power Costs - Comparison bx Rbtl-Staff-Jt-PC_Electric Rev Req Model (2009 GRC) Rebuttal" xfId="3908"/>
    <cellStyle name="_DEM-WP(C) Costs not in AURORA 2006GRC_Power Costs - Comparison bx Rbtl-Staff-Jt-PC_Electric Rev Req Model (2009 GRC) Rebuttal 2" xfId="3909"/>
    <cellStyle name="_DEM-WP(C) Costs not in AURORA 2006GRC_Power Costs - Comparison bx Rbtl-Staff-Jt-PC_Electric Rev Req Model (2009 GRC) Rebuttal 2 2" xfId="3910"/>
    <cellStyle name="_DEM-WP(C) Costs not in AURORA 2006GRC_Power Costs - Comparison bx Rbtl-Staff-Jt-PC_Electric Rev Req Model (2009 GRC) Rebuttal 3" xfId="3911"/>
    <cellStyle name="_DEM-WP(C) Costs not in AURORA 2006GRC_Power Costs - Comparison bx Rbtl-Staff-Jt-PC_Electric Rev Req Model (2009 GRC) Rebuttal REmoval of New  WH Solar AdjustMI" xfId="3912"/>
    <cellStyle name="_DEM-WP(C) Costs not in AURORA 2006GRC_Power Costs - Comparison bx Rbtl-Staff-Jt-PC_Electric Rev Req Model (2009 GRC) Rebuttal REmoval of New  WH Solar AdjustMI 2" xfId="3913"/>
    <cellStyle name="_DEM-WP(C) Costs not in AURORA 2006GRC_Power Costs - Comparison bx Rbtl-Staff-Jt-PC_Electric Rev Req Model (2009 GRC) Rebuttal REmoval of New  WH Solar AdjustMI 2 2" xfId="3914"/>
    <cellStyle name="_DEM-WP(C) Costs not in AURORA 2006GRC_Power Costs - Comparison bx Rbtl-Staff-Jt-PC_Electric Rev Req Model (2009 GRC) Rebuttal REmoval of New  WH Solar AdjustMI 3" xfId="3915"/>
    <cellStyle name="_DEM-WP(C) Costs not in AURORA 2006GRC_Power Costs - Comparison bx Rbtl-Staff-Jt-PC_Electric Rev Req Model (2009 GRC) Revised 01-18-2010" xfId="3916"/>
    <cellStyle name="_DEM-WP(C) Costs not in AURORA 2006GRC_Power Costs - Comparison bx Rbtl-Staff-Jt-PC_Electric Rev Req Model (2009 GRC) Revised 01-18-2010 2" xfId="3917"/>
    <cellStyle name="_DEM-WP(C) Costs not in AURORA 2006GRC_Power Costs - Comparison bx Rbtl-Staff-Jt-PC_Electric Rev Req Model (2009 GRC) Revised 01-18-2010 2 2" xfId="3918"/>
    <cellStyle name="_DEM-WP(C) Costs not in AURORA 2006GRC_Power Costs - Comparison bx Rbtl-Staff-Jt-PC_Electric Rev Req Model (2009 GRC) Revised 01-18-2010 3" xfId="3919"/>
    <cellStyle name="_DEM-WP(C) Costs not in AURORA 2006GRC_Power Costs - Comparison bx Rbtl-Staff-Jt-PC_Final Order Electric EXHIBIT A-1" xfId="3920"/>
    <cellStyle name="_DEM-WP(C) Costs not in AURORA 2006GRC_Power Costs - Comparison bx Rbtl-Staff-Jt-PC_Final Order Electric EXHIBIT A-1 2" xfId="3921"/>
    <cellStyle name="_DEM-WP(C) Costs not in AURORA 2006GRC_Power Costs - Comparison bx Rbtl-Staff-Jt-PC_Final Order Electric EXHIBIT A-1 2 2" xfId="3922"/>
    <cellStyle name="_DEM-WP(C) Costs not in AURORA 2006GRC_Power Costs - Comparison bx Rbtl-Staff-Jt-PC_Final Order Electric EXHIBIT A-1 3" xfId="3923"/>
    <cellStyle name="_DEM-WP(C) Costs not in AURORA 2006GRC_Production Adj 4.37" xfId="138"/>
    <cellStyle name="_DEM-WP(C) Costs not in AURORA 2006GRC_Production Adj 4.37 2" xfId="3924"/>
    <cellStyle name="_DEM-WP(C) Costs not in AURORA 2006GRC_Production Adj 4.37 2 2" xfId="3925"/>
    <cellStyle name="_DEM-WP(C) Costs not in AURORA 2006GRC_Production Adj 4.37 3" xfId="3926"/>
    <cellStyle name="_DEM-WP(C) Costs not in AURORA 2006GRC_Purchased Power Adj 4.03" xfId="139"/>
    <cellStyle name="_DEM-WP(C) Costs not in AURORA 2006GRC_Purchased Power Adj 4.03 2" xfId="3927"/>
    <cellStyle name="_DEM-WP(C) Costs not in AURORA 2006GRC_Purchased Power Adj 4.03 2 2" xfId="3928"/>
    <cellStyle name="_DEM-WP(C) Costs not in AURORA 2006GRC_Purchased Power Adj 4.03 3" xfId="3929"/>
    <cellStyle name="_DEM-WP(C) Costs not in AURORA 2006GRC_Rebuttal Power Costs" xfId="3930"/>
    <cellStyle name="_DEM-WP(C) Costs not in AURORA 2006GRC_Rebuttal Power Costs 2" xfId="3931"/>
    <cellStyle name="_DEM-WP(C) Costs not in AURORA 2006GRC_Rebuttal Power Costs 2 2" xfId="3932"/>
    <cellStyle name="_DEM-WP(C) Costs not in AURORA 2006GRC_Rebuttal Power Costs 3" xfId="3933"/>
    <cellStyle name="_DEM-WP(C) Costs not in AURORA 2006GRC_Rebuttal Power Costs_Adj Bench DR 3 for Initial Briefs (Electric)" xfId="3934"/>
    <cellStyle name="_DEM-WP(C) Costs not in AURORA 2006GRC_Rebuttal Power Costs_Adj Bench DR 3 for Initial Briefs (Electric) 2" xfId="3935"/>
    <cellStyle name="_DEM-WP(C) Costs not in AURORA 2006GRC_Rebuttal Power Costs_Adj Bench DR 3 for Initial Briefs (Electric) 2 2" xfId="3936"/>
    <cellStyle name="_DEM-WP(C) Costs not in AURORA 2006GRC_Rebuttal Power Costs_Adj Bench DR 3 for Initial Briefs (Electric) 3" xfId="3937"/>
    <cellStyle name="_DEM-WP(C) Costs not in AURORA 2006GRC_Rebuttal Power Costs_Electric Rev Req Model (2009 GRC) Rebuttal" xfId="3938"/>
    <cellStyle name="_DEM-WP(C) Costs not in AURORA 2006GRC_Rebuttal Power Costs_Electric Rev Req Model (2009 GRC) Rebuttal 2" xfId="3939"/>
    <cellStyle name="_DEM-WP(C) Costs not in AURORA 2006GRC_Rebuttal Power Costs_Electric Rev Req Model (2009 GRC) Rebuttal 2 2" xfId="3940"/>
    <cellStyle name="_DEM-WP(C) Costs not in AURORA 2006GRC_Rebuttal Power Costs_Electric Rev Req Model (2009 GRC) Rebuttal 3" xfId="3941"/>
    <cellStyle name="_DEM-WP(C) Costs not in AURORA 2006GRC_Rebuttal Power Costs_Electric Rev Req Model (2009 GRC) Rebuttal REmoval of New  WH Solar AdjustMI" xfId="3942"/>
    <cellStyle name="_DEM-WP(C) Costs not in AURORA 2006GRC_Rebuttal Power Costs_Electric Rev Req Model (2009 GRC) Rebuttal REmoval of New  WH Solar AdjustMI 2" xfId="3943"/>
    <cellStyle name="_DEM-WP(C) Costs not in AURORA 2006GRC_Rebuttal Power Costs_Electric Rev Req Model (2009 GRC) Rebuttal REmoval of New  WH Solar AdjustMI 2 2" xfId="3944"/>
    <cellStyle name="_DEM-WP(C) Costs not in AURORA 2006GRC_Rebuttal Power Costs_Electric Rev Req Model (2009 GRC) Rebuttal REmoval of New  WH Solar AdjustMI 3" xfId="3945"/>
    <cellStyle name="_DEM-WP(C) Costs not in AURORA 2006GRC_Rebuttal Power Costs_Electric Rev Req Model (2009 GRC) Revised 01-18-2010" xfId="3946"/>
    <cellStyle name="_DEM-WP(C) Costs not in AURORA 2006GRC_Rebuttal Power Costs_Electric Rev Req Model (2009 GRC) Revised 01-18-2010 2" xfId="3947"/>
    <cellStyle name="_DEM-WP(C) Costs not in AURORA 2006GRC_Rebuttal Power Costs_Electric Rev Req Model (2009 GRC) Revised 01-18-2010 2 2" xfId="3948"/>
    <cellStyle name="_DEM-WP(C) Costs not in AURORA 2006GRC_Rebuttal Power Costs_Electric Rev Req Model (2009 GRC) Revised 01-18-2010 3" xfId="3949"/>
    <cellStyle name="_DEM-WP(C) Costs not in AURORA 2006GRC_Rebuttal Power Costs_Final Order Electric EXHIBIT A-1" xfId="3950"/>
    <cellStyle name="_DEM-WP(C) Costs not in AURORA 2006GRC_Rebuttal Power Costs_Final Order Electric EXHIBIT A-1 2" xfId="3951"/>
    <cellStyle name="_DEM-WP(C) Costs not in AURORA 2006GRC_Rebuttal Power Costs_Final Order Electric EXHIBIT A-1 2 2" xfId="3952"/>
    <cellStyle name="_DEM-WP(C) Costs not in AURORA 2006GRC_Rebuttal Power Costs_Final Order Electric EXHIBIT A-1 3" xfId="3953"/>
    <cellStyle name="_DEM-WP(C) Costs not in AURORA 2006GRC_revised april pca for Annette" xfId="11671"/>
    <cellStyle name="_DEM-WP(C) Costs not in AURORA 2006GRC_ROR 5.02" xfId="140"/>
    <cellStyle name="_DEM-WP(C) Costs not in AURORA 2006GRC_ROR 5.02 2" xfId="3954"/>
    <cellStyle name="_DEM-WP(C) Costs not in AURORA 2006GRC_ROR 5.02 2 2" xfId="3955"/>
    <cellStyle name="_DEM-WP(C) Costs not in AURORA 2006GRC_ROR 5.02 3" xfId="3956"/>
    <cellStyle name="_DEM-WP(C) Costs not in AURORA 2006GRC_Transmission Workbook for May BOD" xfId="3957"/>
    <cellStyle name="_DEM-WP(C) Costs not in AURORA 2006GRC_Transmission Workbook for May BOD 2" xfId="3958"/>
    <cellStyle name="_DEM-WP(C) Costs not in AURORA 2006GRC_Transmission Workbook for May BOD 2 2" xfId="11672"/>
    <cellStyle name="_DEM-WP(C) Costs not in AURORA 2006GRC_Transmission Workbook for May BOD 3" xfId="11673"/>
    <cellStyle name="_DEM-WP(C) Costs not in AURORA 2006GRC_Wind Integration 10GRC" xfId="3959"/>
    <cellStyle name="_DEM-WP(C) Costs not in AURORA 2006GRC_Wind Integration 10GRC 2" xfId="3960"/>
    <cellStyle name="_DEM-WP(C) Costs not in AURORA 2006GRC_Wind Integration 10GRC 2 2" xfId="11674"/>
    <cellStyle name="_DEM-WP(C) Costs not in AURORA 2006GRC_Wind Integration 10GRC 3" xfId="11675"/>
    <cellStyle name="_DEM-WP(C) Costs not in AURORA 2007GRC" xfId="141"/>
    <cellStyle name="_DEM-WP(C) Costs not in AURORA 2007GRC 2" xfId="3961"/>
    <cellStyle name="_DEM-WP(C) Costs not in AURORA 2007GRC 2 2" xfId="3962"/>
    <cellStyle name="_DEM-WP(C) Costs not in AURORA 2007GRC 3" xfId="3963"/>
    <cellStyle name="_DEM-WP(C) Costs not in AURORA 2007GRC Update" xfId="3964"/>
    <cellStyle name="_DEM-WP(C) Costs not in AURORA 2007GRC Update 2" xfId="3965"/>
    <cellStyle name="_DEM-WP(C) Costs not in AURORA 2007GRC Update 2 2" xfId="11676"/>
    <cellStyle name="_DEM-WP(C) Costs not in AURORA 2007GRC Update 3" xfId="11677"/>
    <cellStyle name="_DEM-WP(C) Costs not in AURORA 2007GRC Update_NIM Summary" xfId="3966"/>
    <cellStyle name="_DEM-WP(C) Costs not in AURORA 2007GRC Update_NIM Summary 2" xfId="3967"/>
    <cellStyle name="_DEM-WP(C) Costs not in AURORA 2007GRC Update_NIM Summary 2 2" xfId="11678"/>
    <cellStyle name="_DEM-WP(C) Costs not in AURORA 2007GRC Update_NIM Summary 3" xfId="11679"/>
    <cellStyle name="_DEM-WP(C) Costs not in AURORA 2007GRC_16.37E Wild Horse Expansion DeferralRevwrkingfile SF" xfId="3968"/>
    <cellStyle name="_DEM-WP(C) Costs not in AURORA 2007GRC_16.37E Wild Horse Expansion DeferralRevwrkingfile SF 2" xfId="3969"/>
    <cellStyle name="_DEM-WP(C) Costs not in AURORA 2007GRC_16.37E Wild Horse Expansion DeferralRevwrkingfile SF 2 2" xfId="3970"/>
    <cellStyle name="_DEM-WP(C) Costs not in AURORA 2007GRC_16.37E Wild Horse Expansion DeferralRevwrkingfile SF 3" xfId="3971"/>
    <cellStyle name="_DEM-WP(C) Costs not in AURORA 2007GRC_2009 GRC Compl Filing - Exhibit D" xfId="3972"/>
    <cellStyle name="_DEM-WP(C) Costs not in AURORA 2007GRC_2009 GRC Compl Filing - Exhibit D 2" xfId="3973"/>
    <cellStyle name="_DEM-WP(C) Costs not in AURORA 2007GRC_2009 GRC Compl Filing - Exhibit D 2 2" xfId="11680"/>
    <cellStyle name="_DEM-WP(C) Costs not in AURORA 2007GRC_2009 GRC Compl Filing - Exhibit D 3" xfId="11681"/>
    <cellStyle name="_DEM-WP(C) Costs not in AURORA 2007GRC_Adj Bench DR 3 for Initial Briefs (Electric)" xfId="3974"/>
    <cellStyle name="_DEM-WP(C) Costs not in AURORA 2007GRC_Adj Bench DR 3 for Initial Briefs (Electric) 2" xfId="3975"/>
    <cellStyle name="_DEM-WP(C) Costs not in AURORA 2007GRC_Adj Bench DR 3 for Initial Briefs (Electric) 2 2" xfId="3976"/>
    <cellStyle name="_DEM-WP(C) Costs not in AURORA 2007GRC_Adj Bench DR 3 for Initial Briefs (Electric) 3" xfId="3977"/>
    <cellStyle name="_DEM-WP(C) Costs not in AURORA 2007GRC_Book1" xfId="3978"/>
    <cellStyle name="_DEM-WP(C) Costs not in AURORA 2007GRC_Book2" xfId="3979"/>
    <cellStyle name="_DEM-WP(C) Costs not in AURORA 2007GRC_Book2 2" xfId="3980"/>
    <cellStyle name="_DEM-WP(C) Costs not in AURORA 2007GRC_Book2 2 2" xfId="3981"/>
    <cellStyle name="_DEM-WP(C) Costs not in AURORA 2007GRC_Book2 3" xfId="3982"/>
    <cellStyle name="_DEM-WP(C) Costs not in AURORA 2007GRC_Book4" xfId="3983"/>
    <cellStyle name="_DEM-WP(C) Costs not in AURORA 2007GRC_Book4 2" xfId="3984"/>
    <cellStyle name="_DEM-WP(C) Costs not in AURORA 2007GRC_Book4 2 2" xfId="3985"/>
    <cellStyle name="_DEM-WP(C) Costs not in AURORA 2007GRC_Book4 3" xfId="3986"/>
    <cellStyle name="_DEM-WP(C) Costs not in AURORA 2007GRC_Electric Rev Req Model (2009 GRC) " xfId="3987"/>
    <cellStyle name="_DEM-WP(C) Costs not in AURORA 2007GRC_Electric Rev Req Model (2009 GRC)  2" xfId="3988"/>
    <cellStyle name="_DEM-WP(C) Costs not in AURORA 2007GRC_Electric Rev Req Model (2009 GRC)  2 2" xfId="3989"/>
    <cellStyle name="_DEM-WP(C) Costs not in AURORA 2007GRC_Electric Rev Req Model (2009 GRC)  3" xfId="3990"/>
    <cellStyle name="_DEM-WP(C) Costs not in AURORA 2007GRC_Electric Rev Req Model (2009 GRC) Rebuttal" xfId="3991"/>
    <cellStyle name="_DEM-WP(C) Costs not in AURORA 2007GRC_Electric Rev Req Model (2009 GRC) Rebuttal 2" xfId="3992"/>
    <cellStyle name="_DEM-WP(C) Costs not in AURORA 2007GRC_Electric Rev Req Model (2009 GRC) Rebuttal 2 2" xfId="3993"/>
    <cellStyle name="_DEM-WP(C) Costs not in AURORA 2007GRC_Electric Rev Req Model (2009 GRC) Rebuttal 3" xfId="3994"/>
    <cellStyle name="_DEM-WP(C) Costs not in AURORA 2007GRC_Electric Rev Req Model (2009 GRC) Rebuttal REmoval of New  WH Solar AdjustMI" xfId="3995"/>
    <cellStyle name="_DEM-WP(C) Costs not in AURORA 2007GRC_Electric Rev Req Model (2009 GRC) Rebuttal REmoval of New  WH Solar AdjustMI 2" xfId="3996"/>
    <cellStyle name="_DEM-WP(C) Costs not in AURORA 2007GRC_Electric Rev Req Model (2009 GRC) Rebuttal REmoval of New  WH Solar AdjustMI 2 2" xfId="3997"/>
    <cellStyle name="_DEM-WP(C) Costs not in AURORA 2007GRC_Electric Rev Req Model (2009 GRC) Rebuttal REmoval of New  WH Solar AdjustMI 3" xfId="3998"/>
    <cellStyle name="_DEM-WP(C) Costs not in AURORA 2007GRC_Electric Rev Req Model (2009 GRC) Revised 01-18-2010" xfId="3999"/>
    <cellStyle name="_DEM-WP(C) Costs not in AURORA 2007GRC_Electric Rev Req Model (2009 GRC) Revised 01-18-2010 2" xfId="4000"/>
    <cellStyle name="_DEM-WP(C) Costs not in AURORA 2007GRC_Electric Rev Req Model (2009 GRC) Revised 01-18-2010 2 2" xfId="4001"/>
    <cellStyle name="_DEM-WP(C) Costs not in AURORA 2007GRC_Electric Rev Req Model (2009 GRC) Revised 01-18-2010 3" xfId="4002"/>
    <cellStyle name="_DEM-WP(C) Costs not in AURORA 2007GRC_Electric Rev Req Model (2010 GRC)" xfId="4003"/>
    <cellStyle name="_DEM-WP(C) Costs not in AURORA 2007GRC_Electric Rev Req Model (2010 GRC) SF" xfId="4004"/>
    <cellStyle name="_DEM-WP(C) Costs not in AURORA 2007GRC_Final Order Electric" xfId="4005"/>
    <cellStyle name="_DEM-WP(C) Costs not in AURORA 2007GRC_Final Order Electric EXHIBIT A-1" xfId="4006"/>
    <cellStyle name="_DEM-WP(C) Costs not in AURORA 2007GRC_Final Order Electric EXHIBIT A-1 2" xfId="4007"/>
    <cellStyle name="_DEM-WP(C) Costs not in AURORA 2007GRC_Final Order Electric EXHIBIT A-1 2 2" xfId="4008"/>
    <cellStyle name="_DEM-WP(C) Costs not in AURORA 2007GRC_Final Order Electric EXHIBIT A-1 3" xfId="4009"/>
    <cellStyle name="_DEM-WP(C) Costs not in AURORA 2007GRC_NIM Summary" xfId="4010"/>
    <cellStyle name="_DEM-WP(C) Costs not in AURORA 2007GRC_NIM Summary 2" xfId="4011"/>
    <cellStyle name="_DEM-WP(C) Costs not in AURORA 2007GRC_NIM Summary 2 2" xfId="11682"/>
    <cellStyle name="_DEM-WP(C) Costs not in AURORA 2007GRC_NIM Summary 3" xfId="11683"/>
    <cellStyle name="_DEM-WP(C) Costs not in AURORA 2007GRC_Power Costs - Comparison bx Rbtl-Staff-Jt-PC" xfId="4012"/>
    <cellStyle name="_DEM-WP(C) Costs not in AURORA 2007GRC_Power Costs - Comparison bx Rbtl-Staff-Jt-PC 2" xfId="4013"/>
    <cellStyle name="_DEM-WP(C) Costs not in AURORA 2007GRC_Power Costs - Comparison bx Rbtl-Staff-Jt-PC 2 2" xfId="4014"/>
    <cellStyle name="_DEM-WP(C) Costs not in AURORA 2007GRC_Power Costs - Comparison bx Rbtl-Staff-Jt-PC 3" xfId="4015"/>
    <cellStyle name="_DEM-WP(C) Costs not in AURORA 2007GRC_Rebuttal Power Costs" xfId="4016"/>
    <cellStyle name="_DEM-WP(C) Costs not in AURORA 2007GRC_Rebuttal Power Costs 2" xfId="4017"/>
    <cellStyle name="_DEM-WP(C) Costs not in AURORA 2007GRC_Rebuttal Power Costs 2 2" xfId="4018"/>
    <cellStyle name="_DEM-WP(C) Costs not in AURORA 2007GRC_Rebuttal Power Costs 3" xfId="4019"/>
    <cellStyle name="_DEM-WP(C) Costs not in AURORA 2007GRC_TENASKA REGULATORY ASSET" xfId="4020"/>
    <cellStyle name="_DEM-WP(C) Costs not in AURORA 2007GRC_TENASKA REGULATORY ASSET 2" xfId="4021"/>
    <cellStyle name="_DEM-WP(C) Costs not in AURORA 2007GRC_TENASKA REGULATORY ASSET 2 2" xfId="4022"/>
    <cellStyle name="_DEM-WP(C) Costs not in AURORA 2007GRC_TENASKA REGULATORY ASSET 3" xfId="4023"/>
    <cellStyle name="_DEM-WP(C) Costs not in AURORA 2007PCORC" xfId="4024"/>
    <cellStyle name="_DEM-WP(C) Costs not in AURORA 2007PCORC 2" xfId="4025"/>
    <cellStyle name="_DEM-WP(C) Costs not in AURORA 2007PCORC 2 2" xfId="11684"/>
    <cellStyle name="_DEM-WP(C) Costs not in AURORA 2007PCORC 3" xfId="11685"/>
    <cellStyle name="_DEM-WP(C) Costs not in AURORA 2007PCORC_Chelan PUD Power Costs (8-10)" xfId="4026"/>
    <cellStyle name="_DEM-WP(C) Costs not in AURORA 2007PCORC_NIM Summary" xfId="4027"/>
    <cellStyle name="_DEM-WP(C) Costs not in AURORA 2007PCORC_NIM Summary 2" xfId="4028"/>
    <cellStyle name="_DEM-WP(C) Costs not in AURORA 2007PCORC_NIM Summary 2 2" xfId="11686"/>
    <cellStyle name="_DEM-WP(C) Costs not in AURORA 2007PCORC_NIM Summary 3" xfId="11687"/>
    <cellStyle name="_DEM-WP(C) Costs not in AURORA 2007PCORC-5.07Update" xfId="142"/>
    <cellStyle name="_DEM-WP(C) Costs not in AURORA 2007PCORC-5.07Update 2" xfId="4029"/>
    <cellStyle name="_DEM-WP(C) Costs not in AURORA 2007PCORC-5.07Update 2 2" xfId="4030"/>
    <cellStyle name="_DEM-WP(C) Costs not in AURORA 2007PCORC-5.07Update 3" xfId="4031"/>
    <cellStyle name="_DEM-WP(C) Costs not in AURORA 2007PCORC-5.07Update_16.37E Wild Horse Expansion DeferralRevwrkingfile SF" xfId="4032"/>
    <cellStyle name="_DEM-WP(C) Costs not in AURORA 2007PCORC-5.07Update_16.37E Wild Horse Expansion DeferralRevwrkingfile SF 2" xfId="4033"/>
    <cellStyle name="_DEM-WP(C) Costs not in AURORA 2007PCORC-5.07Update_16.37E Wild Horse Expansion DeferralRevwrkingfile SF 2 2" xfId="4034"/>
    <cellStyle name="_DEM-WP(C) Costs not in AURORA 2007PCORC-5.07Update_16.37E Wild Horse Expansion DeferralRevwrkingfile SF 3" xfId="4035"/>
    <cellStyle name="_DEM-WP(C) Costs not in AURORA 2007PCORC-5.07Update_2009 GRC Compl Filing - Exhibit D" xfId="4036"/>
    <cellStyle name="_DEM-WP(C) Costs not in AURORA 2007PCORC-5.07Update_2009 GRC Compl Filing - Exhibit D 2" xfId="4037"/>
    <cellStyle name="_DEM-WP(C) Costs not in AURORA 2007PCORC-5.07Update_2009 GRC Compl Filing - Exhibit D 2 2" xfId="11688"/>
    <cellStyle name="_DEM-WP(C) Costs not in AURORA 2007PCORC-5.07Update_2009 GRC Compl Filing - Exhibit D 3" xfId="11689"/>
    <cellStyle name="_DEM-WP(C) Costs not in AURORA 2007PCORC-5.07Update_Adj Bench DR 3 for Initial Briefs (Electric)" xfId="4038"/>
    <cellStyle name="_DEM-WP(C) Costs not in AURORA 2007PCORC-5.07Update_Adj Bench DR 3 for Initial Briefs (Electric) 2" xfId="4039"/>
    <cellStyle name="_DEM-WP(C) Costs not in AURORA 2007PCORC-5.07Update_Adj Bench DR 3 for Initial Briefs (Electric) 2 2" xfId="4040"/>
    <cellStyle name="_DEM-WP(C) Costs not in AURORA 2007PCORC-5.07Update_Adj Bench DR 3 for Initial Briefs (Electric) 3" xfId="4041"/>
    <cellStyle name="_DEM-WP(C) Costs not in AURORA 2007PCORC-5.07Update_Book1" xfId="4042"/>
    <cellStyle name="_DEM-WP(C) Costs not in AURORA 2007PCORC-5.07Update_Book2" xfId="4043"/>
    <cellStyle name="_DEM-WP(C) Costs not in AURORA 2007PCORC-5.07Update_Book2 2" xfId="4044"/>
    <cellStyle name="_DEM-WP(C) Costs not in AURORA 2007PCORC-5.07Update_Book2 2 2" xfId="4045"/>
    <cellStyle name="_DEM-WP(C) Costs not in AURORA 2007PCORC-5.07Update_Book2 3" xfId="4046"/>
    <cellStyle name="_DEM-WP(C) Costs not in AURORA 2007PCORC-5.07Update_Book4" xfId="4047"/>
    <cellStyle name="_DEM-WP(C) Costs not in AURORA 2007PCORC-5.07Update_Book4 2" xfId="4048"/>
    <cellStyle name="_DEM-WP(C) Costs not in AURORA 2007PCORC-5.07Update_Book4 2 2" xfId="4049"/>
    <cellStyle name="_DEM-WP(C) Costs not in AURORA 2007PCORC-5.07Update_Book4 3" xfId="4050"/>
    <cellStyle name="_DEM-WP(C) Costs not in AURORA 2007PCORC-5.07Update_Chelan PUD Power Costs (8-10)" xfId="4051"/>
    <cellStyle name="_DEM-WP(C) Costs not in AURORA 2007PCORC-5.07Update_Colstrip 1&amp;2 Annual O&amp;M Budgets" xfId="11690"/>
    <cellStyle name="_DEM-WP(C) Costs not in AURORA 2007PCORC-5.07Update_Confidential Material" xfId="4052"/>
    <cellStyle name="_DEM-WP(C) Costs not in AURORA 2007PCORC-5.07Update_DEM-WP(C) Colstrip 12 Coal Cost Forecast 2010GRC" xfId="4053"/>
    <cellStyle name="_DEM-WP(C) Costs not in AURORA 2007PCORC-5.07Update_DEM-WP(C) Production O&amp;M 2009GRC Rebuttal" xfId="576"/>
    <cellStyle name="_DEM-WP(C) Costs not in AURORA 2007PCORC-5.07Update_DEM-WP(C) Production O&amp;M 2009GRC Rebuttal 2" xfId="4054"/>
    <cellStyle name="_DEM-WP(C) Costs not in AURORA 2007PCORC-5.07Update_DEM-WP(C) Production O&amp;M 2009GRC Rebuttal 2 2" xfId="4055"/>
    <cellStyle name="_DEM-WP(C) Costs not in AURORA 2007PCORC-5.07Update_DEM-WP(C) Production O&amp;M 2009GRC Rebuttal 3" xfId="4056"/>
    <cellStyle name="_DEM-WP(C) Costs not in AURORA 2007PCORC-5.07Update_DEM-WP(C) Production O&amp;M 2009GRC Rebuttal_Adj Bench DR 3 for Initial Briefs (Electric)" xfId="4057"/>
    <cellStyle name="_DEM-WP(C) Costs not in AURORA 2007PCORC-5.07Update_DEM-WP(C) Production O&amp;M 2009GRC Rebuttal_Adj Bench DR 3 for Initial Briefs (Electric) 2" xfId="4058"/>
    <cellStyle name="_DEM-WP(C) Costs not in AURORA 2007PCORC-5.07Update_DEM-WP(C) Production O&amp;M 2009GRC Rebuttal_Adj Bench DR 3 for Initial Briefs (Electric) 2 2" xfId="4059"/>
    <cellStyle name="_DEM-WP(C) Costs not in AURORA 2007PCORC-5.07Update_DEM-WP(C) Production O&amp;M 2009GRC Rebuttal_Adj Bench DR 3 for Initial Briefs (Electric) 3" xfId="4060"/>
    <cellStyle name="_DEM-WP(C) Costs not in AURORA 2007PCORC-5.07Update_DEM-WP(C) Production O&amp;M 2009GRC Rebuttal_Book2" xfId="4061"/>
    <cellStyle name="_DEM-WP(C) Costs not in AURORA 2007PCORC-5.07Update_DEM-WP(C) Production O&amp;M 2009GRC Rebuttal_Book2 2" xfId="4062"/>
    <cellStyle name="_DEM-WP(C) Costs not in AURORA 2007PCORC-5.07Update_DEM-WP(C) Production O&amp;M 2009GRC Rebuttal_Book2 2 2" xfId="4063"/>
    <cellStyle name="_DEM-WP(C) Costs not in AURORA 2007PCORC-5.07Update_DEM-WP(C) Production O&amp;M 2009GRC Rebuttal_Book2 3" xfId="4064"/>
    <cellStyle name="_DEM-WP(C) Costs not in AURORA 2007PCORC-5.07Update_DEM-WP(C) Production O&amp;M 2009GRC Rebuttal_Book2_Adj Bench DR 3 for Initial Briefs (Electric)" xfId="4065"/>
    <cellStyle name="_DEM-WP(C) Costs not in AURORA 2007PCORC-5.07Update_DEM-WP(C) Production O&amp;M 2009GRC Rebuttal_Book2_Adj Bench DR 3 for Initial Briefs (Electric) 2" xfId="4066"/>
    <cellStyle name="_DEM-WP(C) Costs not in AURORA 2007PCORC-5.07Update_DEM-WP(C) Production O&amp;M 2009GRC Rebuttal_Book2_Adj Bench DR 3 for Initial Briefs (Electric) 2 2" xfId="4067"/>
    <cellStyle name="_DEM-WP(C) Costs not in AURORA 2007PCORC-5.07Update_DEM-WP(C) Production O&amp;M 2009GRC Rebuttal_Book2_Adj Bench DR 3 for Initial Briefs (Electric) 3" xfId="4068"/>
    <cellStyle name="_DEM-WP(C) Costs not in AURORA 2007PCORC-5.07Update_DEM-WP(C) Production O&amp;M 2009GRC Rebuttal_Book2_Electric Rev Req Model (2009 GRC) Rebuttal" xfId="4069"/>
    <cellStyle name="_DEM-WP(C) Costs not in AURORA 2007PCORC-5.07Update_DEM-WP(C) Production O&amp;M 2009GRC Rebuttal_Book2_Electric Rev Req Model (2009 GRC) Rebuttal 2" xfId="4070"/>
    <cellStyle name="_DEM-WP(C) Costs not in AURORA 2007PCORC-5.07Update_DEM-WP(C) Production O&amp;M 2009GRC Rebuttal_Book2_Electric Rev Req Model (2009 GRC) Rebuttal 2 2" xfId="4071"/>
    <cellStyle name="_DEM-WP(C) Costs not in AURORA 2007PCORC-5.07Update_DEM-WP(C) Production O&amp;M 2009GRC Rebuttal_Book2_Electric Rev Req Model (2009 GRC) Rebuttal 3" xfId="4072"/>
    <cellStyle name="_DEM-WP(C) Costs not in AURORA 2007PCORC-5.07Update_DEM-WP(C) Production O&amp;M 2009GRC Rebuttal_Book2_Electric Rev Req Model (2009 GRC) Rebuttal REmoval of New  WH Solar AdjustMI" xfId="4073"/>
    <cellStyle name="_DEM-WP(C) Costs not in AURORA 2007PCORC-5.07Update_DEM-WP(C) Production O&amp;M 2009GRC Rebuttal_Book2_Electric Rev Req Model (2009 GRC) Rebuttal REmoval of New  WH Solar AdjustMI 2" xfId="4074"/>
    <cellStyle name="_DEM-WP(C) Costs not in AURORA 2007PCORC-5.07Update_DEM-WP(C) Production O&amp;M 2009GRC Rebuttal_Book2_Electric Rev Req Model (2009 GRC) Rebuttal REmoval of New  WH Solar AdjustMI 2 2" xfId="4075"/>
    <cellStyle name="_DEM-WP(C) Costs not in AURORA 2007PCORC-5.07Update_DEM-WP(C) Production O&amp;M 2009GRC Rebuttal_Book2_Electric Rev Req Model (2009 GRC) Rebuttal REmoval of New  WH Solar AdjustMI 3" xfId="4076"/>
    <cellStyle name="_DEM-WP(C) Costs not in AURORA 2007PCORC-5.07Update_DEM-WP(C) Production O&amp;M 2009GRC Rebuttal_Book2_Electric Rev Req Model (2009 GRC) Revised 01-18-2010" xfId="4077"/>
    <cellStyle name="_DEM-WP(C) Costs not in AURORA 2007PCORC-5.07Update_DEM-WP(C) Production O&amp;M 2009GRC Rebuttal_Book2_Electric Rev Req Model (2009 GRC) Revised 01-18-2010 2" xfId="4078"/>
    <cellStyle name="_DEM-WP(C) Costs not in AURORA 2007PCORC-5.07Update_DEM-WP(C) Production O&amp;M 2009GRC Rebuttal_Book2_Electric Rev Req Model (2009 GRC) Revised 01-18-2010 2 2" xfId="4079"/>
    <cellStyle name="_DEM-WP(C) Costs not in AURORA 2007PCORC-5.07Update_DEM-WP(C) Production O&amp;M 2009GRC Rebuttal_Book2_Electric Rev Req Model (2009 GRC) Revised 01-18-2010 3" xfId="4080"/>
    <cellStyle name="_DEM-WP(C) Costs not in AURORA 2007PCORC-5.07Update_DEM-WP(C) Production O&amp;M 2009GRC Rebuttal_Book2_Final Order Electric EXHIBIT A-1" xfId="4081"/>
    <cellStyle name="_DEM-WP(C) Costs not in AURORA 2007PCORC-5.07Update_DEM-WP(C) Production O&amp;M 2009GRC Rebuttal_Book2_Final Order Electric EXHIBIT A-1 2" xfId="4082"/>
    <cellStyle name="_DEM-WP(C) Costs not in AURORA 2007PCORC-5.07Update_DEM-WP(C) Production O&amp;M 2009GRC Rebuttal_Book2_Final Order Electric EXHIBIT A-1 2 2" xfId="4083"/>
    <cellStyle name="_DEM-WP(C) Costs not in AURORA 2007PCORC-5.07Update_DEM-WP(C) Production O&amp;M 2009GRC Rebuttal_Book2_Final Order Electric EXHIBIT A-1 3" xfId="4084"/>
    <cellStyle name="_DEM-WP(C) Costs not in AURORA 2007PCORC-5.07Update_DEM-WP(C) Production O&amp;M 2009GRC Rebuttal_Electric Rev Req Model (2009 GRC) Rebuttal" xfId="4085"/>
    <cellStyle name="_DEM-WP(C) Costs not in AURORA 2007PCORC-5.07Update_DEM-WP(C) Production O&amp;M 2009GRC Rebuttal_Electric Rev Req Model (2009 GRC) Rebuttal 2" xfId="4086"/>
    <cellStyle name="_DEM-WP(C) Costs not in AURORA 2007PCORC-5.07Update_DEM-WP(C) Production O&amp;M 2009GRC Rebuttal_Electric Rev Req Model (2009 GRC) Rebuttal 2 2" xfId="4087"/>
    <cellStyle name="_DEM-WP(C) Costs not in AURORA 2007PCORC-5.07Update_DEM-WP(C) Production O&amp;M 2009GRC Rebuttal_Electric Rev Req Model (2009 GRC) Rebuttal 3" xfId="4088"/>
    <cellStyle name="_DEM-WP(C) Costs not in AURORA 2007PCORC-5.07Update_DEM-WP(C) Production O&amp;M 2009GRC Rebuttal_Electric Rev Req Model (2009 GRC) Rebuttal REmoval of New  WH Solar AdjustMI" xfId="4089"/>
    <cellStyle name="_DEM-WP(C) Costs not in AURORA 2007PCORC-5.07Update_DEM-WP(C) Production O&amp;M 2009GRC Rebuttal_Electric Rev Req Model (2009 GRC) Rebuttal REmoval of New  WH Solar AdjustMI 2" xfId="4090"/>
    <cellStyle name="_DEM-WP(C) Costs not in AURORA 2007PCORC-5.07Update_DEM-WP(C) Production O&amp;M 2009GRC Rebuttal_Electric Rev Req Model (2009 GRC) Rebuttal REmoval of New  WH Solar AdjustMI 2 2" xfId="4091"/>
    <cellStyle name="_DEM-WP(C) Costs not in AURORA 2007PCORC-5.07Update_DEM-WP(C) Production O&amp;M 2009GRC Rebuttal_Electric Rev Req Model (2009 GRC) Rebuttal REmoval of New  WH Solar AdjustMI 3" xfId="4092"/>
    <cellStyle name="_DEM-WP(C) Costs not in AURORA 2007PCORC-5.07Update_DEM-WP(C) Production O&amp;M 2009GRC Rebuttal_Electric Rev Req Model (2009 GRC) Revised 01-18-2010" xfId="4093"/>
    <cellStyle name="_DEM-WP(C) Costs not in AURORA 2007PCORC-5.07Update_DEM-WP(C) Production O&amp;M 2009GRC Rebuttal_Electric Rev Req Model (2009 GRC) Revised 01-18-2010 2" xfId="4094"/>
    <cellStyle name="_DEM-WP(C) Costs not in AURORA 2007PCORC-5.07Update_DEM-WP(C) Production O&amp;M 2009GRC Rebuttal_Electric Rev Req Model (2009 GRC) Revised 01-18-2010 2 2" xfId="4095"/>
    <cellStyle name="_DEM-WP(C) Costs not in AURORA 2007PCORC-5.07Update_DEM-WP(C) Production O&amp;M 2009GRC Rebuttal_Electric Rev Req Model (2009 GRC) Revised 01-18-2010 3" xfId="4096"/>
    <cellStyle name="_DEM-WP(C) Costs not in AURORA 2007PCORC-5.07Update_DEM-WP(C) Production O&amp;M 2009GRC Rebuttal_Final Order Electric EXHIBIT A-1" xfId="4097"/>
    <cellStyle name="_DEM-WP(C) Costs not in AURORA 2007PCORC-5.07Update_DEM-WP(C) Production O&amp;M 2009GRC Rebuttal_Final Order Electric EXHIBIT A-1 2" xfId="4098"/>
    <cellStyle name="_DEM-WP(C) Costs not in AURORA 2007PCORC-5.07Update_DEM-WP(C) Production O&amp;M 2009GRC Rebuttal_Final Order Electric EXHIBIT A-1 2 2" xfId="4099"/>
    <cellStyle name="_DEM-WP(C) Costs not in AURORA 2007PCORC-5.07Update_DEM-WP(C) Production O&amp;M 2009GRC Rebuttal_Final Order Electric EXHIBIT A-1 3" xfId="4100"/>
    <cellStyle name="_DEM-WP(C) Costs not in AURORA 2007PCORC-5.07Update_DEM-WP(C) Production O&amp;M 2009GRC Rebuttal_Rebuttal Power Costs" xfId="4101"/>
    <cellStyle name="_DEM-WP(C) Costs not in AURORA 2007PCORC-5.07Update_DEM-WP(C) Production O&amp;M 2009GRC Rebuttal_Rebuttal Power Costs 2" xfId="4102"/>
    <cellStyle name="_DEM-WP(C) Costs not in AURORA 2007PCORC-5.07Update_DEM-WP(C) Production O&amp;M 2009GRC Rebuttal_Rebuttal Power Costs 2 2" xfId="4103"/>
    <cellStyle name="_DEM-WP(C) Costs not in AURORA 2007PCORC-5.07Update_DEM-WP(C) Production O&amp;M 2009GRC Rebuttal_Rebuttal Power Costs 3" xfId="4104"/>
    <cellStyle name="_DEM-WP(C) Costs not in AURORA 2007PCORC-5.07Update_DEM-WP(C) Production O&amp;M 2009GRC Rebuttal_Rebuttal Power Costs_Adj Bench DR 3 for Initial Briefs (Electric)" xfId="4105"/>
    <cellStyle name="_DEM-WP(C) Costs not in AURORA 2007PCORC-5.07Update_DEM-WP(C) Production O&amp;M 2009GRC Rebuttal_Rebuttal Power Costs_Adj Bench DR 3 for Initial Briefs (Electric) 2" xfId="4106"/>
    <cellStyle name="_DEM-WP(C) Costs not in AURORA 2007PCORC-5.07Update_DEM-WP(C) Production O&amp;M 2009GRC Rebuttal_Rebuttal Power Costs_Adj Bench DR 3 for Initial Briefs (Electric) 2 2" xfId="4107"/>
    <cellStyle name="_DEM-WP(C) Costs not in AURORA 2007PCORC-5.07Update_DEM-WP(C) Production O&amp;M 2009GRC Rebuttal_Rebuttal Power Costs_Adj Bench DR 3 for Initial Briefs (Electric) 3" xfId="4108"/>
    <cellStyle name="_DEM-WP(C) Costs not in AURORA 2007PCORC-5.07Update_DEM-WP(C) Production O&amp;M 2009GRC Rebuttal_Rebuttal Power Costs_Electric Rev Req Model (2009 GRC) Rebuttal" xfId="4109"/>
    <cellStyle name="_DEM-WP(C) Costs not in AURORA 2007PCORC-5.07Update_DEM-WP(C) Production O&amp;M 2009GRC Rebuttal_Rebuttal Power Costs_Electric Rev Req Model (2009 GRC) Rebuttal 2" xfId="4110"/>
    <cellStyle name="_DEM-WP(C) Costs not in AURORA 2007PCORC-5.07Update_DEM-WP(C) Production O&amp;M 2009GRC Rebuttal_Rebuttal Power Costs_Electric Rev Req Model (2009 GRC) Rebuttal 2 2" xfId="4111"/>
    <cellStyle name="_DEM-WP(C) Costs not in AURORA 2007PCORC-5.07Update_DEM-WP(C) Production O&amp;M 2009GRC Rebuttal_Rebuttal Power Costs_Electric Rev Req Model (2009 GRC) Rebuttal 3" xfId="4112"/>
    <cellStyle name="_DEM-WP(C) Costs not in AURORA 2007PCORC-5.07Update_DEM-WP(C) Production O&amp;M 2009GRC Rebuttal_Rebuttal Power Costs_Electric Rev Req Model (2009 GRC) Rebuttal REmoval of New  WH Solar AdjustMI" xfId="4113"/>
    <cellStyle name="_DEM-WP(C) Costs not in AURORA 2007PCORC-5.07Update_DEM-WP(C) Production O&amp;M 2009GRC Rebuttal_Rebuttal Power Costs_Electric Rev Req Model (2009 GRC) Rebuttal REmoval of New  WH Solar AdjustMI 2" xfId="4114"/>
    <cellStyle name="_DEM-WP(C) Costs not in AURORA 2007PCORC-5.07Update_DEM-WP(C) Production O&amp;M 2009GRC Rebuttal_Rebuttal Power Costs_Electric Rev Req Model (2009 GRC) Rebuttal REmoval of New  WH Solar AdjustMI 2 2" xfId="4115"/>
    <cellStyle name="_DEM-WP(C) Costs not in AURORA 2007PCORC-5.07Update_DEM-WP(C) Production O&amp;M 2009GRC Rebuttal_Rebuttal Power Costs_Electric Rev Req Model (2009 GRC) Rebuttal REmoval of New  WH Solar AdjustMI 3" xfId="4116"/>
    <cellStyle name="_DEM-WP(C) Costs not in AURORA 2007PCORC-5.07Update_DEM-WP(C) Production O&amp;M 2009GRC Rebuttal_Rebuttal Power Costs_Electric Rev Req Model (2009 GRC) Revised 01-18-2010" xfId="4117"/>
    <cellStyle name="_DEM-WP(C) Costs not in AURORA 2007PCORC-5.07Update_DEM-WP(C) Production O&amp;M 2009GRC Rebuttal_Rebuttal Power Costs_Electric Rev Req Model (2009 GRC) Revised 01-18-2010 2" xfId="4118"/>
    <cellStyle name="_DEM-WP(C) Costs not in AURORA 2007PCORC-5.07Update_DEM-WP(C) Production O&amp;M 2009GRC Rebuttal_Rebuttal Power Costs_Electric Rev Req Model (2009 GRC) Revised 01-18-2010 2 2" xfId="4119"/>
    <cellStyle name="_DEM-WP(C) Costs not in AURORA 2007PCORC-5.07Update_DEM-WP(C) Production O&amp;M 2009GRC Rebuttal_Rebuttal Power Costs_Electric Rev Req Model (2009 GRC) Revised 01-18-2010 3" xfId="4120"/>
    <cellStyle name="_DEM-WP(C) Costs not in AURORA 2007PCORC-5.07Update_DEM-WP(C) Production O&amp;M 2009GRC Rebuttal_Rebuttal Power Costs_Final Order Electric EXHIBIT A-1" xfId="4121"/>
    <cellStyle name="_DEM-WP(C) Costs not in AURORA 2007PCORC-5.07Update_DEM-WP(C) Production O&amp;M 2009GRC Rebuttal_Rebuttal Power Costs_Final Order Electric EXHIBIT A-1 2" xfId="4122"/>
    <cellStyle name="_DEM-WP(C) Costs not in AURORA 2007PCORC-5.07Update_DEM-WP(C) Production O&amp;M 2009GRC Rebuttal_Rebuttal Power Costs_Final Order Electric EXHIBIT A-1 2 2" xfId="4123"/>
    <cellStyle name="_DEM-WP(C) Costs not in AURORA 2007PCORC-5.07Update_DEM-WP(C) Production O&amp;M 2009GRC Rebuttal_Rebuttal Power Costs_Final Order Electric EXHIBIT A-1 3" xfId="4124"/>
    <cellStyle name="_DEM-WP(C) Costs not in AURORA 2007PCORC-5.07Update_DEM-WP(C) Production O&amp;M 2010GRC As-Filed" xfId="4125"/>
    <cellStyle name="_DEM-WP(C) Costs not in AURORA 2007PCORC-5.07Update_DEM-WP(C) Production O&amp;M 2010GRC As-Filed 2" xfId="4126"/>
    <cellStyle name="_DEM-WP(C) Costs not in AURORA 2007PCORC-5.07Update_Electric Rev Req Model (2009 GRC) " xfId="4127"/>
    <cellStyle name="_DEM-WP(C) Costs not in AURORA 2007PCORC-5.07Update_Electric Rev Req Model (2009 GRC)  2" xfId="4128"/>
    <cellStyle name="_DEM-WP(C) Costs not in AURORA 2007PCORC-5.07Update_Electric Rev Req Model (2009 GRC)  2 2" xfId="4129"/>
    <cellStyle name="_DEM-WP(C) Costs not in AURORA 2007PCORC-5.07Update_Electric Rev Req Model (2009 GRC)  3" xfId="4130"/>
    <cellStyle name="_DEM-WP(C) Costs not in AURORA 2007PCORC-5.07Update_Electric Rev Req Model (2009 GRC) Rebuttal" xfId="4131"/>
    <cellStyle name="_DEM-WP(C) Costs not in AURORA 2007PCORC-5.07Update_Electric Rev Req Model (2009 GRC) Rebuttal 2" xfId="4132"/>
    <cellStyle name="_DEM-WP(C) Costs not in AURORA 2007PCORC-5.07Update_Electric Rev Req Model (2009 GRC) Rebuttal 2 2" xfId="4133"/>
    <cellStyle name="_DEM-WP(C) Costs not in AURORA 2007PCORC-5.07Update_Electric Rev Req Model (2009 GRC) Rebuttal 3" xfId="4134"/>
    <cellStyle name="_DEM-WP(C) Costs not in AURORA 2007PCORC-5.07Update_Electric Rev Req Model (2009 GRC) Rebuttal REmoval of New  WH Solar AdjustMI" xfId="4135"/>
    <cellStyle name="_DEM-WP(C) Costs not in AURORA 2007PCORC-5.07Update_Electric Rev Req Model (2009 GRC) Rebuttal REmoval of New  WH Solar AdjustMI 2" xfId="4136"/>
    <cellStyle name="_DEM-WP(C) Costs not in AURORA 2007PCORC-5.07Update_Electric Rev Req Model (2009 GRC) Rebuttal REmoval of New  WH Solar AdjustMI 2 2" xfId="4137"/>
    <cellStyle name="_DEM-WP(C) Costs not in AURORA 2007PCORC-5.07Update_Electric Rev Req Model (2009 GRC) Rebuttal REmoval of New  WH Solar AdjustMI 3" xfId="4138"/>
    <cellStyle name="_DEM-WP(C) Costs not in AURORA 2007PCORC-5.07Update_Electric Rev Req Model (2009 GRC) Revised 01-18-2010" xfId="4139"/>
    <cellStyle name="_DEM-WP(C) Costs not in AURORA 2007PCORC-5.07Update_Electric Rev Req Model (2009 GRC) Revised 01-18-2010 2" xfId="4140"/>
    <cellStyle name="_DEM-WP(C) Costs not in AURORA 2007PCORC-5.07Update_Electric Rev Req Model (2009 GRC) Revised 01-18-2010 2 2" xfId="4141"/>
    <cellStyle name="_DEM-WP(C) Costs not in AURORA 2007PCORC-5.07Update_Electric Rev Req Model (2009 GRC) Revised 01-18-2010 3" xfId="4142"/>
    <cellStyle name="_DEM-WP(C) Costs not in AURORA 2007PCORC-5.07Update_Electric Rev Req Model (2010 GRC)" xfId="4143"/>
    <cellStyle name="_DEM-WP(C) Costs not in AURORA 2007PCORC-5.07Update_Electric Rev Req Model (2010 GRC) SF" xfId="4144"/>
    <cellStyle name="_DEM-WP(C) Costs not in AURORA 2007PCORC-5.07Update_Final Order Electric" xfId="4145"/>
    <cellStyle name="_DEM-WP(C) Costs not in AURORA 2007PCORC-5.07Update_Final Order Electric EXHIBIT A-1" xfId="4146"/>
    <cellStyle name="_DEM-WP(C) Costs not in AURORA 2007PCORC-5.07Update_Final Order Electric EXHIBIT A-1 2" xfId="4147"/>
    <cellStyle name="_DEM-WP(C) Costs not in AURORA 2007PCORC-5.07Update_Final Order Electric EXHIBIT A-1 2 2" xfId="4148"/>
    <cellStyle name="_DEM-WP(C) Costs not in AURORA 2007PCORC-5.07Update_Final Order Electric EXHIBIT A-1 3" xfId="4149"/>
    <cellStyle name="_DEM-WP(C) Costs not in AURORA 2007PCORC-5.07Update_NIM Summary" xfId="4150"/>
    <cellStyle name="_DEM-WP(C) Costs not in AURORA 2007PCORC-5.07Update_NIM Summary 09GRC" xfId="4151"/>
    <cellStyle name="_DEM-WP(C) Costs not in AURORA 2007PCORC-5.07Update_NIM Summary 09GRC 2" xfId="4152"/>
    <cellStyle name="_DEM-WP(C) Costs not in AURORA 2007PCORC-5.07Update_NIM Summary 09GRC 2 2" xfId="11691"/>
    <cellStyle name="_DEM-WP(C) Costs not in AURORA 2007PCORC-5.07Update_NIM Summary 09GRC 3" xfId="11692"/>
    <cellStyle name="_DEM-WP(C) Costs not in AURORA 2007PCORC-5.07Update_NIM Summary 09GRC_NIM Summary" xfId="4153"/>
    <cellStyle name="_DEM-WP(C) Costs not in AURORA 2007PCORC-5.07Update_NIM Summary 09GRC_NIM Summary 2" xfId="4154"/>
    <cellStyle name="_DEM-WP(C) Costs not in AURORA 2007PCORC-5.07Update_NIM Summary 09GRC_NIM Summary 2 2" xfId="11693"/>
    <cellStyle name="_DEM-WP(C) Costs not in AURORA 2007PCORC-5.07Update_NIM Summary 09GRC_NIM Summary 3" xfId="11694"/>
    <cellStyle name="_DEM-WP(C) Costs not in AURORA 2007PCORC-5.07Update_NIM Summary 10" xfId="11695"/>
    <cellStyle name="_DEM-WP(C) Costs not in AURORA 2007PCORC-5.07Update_NIM Summary 2" xfId="4155"/>
    <cellStyle name="_DEM-WP(C) Costs not in AURORA 2007PCORC-5.07Update_NIM Summary 2 2" xfId="11696"/>
    <cellStyle name="_DEM-WP(C) Costs not in AURORA 2007PCORC-5.07Update_NIM Summary 3" xfId="4156"/>
    <cellStyle name="_DEM-WP(C) Costs not in AURORA 2007PCORC-5.07Update_NIM Summary 4" xfId="4157"/>
    <cellStyle name="_DEM-WP(C) Costs not in AURORA 2007PCORC-5.07Update_NIM Summary 5" xfId="4158"/>
    <cellStyle name="_DEM-WP(C) Costs not in AURORA 2007PCORC-5.07Update_NIM Summary 6" xfId="4159"/>
    <cellStyle name="_DEM-WP(C) Costs not in AURORA 2007PCORC-5.07Update_NIM Summary 7" xfId="4160"/>
    <cellStyle name="_DEM-WP(C) Costs not in AURORA 2007PCORC-5.07Update_NIM Summary 8" xfId="4161"/>
    <cellStyle name="_DEM-WP(C) Costs not in AURORA 2007PCORC-5.07Update_NIM Summary 9" xfId="4162"/>
    <cellStyle name="_DEM-WP(C) Costs not in AURORA 2007PCORC-5.07Update_Power Costs - Comparison bx Rbtl-Staff-Jt-PC" xfId="4163"/>
    <cellStyle name="_DEM-WP(C) Costs not in AURORA 2007PCORC-5.07Update_Power Costs - Comparison bx Rbtl-Staff-Jt-PC 2" xfId="4164"/>
    <cellStyle name="_DEM-WP(C) Costs not in AURORA 2007PCORC-5.07Update_Power Costs - Comparison bx Rbtl-Staff-Jt-PC 2 2" xfId="4165"/>
    <cellStyle name="_DEM-WP(C) Costs not in AURORA 2007PCORC-5.07Update_Power Costs - Comparison bx Rbtl-Staff-Jt-PC 3" xfId="4166"/>
    <cellStyle name="_DEM-WP(C) Costs not in AURORA 2007PCORC-5.07Update_Rebuttal Power Costs" xfId="4167"/>
    <cellStyle name="_DEM-WP(C) Costs not in AURORA 2007PCORC-5.07Update_Rebuttal Power Costs 2" xfId="4168"/>
    <cellStyle name="_DEM-WP(C) Costs not in AURORA 2007PCORC-5.07Update_Rebuttal Power Costs 2 2" xfId="4169"/>
    <cellStyle name="_DEM-WP(C) Costs not in AURORA 2007PCORC-5.07Update_Rebuttal Power Costs 3" xfId="4170"/>
    <cellStyle name="_DEM-WP(C) Costs not in AURORA 2007PCORC-5.07Update_TENASKA REGULATORY ASSET" xfId="4171"/>
    <cellStyle name="_DEM-WP(C) Costs not in AURORA 2007PCORC-5.07Update_TENASKA REGULATORY ASSET 2" xfId="4172"/>
    <cellStyle name="_DEM-WP(C) Costs not in AURORA 2007PCORC-5.07Update_TENASKA REGULATORY ASSET 2 2" xfId="4173"/>
    <cellStyle name="_DEM-WP(C) Costs not in AURORA 2007PCORC-5.07Update_TENASKA REGULATORY ASSET 3" xfId="4174"/>
    <cellStyle name="_DEM-WP(C) Costs Not In AURORA 2009GRC" xfId="4175"/>
    <cellStyle name="_DEM-WP(C) Prod O&amp;M 2007GRC" xfId="577"/>
    <cellStyle name="_DEM-WP(C) Prod O&amp;M 2007GRC 2" xfId="4176"/>
    <cellStyle name="_DEM-WP(C) Prod O&amp;M 2007GRC 2 2" xfId="4177"/>
    <cellStyle name="_DEM-WP(C) Prod O&amp;M 2007GRC 3" xfId="4178"/>
    <cellStyle name="_DEM-WP(C) Prod O&amp;M 2007GRC_Adj Bench DR 3 for Initial Briefs (Electric)" xfId="4179"/>
    <cellStyle name="_DEM-WP(C) Prod O&amp;M 2007GRC_Adj Bench DR 3 for Initial Briefs (Electric) 2" xfId="4180"/>
    <cellStyle name="_DEM-WP(C) Prod O&amp;M 2007GRC_Adj Bench DR 3 for Initial Briefs (Electric) 2 2" xfId="4181"/>
    <cellStyle name="_DEM-WP(C) Prod O&amp;M 2007GRC_Adj Bench DR 3 for Initial Briefs (Electric) 3" xfId="4182"/>
    <cellStyle name="_DEM-WP(C) Prod O&amp;M 2007GRC_Book2" xfId="4183"/>
    <cellStyle name="_DEM-WP(C) Prod O&amp;M 2007GRC_Book2 2" xfId="4184"/>
    <cellStyle name="_DEM-WP(C) Prod O&amp;M 2007GRC_Book2 2 2" xfId="4185"/>
    <cellStyle name="_DEM-WP(C) Prod O&amp;M 2007GRC_Book2 3" xfId="4186"/>
    <cellStyle name="_DEM-WP(C) Prod O&amp;M 2007GRC_Book2_Adj Bench DR 3 for Initial Briefs (Electric)" xfId="4187"/>
    <cellStyle name="_DEM-WP(C) Prod O&amp;M 2007GRC_Book2_Adj Bench DR 3 for Initial Briefs (Electric) 2" xfId="4188"/>
    <cellStyle name="_DEM-WP(C) Prod O&amp;M 2007GRC_Book2_Adj Bench DR 3 for Initial Briefs (Electric) 2 2" xfId="4189"/>
    <cellStyle name="_DEM-WP(C) Prod O&amp;M 2007GRC_Book2_Adj Bench DR 3 for Initial Briefs (Electric) 3" xfId="4190"/>
    <cellStyle name="_DEM-WP(C) Prod O&amp;M 2007GRC_Book2_Electric Rev Req Model (2009 GRC) Rebuttal" xfId="4191"/>
    <cellStyle name="_DEM-WP(C) Prod O&amp;M 2007GRC_Book2_Electric Rev Req Model (2009 GRC) Rebuttal 2" xfId="4192"/>
    <cellStyle name="_DEM-WP(C) Prod O&amp;M 2007GRC_Book2_Electric Rev Req Model (2009 GRC) Rebuttal 2 2" xfId="4193"/>
    <cellStyle name="_DEM-WP(C) Prod O&amp;M 2007GRC_Book2_Electric Rev Req Model (2009 GRC) Rebuttal 3" xfId="4194"/>
    <cellStyle name="_DEM-WP(C) Prod O&amp;M 2007GRC_Book2_Electric Rev Req Model (2009 GRC) Rebuttal REmoval of New  WH Solar AdjustMI" xfId="4195"/>
    <cellStyle name="_DEM-WP(C) Prod O&amp;M 2007GRC_Book2_Electric Rev Req Model (2009 GRC) Rebuttal REmoval of New  WH Solar AdjustMI 2" xfId="4196"/>
    <cellStyle name="_DEM-WP(C) Prod O&amp;M 2007GRC_Book2_Electric Rev Req Model (2009 GRC) Rebuttal REmoval of New  WH Solar AdjustMI 2 2" xfId="4197"/>
    <cellStyle name="_DEM-WP(C) Prod O&amp;M 2007GRC_Book2_Electric Rev Req Model (2009 GRC) Rebuttal REmoval of New  WH Solar AdjustMI 3" xfId="4198"/>
    <cellStyle name="_DEM-WP(C) Prod O&amp;M 2007GRC_Book2_Electric Rev Req Model (2009 GRC) Revised 01-18-2010" xfId="4199"/>
    <cellStyle name="_DEM-WP(C) Prod O&amp;M 2007GRC_Book2_Electric Rev Req Model (2009 GRC) Revised 01-18-2010 2" xfId="4200"/>
    <cellStyle name="_DEM-WP(C) Prod O&amp;M 2007GRC_Book2_Electric Rev Req Model (2009 GRC) Revised 01-18-2010 2 2" xfId="4201"/>
    <cellStyle name="_DEM-WP(C) Prod O&amp;M 2007GRC_Book2_Electric Rev Req Model (2009 GRC) Revised 01-18-2010 3" xfId="4202"/>
    <cellStyle name="_DEM-WP(C) Prod O&amp;M 2007GRC_Book2_Final Order Electric EXHIBIT A-1" xfId="4203"/>
    <cellStyle name="_DEM-WP(C) Prod O&amp;M 2007GRC_Book2_Final Order Electric EXHIBIT A-1 2" xfId="4204"/>
    <cellStyle name="_DEM-WP(C) Prod O&amp;M 2007GRC_Book2_Final Order Electric EXHIBIT A-1 2 2" xfId="4205"/>
    <cellStyle name="_DEM-WP(C) Prod O&amp;M 2007GRC_Book2_Final Order Electric EXHIBIT A-1 3" xfId="4206"/>
    <cellStyle name="_DEM-WP(C) Prod O&amp;M 2007GRC_Colstrip 1&amp;2 Annual O&amp;M Budgets" xfId="11697"/>
    <cellStyle name="_DEM-WP(C) Prod O&amp;M 2007GRC_Confidential Material" xfId="4207"/>
    <cellStyle name="_DEM-WP(C) Prod O&amp;M 2007GRC_DEM-WP(C) Colstrip 12 Coal Cost Forecast 2010GRC" xfId="4208"/>
    <cellStyle name="_DEM-WP(C) Prod O&amp;M 2007GRC_DEM-WP(C) Production O&amp;M 2010GRC As-Filed" xfId="4209"/>
    <cellStyle name="_DEM-WP(C) Prod O&amp;M 2007GRC_DEM-WP(C) Production O&amp;M 2010GRC As-Filed 2" xfId="4210"/>
    <cellStyle name="_DEM-WP(C) Prod O&amp;M 2007GRC_Electric Rev Req Model (2009 GRC) Rebuttal" xfId="4211"/>
    <cellStyle name="_DEM-WP(C) Prod O&amp;M 2007GRC_Electric Rev Req Model (2009 GRC) Rebuttal 2" xfId="4212"/>
    <cellStyle name="_DEM-WP(C) Prod O&amp;M 2007GRC_Electric Rev Req Model (2009 GRC) Rebuttal 2 2" xfId="4213"/>
    <cellStyle name="_DEM-WP(C) Prod O&amp;M 2007GRC_Electric Rev Req Model (2009 GRC) Rebuttal 3" xfId="4214"/>
    <cellStyle name="_DEM-WP(C) Prod O&amp;M 2007GRC_Electric Rev Req Model (2009 GRC) Rebuttal REmoval of New  WH Solar AdjustMI" xfId="4215"/>
    <cellStyle name="_DEM-WP(C) Prod O&amp;M 2007GRC_Electric Rev Req Model (2009 GRC) Rebuttal REmoval of New  WH Solar AdjustMI 2" xfId="4216"/>
    <cellStyle name="_DEM-WP(C) Prod O&amp;M 2007GRC_Electric Rev Req Model (2009 GRC) Rebuttal REmoval of New  WH Solar AdjustMI 2 2" xfId="4217"/>
    <cellStyle name="_DEM-WP(C) Prod O&amp;M 2007GRC_Electric Rev Req Model (2009 GRC) Rebuttal REmoval of New  WH Solar AdjustMI 3" xfId="4218"/>
    <cellStyle name="_DEM-WP(C) Prod O&amp;M 2007GRC_Electric Rev Req Model (2009 GRC) Revised 01-18-2010" xfId="4219"/>
    <cellStyle name="_DEM-WP(C) Prod O&amp;M 2007GRC_Electric Rev Req Model (2009 GRC) Revised 01-18-2010 2" xfId="4220"/>
    <cellStyle name="_DEM-WP(C) Prod O&amp;M 2007GRC_Electric Rev Req Model (2009 GRC) Revised 01-18-2010 2 2" xfId="4221"/>
    <cellStyle name="_DEM-WP(C) Prod O&amp;M 2007GRC_Electric Rev Req Model (2009 GRC) Revised 01-18-2010 3" xfId="4222"/>
    <cellStyle name="_DEM-WP(C) Prod O&amp;M 2007GRC_Final Order Electric EXHIBIT A-1" xfId="4223"/>
    <cellStyle name="_DEM-WP(C) Prod O&amp;M 2007GRC_Final Order Electric EXHIBIT A-1 2" xfId="4224"/>
    <cellStyle name="_DEM-WP(C) Prod O&amp;M 2007GRC_Final Order Electric EXHIBIT A-1 2 2" xfId="4225"/>
    <cellStyle name="_DEM-WP(C) Prod O&amp;M 2007GRC_Final Order Electric EXHIBIT A-1 3" xfId="4226"/>
    <cellStyle name="_DEM-WP(C) Prod O&amp;M 2007GRC_Rebuttal Power Costs" xfId="4227"/>
    <cellStyle name="_DEM-WP(C) Prod O&amp;M 2007GRC_Rebuttal Power Costs 2" xfId="4228"/>
    <cellStyle name="_DEM-WP(C) Prod O&amp;M 2007GRC_Rebuttal Power Costs 2 2" xfId="4229"/>
    <cellStyle name="_DEM-WP(C) Prod O&amp;M 2007GRC_Rebuttal Power Costs 3" xfId="4230"/>
    <cellStyle name="_DEM-WP(C) Prod O&amp;M 2007GRC_Rebuttal Power Costs_Adj Bench DR 3 for Initial Briefs (Electric)" xfId="4231"/>
    <cellStyle name="_DEM-WP(C) Prod O&amp;M 2007GRC_Rebuttal Power Costs_Adj Bench DR 3 for Initial Briefs (Electric) 2" xfId="4232"/>
    <cellStyle name="_DEM-WP(C) Prod O&amp;M 2007GRC_Rebuttal Power Costs_Adj Bench DR 3 for Initial Briefs (Electric) 2 2" xfId="4233"/>
    <cellStyle name="_DEM-WP(C) Prod O&amp;M 2007GRC_Rebuttal Power Costs_Adj Bench DR 3 for Initial Briefs (Electric) 3" xfId="4234"/>
    <cellStyle name="_DEM-WP(C) Prod O&amp;M 2007GRC_Rebuttal Power Costs_Electric Rev Req Model (2009 GRC) Rebuttal" xfId="4235"/>
    <cellStyle name="_DEM-WP(C) Prod O&amp;M 2007GRC_Rebuttal Power Costs_Electric Rev Req Model (2009 GRC) Rebuttal 2" xfId="4236"/>
    <cellStyle name="_DEM-WP(C) Prod O&amp;M 2007GRC_Rebuttal Power Costs_Electric Rev Req Model (2009 GRC) Rebuttal 2 2" xfId="4237"/>
    <cellStyle name="_DEM-WP(C) Prod O&amp;M 2007GRC_Rebuttal Power Costs_Electric Rev Req Model (2009 GRC) Rebuttal 3" xfId="4238"/>
    <cellStyle name="_DEM-WP(C) Prod O&amp;M 2007GRC_Rebuttal Power Costs_Electric Rev Req Model (2009 GRC) Rebuttal REmoval of New  WH Solar AdjustMI" xfId="4239"/>
    <cellStyle name="_DEM-WP(C) Prod O&amp;M 2007GRC_Rebuttal Power Costs_Electric Rev Req Model (2009 GRC) Rebuttal REmoval of New  WH Solar AdjustMI 2" xfId="4240"/>
    <cellStyle name="_DEM-WP(C) Prod O&amp;M 2007GRC_Rebuttal Power Costs_Electric Rev Req Model (2009 GRC) Rebuttal REmoval of New  WH Solar AdjustMI 2 2" xfId="4241"/>
    <cellStyle name="_DEM-WP(C) Prod O&amp;M 2007GRC_Rebuttal Power Costs_Electric Rev Req Model (2009 GRC) Rebuttal REmoval of New  WH Solar AdjustMI 3" xfId="4242"/>
    <cellStyle name="_DEM-WP(C) Prod O&amp;M 2007GRC_Rebuttal Power Costs_Electric Rev Req Model (2009 GRC) Revised 01-18-2010" xfId="4243"/>
    <cellStyle name="_DEM-WP(C) Prod O&amp;M 2007GRC_Rebuttal Power Costs_Electric Rev Req Model (2009 GRC) Revised 01-18-2010 2" xfId="4244"/>
    <cellStyle name="_DEM-WP(C) Prod O&amp;M 2007GRC_Rebuttal Power Costs_Electric Rev Req Model (2009 GRC) Revised 01-18-2010 2 2" xfId="4245"/>
    <cellStyle name="_DEM-WP(C) Prod O&amp;M 2007GRC_Rebuttal Power Costs_Electric Rev Req Model (2009 GRC) Revised 01-18-2010 3" xfId="4246"/>
    <cellStyle name="_DEM-WP(C) Prod O&amp;M 2007GRC_Rebuttal Power Costs_Final Order Electric EXHIBIT A-1" xfId="4247"/>
    <cellStyle name="_DEM-WP(C) Prod O&amp;M 2007GRC_Rebuttal Power Costs_Final Order Electric EXHIBIT A-1 2" xfId="4248"/>
    <cellStyle name="_DEM-WP(C) Prod O&amp;M 2007GRC_Rebuttal Power Costs_Final Order Electric EXHIBIT A-1 2 2" xfId="4249"/>
    <cellStyle name="_DEM-WP(C) Prod O&amp;M 2007GRC_Rebuttal Power Costs_Final Order Electric EXHIBIT A-1 3" xfId="4250"/>
    <cellStyle name="_x0013__DEM-WP(C) Production O&amp;M 2010GRC As-Filed" xfId="4251"/>
    <cellStyle name="_x0013__DEM-WP(C) Production O&amp;M 2010GRC As-Filed 2" xfId="4252"/>
    <cellStyle name="_DEM-WP(C) Rate Year Sumas by Month Update Corrected" xfId="578"/>
    <cellStyle name="_DEM-WP(C) ST Power Contracts 3102008" xfId="11698"/>
    <cellStyle name="_DEM-WP(C) Sumas Proforma 11.14.07" xfId="4253"/>
    <cellStyle name="_DEM-WP(C) Sumas Proforma 11.5.07" xfId="143"/>
    <cellStyle name="_DEM-WP(C) Westside Hydro Data_051007" xfId="144"/>
    <cellStyle name="_DEM-WP(C) Westside Hydro Data_051007 2" xfId="4254"/>
    <cellStyle name="_DEM-WP(C) Westside Hydro Data_051007 2 2" xfId="4255"/>
    <cellStyle name="_DEM-WP(C) Westside Hydro Data_051007 3" xfId="4256"/>
    <cellStyle name="_DEM-WP(C) Westside Hydro Data_051007_16.37E Wild Horse Expansion DeferralRevwrkingfile SF" xfId="4257"/>
    <cellStyle name="_DEM-WP(C) Westside Hydro Data_051007_16.37E Wild Horse Expansion DeferralRevwrkingfile SF 2" xfId="4258"/>
    <cellStyle name="_DEM-WP(C) Westside Hydro Data_051007_16.37E Wild Horse Expansion DeferralRevwrkingfile SF 2 2" xfId="4259"/>
    <cellStyle name="_DEM-WP(C) Westside Hydro Data_051007_16.37E Wild Horse Expansion DeferralRevwrkingfile SF 3" xfId="4260"/>
    <cellStyle name="_DEM-WP(C) Westside Hydro Data_051007_2009 GRC Compl Filing - Exhibit D" xfId="4261"/>
    <cellStyle name="_DEM-WP(C) Westside Hydro Data_051007_2009 GRC Compl Filing - Exhibit D 2" xfId="4262"/>
    <cellStyle name="_DEM-WP(C) Westside Hydro Data_051007_2009 GRC Compl Filing - Exhibit D 2 2" xfId="11699"/>
    <cellStyle name="_DEM-WP(C) Westside Hydro Data_051007_2009 GRC Compl Filing - Exhibit D 3" xfId="11700"/>
    <cellStyle name="_DEM-WP(C) Westside Hydro Data_051007_Adj Bench DR 3 for Initial Briefs (Electric)" xfId="4263"/>
    <cellStyle name="_DEM-WP(C) Westside Hydro Data_051007_Adj Bench DR 3 for Initial Briefs (Electric) 2" xfId="4264"/>
    <cellStyle name="_DEM-WP(C) Westside Hydro Data_051007_Adj Bench DR 3 for Initial Briefs (Electric) 2 2" xfId="4265"/>
    <cellStyle name="_DEM-WP(C) Westside Hydro Data_051007_Adj Bench DR 3 for Initial Briefs (Electric) 3" xfId="4266"/>
    <cellStyle name="_DEM-WP(C) Westside Hydro Data_051007_Book1" xfId="4267"/>
    <cellStyle name="_DEM-WP(C) Westside Hydro Data_051007_Book2" xfId="4268"/>
    <cellStyle name="_DEM-WP(C) Westside Hydro Data_051007_Book2 2" xfId="4269"/>
    <cellStyle name="_DEM-WP(C) Westside Hydro Data_051007_Book2 2 2" xfId="4270"/>
    <cellStyle name="_DEM-WP(C) Westside Hydro Data_051007_Book2 3" xfId="4271"/>
    <cellStyle name="_DEM-WP(C) Westside Hydro Data_051007_Book4" xfId="4272"/>
    <cellStyle name="_DEM-WP(C) Westside Hydro Data_051007_Book4 2" xfId="4273"/>
    <cellStyle name="_DEM-WP(C) Westside Hydro Data_051007_Book4 2 2" xfId="4274"/>
    <cellStyle name="_DEM-WP(C) Westside Hydro Data_051007_Book4 3" xfId="4275"/>
    <cellStyle name="_DEM-WP(C) Westside Hydro Data_051007_Electric Rev Req Model (2009 GRC) " xfId="4276"/>
    <cellStyle name="_DEM-WP(C) Westside Hydro Data_051007_Electric Rev Req Model (2009 GRC)  2" xfId="4277"/>
    <cellStyle name="_DEM-WP(C) Westside Hydro Data_051007_Electric Rev Req Model (2009 GRC)  2 2" xfId="4278"/>
    <cellStyle name="_DEM-WP(C) Westside Hydro Data_051007_Electric Rev Req Model (2009 GRC)  3" xfId="4279"/>
    <cellStyle name="_DEM-WP(C) Westside Hydro Data_051007_Electric Rev Req Model (2009 GRC) Rebuttal" xfId="4280"/>
    <cellStyle name="_DEM-WP(C) Westside Hydro Data_051007_Electric Rev Req Model (2009 GRC) Rebuttal 2" xfId="4281"/>
    <cellStyle name="_DEM-WP(C) Westside Hydro Data_051007_Electric Rev Req Model (2009 GRC) Rebuttal 2 2" xfId="4282"/>
    <cellStyle name="_DEM-WP(C) Westside Hydro Data_051007_Electric Rev Req Model (2009 GRC) Rebuttal 3" xfId="4283"/>
    <cellStyle name="_DEM-WP(C) Westside Hydro Data_051007_Electric Rev Req Model (2009 GRC) Rebuttal REmoval of New  WH Solar AdjustMI" xfId="4284"/>
    <cellStyle name="_DEM-WP(C) Westside Hydro Data_051007_Electric Rev Req Model (2009 GRC) Rebuttal REmoval of New  WH Solar AdjustMI 2" xfId="4285"/>
    <cellStyle name="_DEM-WP(C) Westside Hydro Data_051007_Electric Rev Req Model (2009 GRC) Rebuttal REmoval of New  WH Solar AdjustMI 2 2" xfId="4286"/>
    <cellStyle name="_DEM-WP(C) Westside Hydro Data_051007_Electric Rev Req Model (2009 GRC) Rebuttal REmoval of New  WH Solar AdjustMI 3" xfId="4287"/>
    <cellStyle name="_DEM-WP(C) Westside Hydro Data_051007_Electric Rev Req Model (2009 GRC) Revised 01-18-2010" xfId="4288"/>
    <cellStyle name="_DEM-WP(C) Westside Hydro Data_051007_Electric Rev Req Model (2009 GRC) Revised 01-18-2010 2" xfId="4289"/>
    <cellStyle name="_DEM-WP(C) Westside Hydro Data_051007_Electric Rev Req Model (2009 GRC) Revised 01-18-2010 2 2" xfId="4290"/>
    <cellStyle name="_DEM-WP(C) Westside Hydro Data_051007_Electric Rev Req Model (2009 GRC) Revised 01-18-2010 3" xfId="4291"/>
    <cellStyle name="_DEM-WP(C) Westside Hydro Data_051007_Electric Rev Req Model (2010 GRC)" xfId="4292"/>
    <cellStyle name="_DEM-WP(C) Westside Hydro Data_051007_Electric Rev Req Model (2010 GRC) SF" xfId="4293"/>
    <cellStyle name="_DEM-WP(C) Westside Hydro Data_051007_Final Order Electric" xfId="4294"/>
    <cellStyle name="_DEM-WP(C) Westside Hydro Data_051007_Final Order Electric EXHIBIT A-1" xfId="4295"/>
    <cellStyle name="_DEM-WP(C) Westside Hydro Data_051007_Final Order Electric EXHIBIT A-1 2" xfId="4296"/>
    <cellStyle name="_DEM-WP(C) Westside Hydro Data_051007_Final Order Electric EXHIBIT A-1 2 2" xfId="4297"/>
    <cellStyle name="_DEM-WP(C) Westside Hydro Data_051007_Final Order Electric EXHIBIT A-1 3" xfId="4298"/>
    <cellStyle name="_DEM-WP(C) Westside Hydro Data_051007_NIM Summary" xfId="4299"/>
    <cellStyle name="_DEM-WP(C) Westside Hydro Data_051007_NIM Summary 2" xfId="4300"/>
    <cellStyle name="_DEM-WP(C) Westside Hydro Data_051007_NIM Summary 2 2" xfId="11701"/>
    <cellStyle name="_DEM-WP(C) Westside Hydro Data_051007_NIM Summary 3" xfId="11702"/>
    <cellStyle name="_DEM-WP(C) Westside Hydro Data_051007_Power Costs - Comparison bx Rbtl-Staff-Jt-PC" xfId="4301"/>
    <cellStyle name="_DEM-WP(C) Westside Hydro Data_051007_Power Costs - Comparison bx Rbtl-Staff-Jt-PC 2" xfId="4302"/>
    <cellStyle name="_DEM-WP(C) Westside Hydro Data_051007_Power Costs - Comparison bx Rbtl-Staff-Jt-PC 2 2" xfId="4303"/>
    <cellStyle name="_DEM-WP(C) Westside Hydro Data_051007_Power Costs - Comparison bx Rbtl-Staff-Jt-PC 3" xfId="4304"/>
    <cellStyle name="_DEM-WP(C) Westside Hydro Data_051007_Rebuttal Power Costs" xfId="4305"/>
    <cellStyle name="_DEM-WP(C) Westside Hydro Data_051007_Rebuttal Power Costs 2" xfId="4306"/>
    <cellStyle name="_DEM-WP(C) Westside Hydro Data_051007_Rebuttal Power Costs 2 2" xfId="4307"/>
    <cellStyle name="_DEM-WP(C) Westside Hydro Data_051007_Rebuttal Power Costs 3" xfId="4308"/>
    <cellStyle name="_DEM-WP(C) Westside Hydro Data_051007_TENASKA REGULATORY ASSET" xfId="4309"/>
    <cellStyle name="_DEM-WP(C) Westside Hydro Data_051007_TENASKA REGULATORY ASSET 2" xfId="4310"/>
    <cellStyle name="_DEM-WP(C) Westside Hydro Data_051007_TENASKA REGULATORY ASSET 2 2" xfId="4311"/>
    <cellStyle name="_DEM-WP(C) Westside Hydro Data_051007_TENASKA REGULATORY ASSET 3" xfId="4312"/>
    <cellStyle name="_Elec Peak Capacity Need_2008-2029_032709_Wind 5% Cap" xfId="4313"/>
    <cellStyle name="_Elec Peak Capacity Need_2008-2029_032709_Wind 5% Cap 2" xfId="4314"/>
    <cellStyle name="_Elec Peak Capacity Need_2008-2029_032709_Wind 5% Cap 2 2" xfId="11703"/>
    <cellStyle name="_Elec Peak Capacity Need_2008-2029_032709_Wind 5% Cap 3" xfId="11704"/>
    <cellStyle name="_Elec Peak Capacity Need_2008-2029_032709_Wind 5% Cap_NIM Summary" xfId="4315"/>
    <cellStyle name="_Elec Peak Capacity Need_2008-2029_032709_Wind 5% Cap_NIM Summary 2" xfId="4316"/>
    <cellStyle name="_Elec Peak Capacity Need_2008-2029_032709_Wind 5% Cap_NIM Summary 2 2" xfId="11705"/>
    <cellStyle name="_Elec Peak Capacity Need_2008-2029_032709_Wind 5% Cap_NIM Summary 3" xfId="11706"/>
    <cellStyle name="_Elec Peak Capacity Need_2008-2029_032709_Wind 5% Cap-ST-Adj-PJP1" xfId="4317"/>
    <cellStyle name="_Elec Peak Capacity Need_2008-2029_032709_Wind 5% Cap-ST-Adj-PJP1 2" xfId="4318"/>
    <cellStyle name="_Elec Peak Capacity Need_2008-2029_032709_Wind 5% Cap-ST-Adj-PJP1 2 2" xfId="11707"/>
    <cellStyle name="_Elec Peak Capacity Need_2008-2029_032709_Wind 5% Cap-ST-Adj-PJP1 3" xfId="11708"/>
    <cellStyle name="_Elec Peak Capacity Need_2008-2029_032709_Wind 5% Cap-ST-Adj-PJP1_NIM Summary" xfId="4319"/>
    <cellStyle name="_Elec Peak Capacity Need_2008-2029_032709_Wind 5% Cap-ST-Adj-PJP1_NIM Summary 2" xfId="4320"/>
    <cellStyle name="_Elec Peak Capacity Need_2008-2029_032709_Wind 5% Cap-ST-Adj-PJP1_NIM Summary 2 2" xfId="11709"/>
    <cellStyle name="_Elec Peak Capacity Need_2008-2029_032709_Wind 5% Cap-ST-Adj-PJP1_NIM Summary 3" xfId="11710"/>
    <cellStyle name="_Elec Peak Capacity Need_2008-2029_120908_Wind 5% Cap_Low" xfId="4321"/>
    <cellStyle name="_Elec Peak Capacity Need_2008-2029_120908_Wind 5% Cap_Low 2" xfId="4322"/>
    <cellStyle name="_Elec Peak Capacity Need_2008-2029_120908_Wind 5% Cap_Low 2 2" xfId="11711"/>
    <cellStyle name="_Elec Peak Capacity Need_2008-2029_120908_Wind 5% Cap_Low 3" xfId="11712"/>
    <cellStyle name="_Elec Peak Capacity Need_2008-2029_120908_Wind 5% Cap_Low_NIM Summary" xfId="4323"/>
    <cellStyle name="_Elec Peak Capacity Need_2008-2029_120908_Wind 5% Cap_Low_NIM Summary 2" xfId="4324"/>
    <cellStyle name="_Elec Peak Capacity Need_2008-2029_120908_Wind 5% Cap_Low_NIM Summary 2 2" xfId="11713"/>
    <cellStyle name="_Elec Peak Capacity Need_2008-2029_120908_Wind 5% Cap_Low_NIM Summary 3" xfId="11714"/>
    <cellStyle name="_Elec Peak Capacity Need_2008-2029_Wind 5% Cap_050809" xfId="4325"/>
    <cellStyle name="_Elec Peak Capacity Need_2008-2029_Wind 5% Cap_050809 2" xfId="4326"/>
    <cellStyle name="_Elec Peak Capacity Need_2008-2029_Wind 5% Cap_050809 2 2" xfId="11715"/>
    <cellStyle name="_Elec Peak Capacity Need_2008-2029_Wind 5% Cap_050809 3" xfId="11716"/>
    <cellStyle name="_Elec Peak Capacity Need_2008-2029_Wind 5% Cap_050809_NIM Summary" xfId="4327"/>
    <cellStyle name="_Elec Peak Capacity Need_2008-2029_Wind 5% Cap_050809_NIM Summary 2" xfId="4328"/>
    <cellStyle name="_Elec Peak Capacity Need_2008-2029_Wind 5% Cap_050809_NIM Summary 2 2" xfId="11717"/>
    <cellStyle name="_Elec Peak Capacity Need_2008-2029_Wind 5% Cap_050809_NIM Summary 3" xfId="11718"/>
    <cellStyle name="_x0013__Electric Rev Req Model (2009 GRC) " xfId="4329"/>
    <cellStyle name="_x0013__Electric Rev Req Model (2009 GRC)  2" xfId="4330"/>
    <cellStyle name="_x0013__Electric Rev Req Model (2009 GRC)  2 2" xfId="4331"/>
    <cellStyle name="_x0013__Electric Rev Req Model (2009 GRC)  3" xfId="4332"/>
    <cellStyle name="_x0013__Electric Rev Req Model (2009 GRC) Rebuttal" xfId="4333"/>
    <cellStyle name="_x0013__Electric Rev Req Model (2009 GRC) Rebuttal 2" xfId="4334"/>
    <cellStyle name="_x0013__Electric Rev Req Model (2009 GRC) Rebuttal 2 2" xfId="4335"/>
    <cellStyle name="_x0013__Electric Rev Req Model (2009 GRC) Rebuttal 3" xfId="4336"/>
    <cellStyle name="_x0013__Electric Rev Req Model (2009 GRC) Rebuttal REmoval of New  WH Solar AdjustMI" xfId="4337"/>
    <cellStyle name="_x0013__Electric Rev Req Model (2009 GRC) Rebuttal REmoval of New  WH Solar AdjustMI 2" xfId="4338"/>
    <cellStyle name="_x0013__Electric Rev Req Model (2009 GRC) Rebuttal REmoval of New  WH Solar AdjustMI 2 2" xfId="4339"/>
    <cellStyle name="_x0013__Electric Rev Req Model (2009 GRC) Rebuttal REmoval of New  WH Solar AdjustMI 3" xfId="4340"/>
    <cellStyle name="_x0013__Electric Rev Req Model (2009 GRC) Revised 01-18-2010" xfId="4341"/>
    <cellStyle name="_x0013__Electric Rev Req Model (2009 GRC) Revised 01-18-2010 2" xfId="4342"/>
    <cellStyle name="_x0013__Electric Rev Req Model (2009 GRC) Revised 01-18-2010 2 2" xfId="4343"/>
    <cellStyle name="_x0013__Electric Rev Req Model (2009 GRC) Revised 01-18-2010 3" xfId="4344"/>
    <cellStyle name="_x0013__Electric Rev Req Model (2010 GRC)" xfId="4345"/>
    <cellStyle name="_x0013__Electric Rev Req Model (2010 GRC) SF" xfId="4346"/>
    <cellStyle name="_ENCOGEN_WBOOK" xfId="4347"/>
    <cellStyle name="_ENCOGEN_WBOOK 2" xfId="4348"/>
    <cellStyle name="_ENCOGEN_WBOOK 2 2" xfId="11719"/>
    <cellStyle name="_ENCOGEN_WBOOK 3" xfId="11720"/>
    <cellStyle name="_ENCOGEN_WBOOK_NIM Summary" xfId="4349"/>
    <cellStyle name="_ENCOGEN_WBOOK_NIM Summary 2" xfId="4350"/>
    <cellStyle name="_ENCOGEN_WBOOK_NIM Summary 2 2" xfId="11721"/>
    <cellStyle name="_ENCOGEN_WBOOK_NIM Summary 3" xfId="11722"/>
    <cellStyle name="_x0013__Final Order Electric EXHIBIT A-1" xfId="4351"/>
    <cellStyle name="_x0013__Final Order Electric EXHIBIT A-1 2" xfId="4352"/>
    <cellStyle name="_x0013__Final Order Electric EXHIBIT A-1 2 2" xfId="4353"/>
    <cellStyle name="_x0013__Final Order Electric EXHIBIT A-1 3" xfId="4354"/>
    <cellStyle name="_Fixed Gas Transport 1 19 09" xfId="579"/>
    <cellStyle name="_Fixed Gas Transport 1 19 09 2" xfId="4355"/>
    <cellStyle name="_Fixed Gas Transport 1 19 09 2 2" xfId="4356"/>
    <cellStyle name="_Fixed Gas Transport 1 19 09 3" xfId="4357"/>
    <cellStyle name="_Fuel Prices 4-14" xfId="145"/>
    <cellStyle name="_Fuel Prices 4-14 2" xfId="779"/>
    <cellStyle name="_Fuel Prices 4-14 2 2" xfId="4358"/>
    <cellStyle name="_Fuel Prices 4-14 2 2 2" xfId="4359"/>
    <cellStyle name="_Fuel Prices 4-14 2 3" xfId="4360"/>
    <cellStyle name="_Fuel Prices 4-14 3" xfId="4361"/>
    <cellStyle name="_Fuel Prices 4-14 3 2" xfId="4362"/>
    <cellStyle name="_Fuel Prices 4-14 4" xfId="4363"/>
    <cellStyle name="_Fuel Prices 4-14 4 2" xfId="4364"/>
    <cellStyle name="_Fuel Prices 4-14 5" xfId="4365"/>
    <cellStyle name="_Fuel Prices 4-14_04 07E Wild Horse Wind Expansion (C) (2)" xfId="146"/>
    <cellStyle name="_Fuel Prices 4-14_04 07E Wild Horse Wind Expansion (C) (2) 2" xfId="4366"/>
    <cellStyle name="_Fuel Prices 4-14_04 07E Wild Horse Wind Expansion (C) (2) 2 2" xfId="4367"/>
    <cellStyle name="_Fuel Prices 4-14_04 07E Wild Horse Wind Expansion (C) (2) 3" xfId="4368"/>
    <cellStyle name="_Fuel Prices 4-14_04 07E Wild Horse Wind Expansion (C) (2)_Adj Bench DR 3 for Initial Briefs (Electric)" xfId="4369"/>
    <cellStyle name="_Fuel Prices 4-14_04 07E Wild Horse Wind Expansion (C) (2)_Adj Bench DR 3 for Initial Briefs (Electric) 2" xfId="4370"/>
    <cellStyle name="_Fuel Prices 4-14_04 07E Wild Horse Wind Expansion (C) (2)_Adj Bench DR 3 for Initial Briefs (Electric) 2 2" xfId="4371"/>
    <cellStyle name="_Fuel Prices 4-14_04 07E Wild Horse Wind Expansion (C) (2)_Adj Bench DR 3 for Initial Briefs (Electric) 3" xfId="4372"/>
    <cellStyle name="_Fuel Prices 4-14_04 07E Wild Horse Wind Expansion (C) (2)_Book1" xfId="4373"/>
    <cellStyle name="_Fuel Prices 4-14_04 07E Wild Horse Wind Expansion (C) (2)_Electric Rev Req Model (2009 GRC) " xfId="4374"/>
    <cellStyle name="_Fuel Prices 4-14_04 07E Wild Horse Wind Expansion (C) (2)_Electric Rev Req Model (2009 GRC)  2" xfId="4375"/>
    <cellStyle name="_Fuel Prices 4-14_04 07E Wild Horse Wind Expansion (C) (2)_Electric Rev Req Model (2009 GRC)  2 2" xfId="4376"/>
    <cellStyle name="_Fuel Prices 4-14_04 07E Wild Horse Wind Expansion (C) (2)_Electric Rev Req Model (2009 GRC)  3" xfId="4377"/>
    <cellStyle name="_Fuel Prices 4-14_04 07E Wild Horse Wind Expansion (C) (2)_Electric Rev Req Model (2009 GRC) Rebuttal" xfId="4378"/>
    <cellStyle name="_Fuel Prices 4-14_04 07E Wild Horse Wind Expansion (C) (2)_Electric Rev Req Model (2009 GRC) Rebuttal 2" xfId="4379"/>
    <cellStyle name="_Fuel Prices 4-14_04 07E Wild Horse Wind Expansion (C) (2)_Electric Rev Req Model (2009 GRC) Rebuttal 2 2" xfId="4380"/>
    <cellStyle name="_Fuel Prices 4-14_04 07E Wild Horse Wind Expansion (C) (2)_Electric Rev Req Model (2009 GRC) Rebuttal 3" xfId="4381"/>
    <cellStyle name="_Fuel Prices 4-14_04 07E Wild Horse Wind Expansion (C) (2)_Electric Rev Req Model (2009 GRC) Rebuttal REmoval of New  WH Solar AdjustMI" xfId="4382"/>
    <cellStyle name="_Fuel Prices 4-14_04 07E Wild Horse Wind Expansion (C) (2)_Electric Rev Req Model (2009 GRC) Rebuttal REmoval of New  WH Solar AdjustMI 2" xfId="4383"/>
    <cellStyle name="_Fuel Prices 4-14_04 07E Wild Horse Wind Expansion (C) (2)_Electric Rev Req Model (2009 GRC) Rebuttal REmoval of New  WH Solar AdjustMI 2 2" xfId="4384"/>
    <cellStyle name="_Fuel Prices 4-14_04 07E Wild Horse Wind Expansion (C) (2)_Electric Rev Req Model (2009 GRC) Rebuttal REmoval of New  WH Solar AdjustMI 3" xfId="4385"/>
    <cellStyle name="_Fuel Prices 4-14_04 07E Wild Horse Wind Expansion (C) (2)_Electric Rev Req Model (2009 GRC) Revised 01-18-2010" xfId="4386"/>
    <cellStyle name="_Fuel Prices 4-14_04 07E Wild Horse Wind Expansion (C) (2)_Electric Rev Req Model (2009 GRC) Revised 01-18-2010 2" xfId="4387"/>
    <cellStyle name="_Fuel Prices 4-14_04 07E Wild Horse Wind Expansion (C) (2)_Electric Rev Req Model (2009 GRC) Revised 01-18-2010 2 2" xfId="4388"/>
    <cellStyle name="_Fuel Prices 4-14_04 07E Wild Horse Wind Expansion (C) (2)_Electric Rev Req Model (2009 GRC) Revised 01-18-2010 3" xfId="4389"/>
    <cellStyle name="_Fuel Prices 4-14_04 07E Wild Horse Wind Expansion (C) (2)_Electric Rev Req Model (2010 GRC)" xfId="4390"/>
    <cellStyle name="_Fuel Prices 4-14_04 07E Wild Horse Wind Expansion (C) (2)_Electric Rev Req Model (2010 GRC) SF" xfId="4391"/>
    <cellStyle name="_Fuel Prices 4-14_04 07E Wild Horse Wind Expansion (C) (2)_Final Order Electric EXHIBIT A-1" xfId="4392"/>
    <cellStyle name="_Fuel Prices 4-14_04 07E Wild Horse Wind Expansion (C) (2)_Final Order Electric EXHIBIT A-1 2" xfId="4393"/>
    <cellStyle name="_Fuel Prices 4-14_04 07E Wild Horse Wind Expansion (C) (2)_Final Order Electric EXHIBIT A-1 2 2" xfId="4394"/>
    <cellStyle name="_Fuel Prices 4-14_04 07E Wild Horse Wind Expansion (C) (2)_Final Order Electric EXHIBIT A-1 3" xfId="4395"/>
    <cellStyle name="_Fuel Prices 4-14_04 07E Wild Horse Wind Expansion (C) (2)_TENASKA REGULATORY ASSET" xfId="4396"/>
    <cellStyle name="_Fuel Prices 4-14_04 07E Wild Horse Wind Expansion (C) (2)_TENASKA REGULATORY ASSET 2" xfId="4397"/>
    <cellStyle name="_Fuel Prices 4-14_04 07E Wild Horse Wind Expansion (C) (2)_TENASKA REGULATORY ASSET 2 2" xfId="4398"/>
    <cellStyle name="_Fuel Prices 4-14_04 07E Wild Horse Wind Expansion (C) (2)_TENASKA REGULATORY ASSET 3" xfId="4399"/>
    <cellStyle name="_Fuel Prices 4-14_16.37E Wild Horse Expansion DeferralRevwrkingfile SF" xfId="4400"/>
    <cellStyle name="_Fuel Prices 4-14_16.37E Wild Horse Expansion DeferralRevwrkingfile SF 2" xfId="4401"/>
    <cellStyle name="_Fuel Prices 4-14_16.37E Wild Horse Expansion DeferralRevwrkingfile SF 2 2" xfId="4402"/>
    <cellStyle name="_Fuel Prices 4-14_16.37E Wild Horse Expansion DeferralRevwrkingfile SF 3" xfId="4403"/>
    <cellStyle name="_Fuel Prices 4-14_2009 Compliance Filing PCA Exhibits for GRC" xfId="4404"/>
    <cellStyle name="_Fuel Prices 4-14_2009 Compliance Filing PCA Exhibits for GRC 2" xfId="11723"/>
    <cellStyle name="_Fuel Prices 4-14_2009 GRC Compl Filing - Exhibit D" xfId="4405"/>
    <cellStyle name="_Fuel Prices 4-14_2009 GRC Compl Filing - Exhibit D 2" xfId="4406"/>
    <cellStyle name="_Fuel Prices 4-14_2009 GRC Compl Filing - Exhibit D 2 2" xfId="11724"/>
    <cellStyle name="_Fuel Prices 4-14_2009 GRC Compl Filing - Exhibit D 3" xfId="11725"/>
    <cellStyle name="_Fuel Prices 4-14_2010 PTC's July1_Dec31 2010 " xfId="147"/>
    <cellStyle name="_Fuel Prices 4-14_2010 PTC's Sept10_Aug11 (Version 4)" xfId="148"/>
    <cellStyle name="_Fuel Prices 4-14_3.01 Income Statement" xfId="580"/>
    <cellStyle name="_Fuel Prices 4-14_4 31 Regulatory Assets and Liabilities  7 06- Exhibit D" xfId="581"/>
    <cellStyle name="_Fuel Prices 4-14_4 31 Regulatory Assets and Liabilities  7 06- Exhibit D 2" xfId="4407"/>
    <cellStyle name="_Fuel Prices 4-14_4 31 Regulatory Assets and Liabilities  7 06- Exhibit D 2 2" xfId="4408"/>
    <cellStyle name="_Fuel Prices 4-14_4 31 Regulatory Assets and Liabilities  7 06- Exhibit D 3" xfId="4409"/>
    <cellStyle name="_Fuel Prices 4-14_4 31 Regulatory Assets and Liabilities  7 06- Exhibit D_NIM Summary" xfId="4410"/>
    <cellStyle name="_Fuel Prices 4-14_4 31 Regulatory Assets and Liabilities  7 06- Exhibit D_NIM Summary 2" xfId="4411"/>
    <cellStyle name="_Fuel Prices 4-14_4 31 Regulatory Assets and Liabilities  7 06- Exhibit D_NIM Summary 2 2" xfId="11726"/>
    <cellStyle name="_Fuel Prices 4-14_4 31 Regulatory Assets and Liabilities  7 06- Exhibit D_NIM Summary 3" xfId="11727"/>
    <cellStyle name="_Fuel Prices 4-14_4 31E Reg Asset  Liab and EXH D" xfId="11728"/>
    <cellStyle name="_Fuel Prices 4-14_4 31E Reg Asset  Liab and EXH D _ Aug 10 Filing (2)" xfId="11729"/>
    <cellStyle name="_Fuel Prices 4-14_4 32 Regulatory Assets and Liabilities  7 06- Exhibit D" xfId="582"/>
    <cellStyle name="_Fuel Prices 4-14_4 32 Regulatory Assets and Liabilities  7 06- Exhibit D 2" xfId="4412"/>
    <cellStyle name="_Fuel Prices 4-14_4 32 Regulatory Assets and Liabilities  7 06- Exhibit D 2 2" xfId="4413"/>
    <cellStyle name="_Fuel Prices 4-14_4 32 Regulatory Assets and Liabilities  7 06- Exhibit D 3" xfId="4414"/>
    <cellStyle name="_Fuel Prices 4-14_4 32 Regulatory Assets and Liabilities  7 06- Exhibit D_NIM Summary" xfId="4415"/>
    <cellStyle name="_Fuel Prices 4-14_4 32 Regulatory Assets and Liabilities  7 06- Exhibit D_NIM Summary 2" xfId="4416"/>
    <cellStyle name="_Fuel Prices 4-14_4 32 Regulatory Assets and Liabilities  7 06- Exhibit D_NIM Summary 2 2" xfId="11730"/>
    <cellStyle name="_Fuel Prices 4-14_4 32 Regulatory Assets and Liabilities  7 06- Exhibit D_NIM Summary 3" xfId="11731"/>
    <cellStyle name="_Fuel Prices 4-14_6.06E Operating Expenses" xfId="11732"/>
    <cellStyle name="_Fuel Prices 4-14_Att B to RECs proceeds proposal" xfId="149"/>
    <cellStyle name="_Fuel Prices 4-14_AURORA Total New" xfId="4417"/>
    <cellStyle name="_Fuel Prices 4-14_AURORA Total New 2" xfId="4418"/>
    <cellStyle name="_Fuel Prices 4-14_AURORA Total New 2 2" xfId="11733"/>
    <cellStyle name="_Fuel Prices 4-14_AURORA Total New 3" xfId="11734"/>
    <cellStyle name="_Fuel Prices 4-14_Backup for Attachment B 2010-09-09" xfId="150"/>
    <cellStyle name="_Fuel Prices 4-14_Bench Request - Attachment B" xfId="151"/>
    <cellStyle name="_Fuel Prices 4-14_Book2" xfId="4419"/>
    <cellStyle name="_Fuel Prices 4-14_Book2 2" xfId="4420"/>
    <cellStyle name="_Fuel Prices 4-14_Book2 2 2" xfId="4421"/>
    <cellStyle name="_Fuel Prices 4-14_Book2 3" xfId="4422"/>
    <cellStyle name="_Fuel Prices 4-14_Book2_Adj Bench DR 3 for Initial Briefs (Electric)" xfId="4423"/>
    <cellStyle name="_Fuel Prices 4-14_Book2_Adj Bench DR 3 for Initial Briefs (Electric) 2" xfId="4424"/>
    <cellStyle name="_Fuel Prices 4-14_Book2_Adj Bench DR 3 for Initial Briefs (Electric) 2 2" xfId="4425"/>
    <cellStyle name="_Fuel Prices 4-14_Book2_Adj Bench DR 3 for Initial Briefs (Electric) 3" xfId="4426"/>
    <cellStyle name="_Fuel Prices 4-14_Book2_Electric Rev Req Model (2009 GRC) Rebuttal" xfId="4427"/>
    <cellStyle name="_Fuel Prices 4-14_Book2_Electric Rev Req Model (2009 GRC) Rebuttal 2" xfId="4428"/>
    <cellStyle name="_Fuel Prices 4-14_Book2_Electric Rev Req Model (2009 GRC) Rebuttal 2 2" xfId="4429"/>
    <cellStyle name="_Fuel Prices 4-14_Book2_Electric Rev Req Model (2009 GRC) Rebuttal 3" xfId="4430"/>
    <cellStyle name="_Fuel Prices 4-14_Book2_Electric Rev Req Model (2009 GRC) Rebuttal REmoval of New  WH Solar AdjustMI" xfId="4431"/>
    <cellStyle name="_Fuel Prices 4-14_Book2_Electric Rev Req Model (2009 GRC) Rebuttal REmoval of New  WH Solar AdjustMI 2" xfId="4432"/>
    <cellStyle name="_Fuel Prices 4-14_Book2_Electric Rev Req Model (2009 GRC) Rebuttal REmoval of New  WH Solar AdjustMI 2 2" xfId="4433"/>
    <cellStyle name="_Fuel Prices 4-14_Book2_Electric Rev Req Model (2009 GRC) Rebuttal REmoval of New  WH Solar AdjustMI 3" xfId="4434"/>
    <cellStyle name="_Fuel Prices 4-14_Book2_Electric Rev Req Model (2009 GRC) Revised 01-18-2010" xfId="4435"/>
    <cellStyle name="_Fuel Prices 4-14_Book2_Electric Rev Req Model (2009 GRC) Revised 01-18-2010 2" xfId="4436"/>
    <cellStyle name="_Fuel Prices 4-14_Book2_Electric Rev Req Model (2009 GRC) Revised 01-18-2010 2 2" xfId="4437"/>
    <cellStyle name="_Fuel Prices 4-14_Book2_Electric Rev Req Model (2009 GRC) Revised 01-18-2010 3" xfId="4438"/>
    <cellStyle name="_Fuel Prices 4-14_Book2_Final Order Electric EXHIBIT A-1" xfId="4439"/>
    <cellStyle name="_Fuel Prices 4-14_Book2_Final Order Electric EXHIBIT A-1 2" xfId="4440"/>
    <cellStyle name="_Fuel Prices 4-14_Book2_Final Order Electric EXHIBIT A-1 2 2" xfId="4441"/>
    <cellStyle name="_Fuel Prices 4-14_Book2_Final Order Electric EXHIBIT A-1 3" xfId="4442"/>
    <cellStyle name="_Fuel Prices 4-14_Book4" xfId="4443"/>
    <cellStyle name="_Fuel Prices 4-14_Book4 2" xfId="4444"/>
    <cellStyle name="_Fuel Prices 4-14_Book4 2 2" xfId="4445"/>
    <cellStyle name="_Fuel Prices 4-14_Book4 3" xfId="4446"/>
    <cellStyle name="_Fuel Prices 4-14_Book9" xfId="583"/>
    <cellStyle name="_Fuel Prices 4-14_Book9 2" xfId="4447"/>
    <cellStyle name="_Fuel Prices 4-14_Book9 2 2" xfId="4448"/>
    <cellStyle name="_Fuel Prices 4-14_Book9 3" xfId="4449"/>
    <cellStyle name="_Fuel Prices 4-14_Chelan PUD Power Costs (8-10)" xfId="4450"/>
    <cellStyle name="_Fuel Prices 4-14_DEM-WP(C) Chelan Power Costs" xfId="11735"/>
    <cellStyle name="_Fuel Prices 4-14_DEM-WP(C) Gas Transport 2010GRC" xfId="11736"/>
    <cellStyle name="_Fuel Prices 4-14_Direct Assignment Distribution Plant 2008" xfId="152"/>
    <cellStyle name="_Fuel Prices 4-14_Direct Assignment Distribution Plant 2008 2" xfId="4451"/>
    <cellStyle name="_Fuel Prices 4-14_Direct Assignment Distribution Plant 2008 2 2" xfId="4452"/>
    <cellStyle name="_Fuel Prices 4-14_Direct Assignment Distribution Plant 2008 2 2 2" xfId="4453"/>
    <cellStyle name="_Fuel Prices 4-14_Direct Assignment Distribution Plant 2008 2 3" xfId="4454"/>
    <cellStyle name="_Fuel Prices 4-14_Direct Assignment Distribution Plant 2008 2 3 2" xfId="4455"/>
    <cellStyle name="_Fuel Prices 4-14_Direct Assignment Distribution Plant 2008 2 4" xfId="4456"/>
    <cellStyle name="_Fuel Prices 4-14_Direct Assignment Distribution Plant 2008 2 4 2" xfId="4457"/>
    <cellStyle name="_Fuel Prices 4-14_Direct Assignment Distribution Plant 2008 3" xfId="4458"/>
    <cellStyle name="_Fuel Prices 4-14_Direct Assignment Distribution Plant 2008 3 2" xfId="4459"/>
    <cellStyle name="_Fuel Prices 4-14_Direct Assignment Distribution Plant 2008 4" xfId="4460"/>
    <cellStyle name="_Fuel Prices 4-14_Direct Assignment Distribution Plant 2008 4 2" xfId="4461"/>
    <cellStyle name="_Fuel Prices 4-14_Direct Assignment Distribution Plant 2008 5" xfId="4462"/>
    <cellStyle name="_Fuel Prices 4-14_Direct Assignment Distribution Plant 2008 6" xfId="4463"/>
    <cellStyle name="_Fuel Prices 4-14_Direct Assignment Distribution Plant 2008_Low Income 2010 RevRequirement" xfId="4464"/>
    <cellStyle name="_Fuel Prices 4-14_Direct Assignment Distribution Plant 2008_Low Income 2010 RevRequirement (2)" xfId="4465"/>
    <cellStyle name="_Fuel Prices 4-14_Direct Assignment Distribution Plant 2008_Oct2010toSep2011LwIncLead" xfId="4466"/>
    <cellStyle name="_Fuel Prices 4-14_Electric COS Inputs" xfId="153"/>
    <cellStyle name="_Fuel Prices 4-14_Electric COS Inputs 2" xfId="4467"/>
    <cellStyle name="_Fuel Prices 4-14_Electric COS Inputs 2 2" xfId="4468"/>
    <cellStyle name="_Fuel Prices 4-14_Electric COS Inputs 2 2 2" xfId="4469"/>
    <cellStyle name="_Fuel Prices 4-14_Electric COS Inputs 2 3" xfId="4470"/>
    <cellStyle name="_Fuel Prices 4-14_Electric COS Inputs 2 3 2" xfId="4471"/>
    <cellStyle name="_Fuel Prices 4-14_Electric COS Inputs 2 4" xfId="4472"/>
    <cellStyle name="_Fuel Prices 4-14_Electric COS Inputs 2 4 2" xfId="4473"/>
    <cellStyle name="_Fuel Prices 4-14_Electric COS Inputs 3" xfId="4474"/>
    <cellStyle name="_Fuel Prices 4-14_Electric COS Inputs 3 2" xfId="4475"/>
    <cellStyle name="_Fuel Prices 4-14_Electric COS Inputs 4" xfId="4476"/>
    <cellStyle name="_Fuel Prices 4-14_Electric COS Inputs 4 2" xfId="4477"/>
    <cellStyle name="_Fuel Prices 4-14_Electric COS Inputs 5" xfId="4478"/>
    <cellStyle name="_Fuel Prices 4-14_Electric COS Inputs 6" xfId="4479"/>
    <cellStyle name="_Fuel Prices 4-14_Electric COS Inputs_Low Income 2010 RevRequirement" xfId="4480"/>
    <cellStyle name="_Fuel Prices 4-14_Electric COS Inputs_Low Income 2010 RevRequirement (2)" xfId="4481"/>
    <cellStyle name="_Fuel Prices 4-14_Electric COS Inputs_Oct2010toSep2011LwIncLead" xfId="4482"/>
    <cellStyle name="_Fuel Prices 4-14_Electric Rate Spread and Rate Design 3.23.09" xfId="154"/>
    <cellStyle name="_Fuel Prices 4-14_Electric Rate Spread and Rate Design 3.23.09 2" xfId="4483"/>
    <cellStyle name="_Fuel Prices 4-14_Electric Rate Spread and Rate Design 3.23.09 2 2" xfId="4484"/>
    <cellStyle name="_Fuel Prices 4-14_Electric Rate Spread and Rate Design 3.23.09 2 2 2" xfId="4485"/>
    <cellStyle name="_Fuel Prices 4-14_Electric Rate Spread and Rate Design 3.23.09 2 3" xfId="4486"/>
    <cellStyle name="_Fuel Prices 4-14_Electric Rate Spread and Rate Design 3.23.09 2 3 2" xfId="4487"/>
    <cellStyle name="_Fuel Prices 4-14_Electric Rate Spread and Rate Design 3.23.09 2 4" xfId="4488"/>
    <cellStyle name="_Fuel Prices 4-14_Electric Rate Spread and Rate Design 3.23.09 2 4 2" xfId="4489"/>
    <cellStyle name="_Fuel Prices 4-14_Electric Rate Spread and Rate Design 3.23.09 3" xfId="4490"/>
    <cellStyle name="_Fuel Prices 4-14_Electric Rate Spread and Rate Design 3.23.09 3 2" xfId="4491"/>
    <cellStyle name="_Fuel Prices 4-14_Electric Rate Spread and Rate Design 3.23.09 4" xfId="4492"/>
    <cellStyle name="_Fuel Prices 4-14_Electric Rate Spread and Rate Design 3.23.09 4 2" xfId="4493"/>
    <cellStyle name="_Fuel Prices 4-14_Electric Rate Spread and Rate Design 3.23.09 5" xfId="4494"/>
    <cellStyle name="_Fuel Prices 4-14_Electric Rate Spread and Rate Design 3.23.09 6" xfId="4495"/>
    <cellStyle name="_Fuel Prices 4-14_Electric Rate Spread and Rate Design 3.23.09_Low Income 2010 RevRequirement" xfId="4496"/>
    <cellStyle name="_Fuel Prices 4-14_Electric Rate Spread and Rate Design 3.23.09_Low Income 2010 RevRequirement (2)" xfId="4497"/>
    <cellStyle name="_Fuel Prices 4-14_Electric Rate Spread and Rate Design 3.23.09_Oct2010toSep2011LwIncLead" xfId="4498"/>
    <cellStyle name="_Fuel Prices 4-14_Exh A-1 resulting from UE-112050 effective Jan 1 2012" xfId="11737"/>
    <cellStyle name="_Fuel Prices 4-14_Exh G - Klamath Peaker PPA fr C Locke 2-12" xfId="11738"/>
    <cellStyle name="_Fuel Prices 4-14_Exhibit A-1 effective 4-1-11 fr S Free 12-11" xfId="11739"/>
    <cellStyle name="_Fuel Prices 4-14_INPUTS" xfId="155"/>
    <cellStyle name="_Fuel Prices 4-14_INPUTS 2" xfId="4499"/>
    <cellStyle name="_Fuel Prices 4-14_INPUTS 2 2" xfId="4500"/>
    <cellStyle name="_Fuel Prices 4-14_INPUTS 2 2 2" xfId="4501"/>
    <cellStyle name="_Fuel Prices 4-14_INPUTS 2 3" xfId="4502"/>
    <cellStyle name="_Fuel Prices 4-14_INPUTS 2 3 2" xfId="4503"/>
    <cellStyle name="_Fuel Prices 4-14_INPUTS 2 4" xfId="4504"/>
    <cellStyle name="_Fuel Prices 4-14_INPUTS 2 4 2" xfId="4505"/>
    <cellStyle name="_Fuel Prices 4-14_INPUTS 3" xfId="4506"/>
    <cellStyle name="_Fuel Prices 4-14_INPUTS 3 2" xfId="4507"/>
    <cellStyle name="_Fuel Prices 4-14_INPUTS 4" xfId="4508"/>
    <cellStyle name="_Fuel Prices 4-14_INPUTS 4 2" xfId="4509"/>
    <cellStyle name="_Fuel Prices 4-14_INPUTS 5" xfId="4510"/>
    <cellStyle name="_Fuel Prices 4-14_INPUTS 6" xfId="4511"/>
    <cellStyle name="_Fuel Prices 4-14_INPUTS_Low Income 2010 RevRequirement" xfId="4512"/>
    <cellStyle name="_Fuel Prices 4-14_INPUTS_Low Income 2010 RevRequirement (2)" xfId="4513"/>
    <cellStyle name="_Fuel Prices 4-14_INPUTS_Oct2010toSep2011LwIncLead" xfId="4514"/>
    <cellStyle name="_Fuel Prices 4-14_Leased Transformer &amp; Substation Plant &amp; Rev 12-2009" xfId="156"/>
    <cellStyle name="_Fuel Prices 4-14_Leased Transformer &amp; Substation Plant &amp; Rev 12-2009 2" xfId="4515"/>
    <cellStyle name="_Fuel Prices 4-14_Leased Transformer &amp; Substation Plant &amp; Rev 12-2009 2 2" xfId="4516"/>
    <cellStyle name="_Fuel Prices 4-14_Leased Transformer &amp; Substation Plant &amp; Rev 12-2009 2 2 2" xfId="4517"/>
    <cellStyle name="_Fuel Prices 4-14_Leased Transformer &amp; Substation Plant &amp; Rev 12-2009 2 3" xfId="4518"/>
    <cellStyle name="_Fuel Prices 4-14_Leased Transformer &amp; Substation Plant &amp; Rev 12-2009 2 3 2" xfId="4519"/>
    <cellStyle name="_Fuel Prices 4-14_Leased Transformer &amp; Substation Plant &amp; Rev 12-2009 2 4" xfId="4520"/>
    <cellStyle name="_Fuel Prices 4-14_Leased Transformer &amp; Substation Plant &amp; Rev 12-2009 2 4 2" xfId="4521"/>
    <cellStyle name="_Fuel Prices 4-14_Leased Transformer &amp; Substation Plant &amp; Rev 12-2009 3" xfId="4522"/>
    <cellStyle name="_Fuel Prices 4-14_Leased Transformer &amp; Substation Plant &amp; Rev 12-2009 3 2" xfId="4523"/>
    <cellStyle name="_Fuel Prices 4-14_Leased Transformer &amp; Substation Plant &amp; Rev 12-2009 4" xfId="4524"/>
    <cellStyle name="_Fuel Prices 4-14_Leased Transformer &amp; Substation Plant &amp; Rev 12-2009 4 2" xfId="4525"/>
    <cellStyle name="_Fuel Prices 4-14_Leased Transformer &amp; Substation Plant &amp; Rev 12-2009 5" xfId="4526"/>
    <cellStyle name="_Fuel Prices 4-14_Leased Transformer &amp; Substation Plant &amp; Rev 12-2009 6" xfId="4527"/>
    <cellStyle name="_Fuel Prices 4-14_Leased Transformer &amp; Substation Plant &amp; Rev 12-2009_Low Income 2010 RevRequirement" xfId="4528"/>
    <cellStyle name="_Fuel Prices 4-14_Leased Transformer &amp; Substation Plant &amp; Rev 12-2009_Low Income 2010 RevRequirement (2)" xfId="4529"/>
    <cellStyle name="_Fuel Prices 4-14_Leased Transformer &amp; Substation Plant &amp; Rev 12-2009_Oct2010toSep2011LwIncLead" xfId="4530"/>
    <cellStyle name="_Fuel Prices 4-14_Low Income 2010 RevRequirement" xfId="4531"/>
    <cellStyle name="_Fuel Prices 4-14_Low Income 2010 RevRequirement (2)" xfId="4532"/>
    <cellStyle name="_Fuel Prices 4-14_NIM Summary" xfId="4533"/>
    <cellStyle name="_Fuel Prices 4-14_NIM Summary 09GRC" xfId="4534"/>
    <cellStyle name="_Fuel Prices 4-14_NIM Summary 09GRC 2" xfId="4535"/>
    <cellStyle name="_Fuel Prices 4-14_NIM Summary 09GRC 2 2" xfId="11740"/>
    <cellStyle name="_Fuel Prices 4-14_NIM Summary 09GRC 3" xfId="11741"/>
    <cellStyle name="_Fuel Prices 4-14_NIM Summary 10" xfId="11742"/>
    <cellStyle name="_Fuel Prices 4-14_NIM Summary 2" xfId="4536"/>
    <cellStyle name="_Fuel Prices 4-14_NIM Summary 2 2" xfId="11743"/>
    <cellStyle name="_Fuel Prices 4-14_NIM Summary 3" xfId="4537"/>
    <cellStyle name="_Fuel Prices 4-14_NIM Summary 4" xfId="4538"/>
    <cellStyle name="_Fuel Prices 4-14_NIM Summary 5" xfId="4539"/>
    <cellStyle name="_Fuel Prices 4-14_NIM Summary 6" xfId="4540"/>
    <cellStyle name="_Fuel Prices 4-14_NIM Summary 7" xfId="4541"/>
    <cellStyle name="_Fuel Prices 4-14_NIM Summary 8" xfId="4542"/>
    <cellStyle name="_Fuel Prices 4-14_NIM Summary 9" xfId="4543"/>
    <cellStyle name="_Fuel Prices 4-14_Oct2010toSep2011LwIncLead" xfId="4544"/>
    <cellStyle name="_Fuel Prices 4-14_PCA 10 -  Exhibit D Dec 2011" xfId="11744"/>
    <cellStyle name="_Fuel Prices 4-14_PCA 10 -  Exhibit D from A Kellogg Jan 2011" xfId="4545"/>
    <cellStyle name="_Fuel Prices 4-14_PCA 10 -  Exhibit D from A Kellogg July 2011" xfId="4546"/>
    <cellStyle name="_Fuel Prices 4-14_PCA 10 -  Exhibit D from S Free Rcv'd 12-11" xfId="4547"/>
    <cellStyle name="_Fuel Prices 4-14_PCA 11 -  Exhibit D Apr 2012 fr A Kellogg v2" xfId="11745"/>
    <cellStyle name="_Fuel Prices 4-14_PCA 11 -  Exhibit D Jan 2012 fr A Kellogg" xfId="11746"/>
    <cellStyle name="_Fuel Prices 4-14_PCA 11 -  Exhibit D Jan 2012 WF" xfId="11747"/>
    <cellStyle name="_Fuel Prices 4-14_PCA 9 -  Exhibit D April 2010" xfId="4548"/>
    <cellStyle name="_Fuel Prices 4-14_PCA 9 -  Exhibit D April 2010 (3)" xfId="4549"/>
    <cellStyle name="_Fuel Prices 4-14_PCA 9 -  Exhibit D April 2010 (3) 2" xfId="4550"/>
    <cellStyle name="_Fuel Prices 4-14_PCA 9 -  Exhibit D April 2010 (3) 2 2" xfId="11748"/>
    <cellStyle name="_Fuel Prices 4-14_PCA 9 -  Exhibit D April 2010 (3) 3" xfId="11749"/>
    <cellStyle name="_Fuel Prices 4-14_PCA 9 -  Exhibit D April 2010 2" xfId="11750"/>
    <cellStyle name="_Fuel Prices 4-14_PCA 9 -  Exhibit D April 2010 3" xfId="11751"/>
    <cellStyle name="_Fuel Prices 4-14_PCA 9 -  Exhibit D April 2010 4" xfId="11752"/>
    <cellStyle name="_Fuel Prices 4-14_PCA 9 -  Exhibit D April 2010 5" xfId="11753"/>
    <cellStyle name="_Fuel Prices 4-14_PCA 9 -  Exhibit D April 2010 6" xfId="11754"/>
    <cellStyle name="_Fuel Prices 4-14_PCA 9 -  Exhibit D April 2010 7" xfId="11755"/>
    <cellStyle name="_Fuel Prices 4-14_PCA 9 -  Exhibit D Nov 2010" xfId="4551"/>
    <cellStyle name="_Fuel Prices 4-14_PCA 9 -  Exhibit D Nov 2010 2" xfId="11756"/>
    <cellStyle name="_Fuel Prices 4-14_PCA 9 - Exhibit D at August 2010" xfId="4552"/>
    <cellStyle name="_Fuel Prices 4-14_PCA 9 - Exhibit D at August 2010 2" xfId="11757"/>
    <cellStyle name="_Fuel Prices 4-14_PCA 9 - Exhibit D June 2010 GRC" xfId="4553"/>
    <cellStyle name="_Fuel Prices 4-14_PCA 9 - Exhibit D June 2010 GRC 2" xfId="11758"/>
    <cellStyle name="_Fuel Prices 4-14_Peak Credit Exhibits for 2009 GRC" xfId="157"/>
    <cellStyle name="_Fuel Prices 4-14_Peak Credit Exhibits for 2009 GRC 2" xfId="4554"/>
    <cellStyle name="_Fuel Prices 4-14_Peak Credit Exhibits for 2009 GRC 2 2" xfId="4555"/>
    <cellStyle name="_Fuel Prices 4-14_Peak Credit Exhibits for 2009 GRC 2 2 2" xfId="4556"/>
    <cellStyle name="_Fuel Prices 4-14_Peak Credit Exhibits for 2009 GRC 2 3" xfId="4557"/>
    <cellStyle name="_Fuel Prices 4-14_Peak Credit Exhibits for 2009 GRC 2 3 2" xfId="4558"/>
    <cellStyle name="_Fuel Prices 4-14_Peak Credit Exhibits for 2009 GRC 2 4" xfId="4559"/>
    <cellStyle name="_Fuel Prices 4-14_Peak Credit Exhibits for 2009 GRC 2 4 2" xfId="4560"/>
    <cellStyle name="_Fuel Prices 4-14_Peak Credit Exhibits for 2009 GRC 3" xfId="4561"/>
    <cellStyle name="_Fuel Prices 4-14_Peak Credit Exhibits for 2009 GRC 3 2" xfId="4562"/>
    <cellStyle name="_Fuel Prices 4-14_Peak Credit Exhibits for 2009 GRC 4" xfId="4563"/>
    <cellStyle name="_Fuel Prices 4-14_Peak Credit Exhibits for 2009 GRC 4 2" xfId="4564"/>
    <cellStyle name="_Fuel Prices 4-14_Peak Credit Exhibits for 2009 GRC 5" xfId="4565"/>
    <cellStyle name="_Fuel Prices 4-14_Peak Credit Exhibits for 2009 GRC 6" xfId="4566"/>
    <cellStyle name="_Fuel Prices 4-14_Peak Credit Exhibits for 2009 GRC_Low Income 2010 RevRequirement" xfId="4567"/>
    <cellStyle name="_Fuel Prices 4-14_Peak Credit Exhibits for 2009 GRC_Low Income 2010 RevRequirement (2)" xfId="4568"/>
    <cellStyle name="_Fuel Prices 4-14_Peak Credit Exhibits for 2009 GRC_Oct2010toSep2011LwIncLead" xfId="4569"/>
    <cellStyle name="_Fuel Prices 4-14_Power Costs - Comparison bx Rbtl-Staff-Jt-PC" xfId="4570"/>
    <cellStyle name="_Fuel Prices 4-14_Power Costs - Comparison bx Rbtl-Staff-Jt-PC 2" xfId="4571"/>
    <cellStyle name="_Fuel Prices 4-14_Power Costs - Comparison bx Rbtl-Staff-Jt-PC 2 2" xfId="4572"/>
    <cellStyle name="_Fuel Prices 4-14_Power Costs - Comparison bx Rbtl-Staff-Jt-PC 3" xfId="4573"/>
    <cellStyle name="_Fuel Prices 4-14_Power Costs - Comparison bx Rbtl-Staff-Jt-PC_Adj Bench DR 3 for Initial Briefs (Electric)" xfId="4574"/>
    <cellStyle name="_Fuel Prices 4-14_Power Costs - Comparison bx Rbtl-Staff-Jt-PC_Adj Bench DR 3 for Initial Briefs (Electric) 2" xfId="4575"/>
    <cellStyle name="_Fuel Prices 4-14_Power Costs - Comparison bx Rbtl-Staff-Jt-PC_Adj Bench DR 3 for Initial Briefs (Electric) 2 2" xfId="4576"/>
    <cellStyle name="_Fuel Prices 4-14_Power Costs - Comparison bx Rbtl-Staff-Jt-PC_Adj Bench DR 3 for Initial Briefs (Electric) 3" xfId="4577"/>
    <cellStyle name="_Fuel Prices 4-14_Power Costs - Comparison bx Rbtl-Staff-Jt-PC_Electric Rev Req Model (2009 GRC) Rebuttal" xfId="4578"/>
    <cellStyle name="_Fuel Prices 4-14_Power Costs - Comparison bx Rbtl-Staff-Jt-PC_Electric Rev Req Model (2009 GRC) Rebuttal 2" xfId="4579"/>
    <cellStyle name="_Fuel Prices 4-14_Power Costs - Comparison bx Rbtl-Staff-Jt-PC_Electric Rev Req Model (2009 GRC) Rebuttal 2 2" xfId="4580"/>
    <cellStyle name="_Fuel Prices 4-14_Power Costs - Comparison bx Rbtl-Staff-Jt-PC_Electric Rev Req Model (2009 GRC) Rebuttal 3" xfId="4581"/>
    <cellStyle name="_Fuel Prices 4-14_Power Costs - Comparison bx Rbtl-Staff-Jt-PC_Electric Rev Req Model (2009 GRC) Rebuttal REmoval of New  WH Solar AdjustMI" xfId="4582"/>
    <cellStyle name="_Fuel Prices 4-14_Power Costs - Comparison bx Rbtl-Staff-Jt-PC_Electric Rev Req Model (2009 GRC) Rebuttal REmoval of New  WH Solar AdjustMI 2" xfId="4583"/>
    <cellStyle name="_Fuel Prices 4-14_Power Costs - Comparison bx Rbtl-Staff-Jt-PC_Electric Rev Req Model (2009 GRC) Rebuttal REmoval of New  WH Solar AdjustMI 2 2" xfId="4584"/>
    <cellStyle name="_Fuel Prices 4-14_Power Costs - Comparison bx Rbtl-Staff-Jt-PC_Electric Rev Req Model (2009 GRC) Rebuttal REmoval of New  WH Solar AdjustMI 3" xfId="4585"/>
    <cellStyle name="_Fuel Prices 4-14_Power Costs - Comparison bx Rbtl-Staff-Jt-PC_Electric Rev Req Model (2009 GRC) Revised 01-18-2010" xfId="4586"/>
    <cellStyle name="_Fuel Prices 4-14_Power Costs - Comparison bx Rbtl-Staff-Jt-PC_Electric Rev Req Model (2009 GRC) Revised 01-18-2010 2" xfId="4587"/>
    <cellStyle name="_Fuel Prices 4-14_Power Costs - Comparison bx Rbtl-Staff-Jt-PC_Electric Rev Req Model (2009 GRC) Revised 01-18-2010 2 2" xfId="4588"/>
    <cellStyle name="_Fuel Prices 4-14_Power Costs - Comparison bx Rbtl-Staff-Jt-PC_Electric Rev Req Model (2009 GRC) Revised 01-18-2010 3" xfId="4589"/>
    <cellStyle name="_Fuel Prices 4-14_Power Costs - Comparison bx Rbtl-Staff-Jt-PC_Final Order Electric EXHIBIT A-1" xfId="4590"/>
    <cellStyle name="_Fuel Prices 4-14_Power Costs - Comparison bx Rbtl-Staff-Jt-PC_Final Order Electric EXHIBIT A-1 2" xfId="4591"/>
    <cellStyle name="_Fuel Prices 4-14_Power Costs - Comparison bx Rbtl-Staff-Jt-PC_Final Order Electric EXHIBIT A-1 2 2" xfId="4592"/>
    <cellStyle name="_Fuel Prices 4-14_Power Costs - Comparison bx Rbtl-Staff-Jt-PC_Final Order Electric EXHIBIT A-1 3" xfId="4593"/>
    <cellStyle name="_Fuel Prices 4-14_Production Adj 4.37" xfId="158"/>
    <cellStyle name="_Fuel Prices 4-14_Production Adj 4.37 2" xfId="4594"/>
    <cellStyle name="_Fuel Prices 4-14_Production Adj 4.37 2 2" xfId="4595"/>
    <cellStyle name="_Fuel Prices 4-14_Production Adj 4.37 3" xfId="4596"/>
    <cellStyle name="_Fuel Prices 4-14_Purchased Power Adj 4.03" xfId="159"/>
    <cellStyle name="_Fuel Prices 4-14_Purchased Power Adj 4.03 2" xfId="4597"/>
    <cellStyle name="_Fuel Prices 4-14_Purchased Power Adj 4.03 2 2" xfId="4598"/>
    <cellStyle name="_Fuel Prices 4-14_Purchased Power Adj 4.03 3" xfId="4599"/>
    <cellStyle name="_Fuel Prices 4-14_Rate Design Sch 24" xfId="160"/>
    <cellStyle name="_Fuel Prices 4-14_Rate Design Sch 24 2" xfId="4600"/>
    <cellStyle name="_Fuel Prices 4-14_Rate Design Sch 25" xfId="161"/>
    <cellStyle name="_Fuel Prices 4-14_Rate Design Sch 25 2" xfId="4601"/>
    <cellStyle name="_Fuel Prices 4-14_Rate Design Sch 25 2 2" xfId="4602"/>
    <cellStyle name="_Fuel Prices 4-14_Rate Design Sch 25 3" xfId="4603"/>
    <cellStyle name="_Fuel Prices 4-14_Rate Design Sch 26" xfId="162"/>
    <cellStyle name="_Fuel Prices 4-14_Rate Design Sch 26 2" xfId="4604"/>
    <cellStyle name="_Fuel Prices 4-14_Rate Design Sch 26 2 2" xfId="4605"/>
    <cellStyle name="_Fuel Prices 4-14_Rate Design Sch 26 3" xfId="4606"/>
    <cellStyle name="_Fuel Prices 4-14_Rate Design Sch 31" xfId="163"/>
    <cellStyle name="_Fuel Prices 4-14_Rate Design Sch 31 2" xfId="4607"/>
    <cellStyle name="_Fuel Prices 4-14_Rate Design Sch 31 2 2" xfId="4608"/>
    <cellStyle name="_Fuel Prices 4-14_Rate Design Sch 31 3" xfId="4609"/>
    <cellStyle name="_Fuel Prices 4-14_Rate Design Sch 43" xfId="164"/>
    <cellStyle name="_Fuel Prices 4-14_Rate Design Sch 43 2" xfId="4610"/>
    <cellStyle name="_Fuel Prices 4-14_Rate Design Sch 43 2 2" xfId="4611"/>
    <cellStyle name="_Fuel Prices 4-14_Rate Design Sch 43 3" xfId="4612"/>
    <cellStyle name="_Fuel Prices 4-14_Rate Design Sch 448-449" xfId="165"/>
    <cellStyle name="_Fuel Prices 4-14_Rate Design Sch 448-449 2" xfId="4613"/>
    <cellStyle name="_Fuel Prices 4-14_Rate Design Sch 46" xfId="166"/>
    <cellStyle name="_Fuel Prices 4-14_Rate Design Sch 46 2" xfId="4614"/>
    <cellStyle name="_Fuel Prices 4-14_Rate Design Sch 46 2 2" xfId="4615"/>
    <cellStyle name="_Fuel Prices 4-14_Rate Design Sch 46 3" xfId="4616"/>
    <cellStyle name="_Fuel Prices 4-14_Rate Spread" xfId="167"/>
    <cellStyle name="_Fuel Prices 4-14_Rate Spread 2" xfId="4617"/>
    <cellStyle name="_Fuel Prices 4-14_Rate Spread 2 2" xfId="4618"/>
    <cellStyle name="_Fuel Prices 4-14_Rate Spread 3" xfId="4619"/>
    <cellStyle name="_Fuel Prices 4-14_Rebuttal Power Costs" xfId="4620"/>
    <cellStyle name="_Fuel Prices 4-14_Rebuttal Power Costs 2" xfId="4621"/>
    <cellStyle name="_Fuel Prices 4-14_Rebuttal Power Costs 2 2" xfId="4622"/>
    <cellStyle name="_Fuel Prices 4-14_Rebuttal Power Costs 3" xfId="4623"/>
    <cellStyle name="_Fuel Prices 4-14_Rebuttal Power Costs_Adj Bench DR 3 for Initial Briefs (Electric)" xfId="4624"/>
    <cellStyle name="_Fuel Prices 4-14_Rebuttal Power Costs_Adj Bench DR 3 for Initial Briefs (Electric) 2" xfId="4625"/>
    <cellStyle name="_Fuel Prices 4-14_Rebuttal Power Costs_Adj Bench DR 3 for Initial Briefs (Electric) 2 2" xfId="4626"/>
    <cellStyle name="_Fuel Prices 4-14_Rebuttal Power Costs_Adj Bench DR 3 for Initial Briefs (Electric) 3" xfId="4627"/>
    <cellStyle name="_Fuel Prices 4-14_Rebuttal Power Costs_Electric Rev Req Model (2009 GRC) Rebuttal" xfId="4628"/>
    <cellStyle name="_Fuel Prices 4-14_Rebuttal Power Costs_Electric Rev Req Model (2009 GRC) Rebuttal 2" xfId="4629"/>
    <cellStyle name="_Fuel Prices 4-14_Rebuttal Power Costs_Electric Rev Req Model (2009 GRC) Rebuttal 2 2" xfId="4630"/>
    <cellStyle name="_Fuel Prices 4-14_Rebuttal Power Costs_Electric Rev Req Model (2009 GRC) Rebuttal 3" xfId="4631"/>
    <cellStyle name="_Fuel Prices 4-14_Rebuttal Power Costs_Electric Rev Req Model (2009 GRC) Rebuttal REmoval of New  WH Solar AdjustMI" xfId="4632"/>
    <cellStyle name="_Fuel Prices 4-14_Rebuttal Power Costs_Electric Rev Req Model (2009 GRC) Rebuttal REmoval of New  WH Solar AdjustMI 2" xfId="4633"/>
    <cellStyle name="_Fuel Prices 4-14_Rebuttal Power Costs_Electric Rev Req Model (2009 GRC) Rebuttal REmoval of New  WH Solar AdjustMI 2 2" xfId="4634"/>
    <cellStyle name="_Fuel Prices 4-14_Rebuttal Power Costs_Electric Rev Req Model (2009 GRC) Rebuttal REmoval of New  WH Solar AdjustMI 3" xfId="4635"/>
    <cellStyle name="_Fuel Prices 4-14_Rebuttal Power Costs_Electric Rev Req Model (2009 GRC) Revised 01-18-2010" xfId="4636"/>
    <cellStyle name="_Fuel Prices 4-14_Rebuttal Power Costs_Electric Rev Req Model (2009 GRC) Revised 01-18-2010 2" xfId="4637"/>
    <cellStyle name="_Fuel Prices 4-14_Rebuttal Power Costs_Electric Rev Req Model (2009 GRC) Revised 01-18-2010 2 2" xfId="4638"/>
    <cellStyle name="_Fuel Prices 4-14_Rebuttal Power Costs_Electric Rev Req Model (2009 GRC) Revised 01-18-2010 3" xfId="4639"/>
    <cellStyle name="_Fuel Prices 4-14_Rebuttal Power Costs_Final Order Electric EXHIBIT A-1" xfId="4640"/>
    <cellStyle name="_Fuel Prices 4-14_Rebuttal Power Costs_Final Order Electric EXHIBIT A-1 2" xfId="4641"/>
    <cellStyle name="_Fuel Prices 4-14_Rebuttal Power Costs_Final Order Electric EXHIBIT A-1 2 2" xfId="4642"/>
    <cellStyle name="_Fuel Prices 4-14_Rebuttal Power Costs_Final Order Electric EXHIBIT A-1 3" xfId="4643"/>
    <cellStyle name="_Fuel Prices 4-14_RECS vs PTC's w Interest 6-28-10" xfId="168"/>
    <cellStyle name="_Fuel Prices 4-14_revised april pca for Annette" xfId="11759"/>
    <cellStyle name="_Fuel Prices 4-14_ROR 5.02" xfId="169"/>
    <cellStyle name="_Fuel Prices 4-14_ROR 5.02 2" xfId="4644"/>
    <cellStyle name="_Fuel Prices 4-14_ROR 5.02 2 2" xfId="4645"/>
    <cellStyle name="_Fuel Prices 4-14_ROR 5.02 3" xfId="4646"/>
    <cellStyle name="_Fuel Prices 4-14_Sch 40 Feeder OH 2008" xfId="4647"/>
    <cellStyle name="_Fuel Prices 4-14_Sch 40 Feeder OH 2008 2" xfId="4648"/>
    <cellStyle name="_Fuel Prices 4-14_Sch 40 Feeder OH 2008 2 2" xfId="4649"/>
    <cellStyle name="_Fuel Prices 4-14_Sch 40 Feeder OH 2008 3" xfId="4650"/>
    <cellStyle name="_Fuel Prices 4-14_Sch 40 Interim Energy Rates " xfId="4651"/>
    <cellStyle name="_Fuel Prices 4-14_Sch 40 Interim Energy Rates  2" xfId="4652"/>
    <cellStyle name="_Fuel Prices 4-14_Sch 40 Interim Energy Rates  2 2" xfId="4653"/>
    <cellStyle name="_Fuel Prices 4-14_Sch 40 Interim Energy Rates  3" xfId="4654"/>
    <cellStyle name="_Fuel Prices 4-14_Sch 40 Substation A&amp;G 2008" xfId="4655"/>
    <cellStyle name="_Fuel Prices 4-14_Sch 40 Substation A&amp;G 2008 2" xfId="4656"/>
    <cellStyle name="_Fuel Prices 4-14_Sch 40 Substation A&amp;G 2008 2 2" xfId="4657"/>
    <cellStyle name="_Fuel Prices 4-14_Sch 40 Substation A&amp;G 2008 3" xfId="4658"/>
    <cellStyle name="_Fuel Prices 4-14_Sch 40 Substation O&amp;M 2008" xfId="4659"/>
    <cellStyle name="_Fuel Prices 4-14_Sch 40 Substation O&amp;M 2008 2" xfId="4660"/>
    <cellStyle name="_Fuel Prices 4-14_Sch 40 Substation O&amp;M 2008 2 2" xfId="4661"/>
    <cellStyle name="_Fuel Prices 4-14_Sch 40 Substation O&amp;M 2008 3" xfId="4662"/>
    <cellStyle name="_Fuel Prices 4-14_Subs 2008" xfId="4663"/>
    <cellStyle name="_Fuel Prices 4-14_Subs 2008 2" xfId="4664"/>
    <cellStyle name="_Fuel Prices 4-14_Subs 2008 2 2" xfId="4665"/>
    <cellStyle name="_Fuel Prices 4-14_Subs 2008 3" xfId="4666"/>
    <cellStyle name="_Fuel Prices 4-14_Wind Integration 10GRC" xfId="4667"/>
    <cellStyle name="_Fuel Prices 4-14_Wind Integration 10GRC 2" xfId="4668"/>
    <cellStyle name="_Fuel Prices 4-14_Wind Integration 10GRC 2 2" xfId="11760"/>
    <cellStyle name="_Fuel Prices 4-14_Wind Integration 10GRC 3" xfId="11761"/>
    <cellStyle name="_Gas Pro Forma Rev CY 2007 Janet 4_8_08" xfId="4669"/>
    <cellStyle name="_Gas Transportation Charges_2009GRC_120308" xfId="584"/>
    <cellStyle name="_Gas Transportation Charges_2009GRC_120308 2" xfId="4670"/>
    <cellStyle name="_Gas Transportation Charges_2009GRC_120308 2 2" xfId="4671"/>
    <cellStyle name="_Gas Transportation Charges_2009GRC_120308 3" xfId="4672"/>
    <cellStyle name="_Gas Transportation Charges_2009GRC_120308_4 31E Reg Asset  Liab and EXH D" xfId="11762"/>
    <cellStyle name="_Gas Transportation Charges_2009GRC_120308_4 31E Reg Asset  Liab and EXH D _ Aug 10 Filing (2)" xfId="11763"/>
    <cellStyle name="_Gas Transportation Charges_2009GRC_120308_Chelan PUD Power Costs (8-10)" xfId="4673"/>
    <cellStyle name="_Gas Transportation Charges_2009GRC_120308_DEM-WP(C) Chelan Power Costs" xfId="11764"/>
    <cellStyle name="_Gas Transportation Charges_2009GRC_120308_DEM-WP(C) Costs Not In AURORA 2010GRC As Filed" xfId="4674"/>
    <cellStyle name="_Gas Transportation Charges_2009GRC_120308_DEM-WP(C) Costs Not In AURORA 2010GRC As Filed 2" xfId="4675"/>
    <cellStyle name="_Gas Transportation Charges_2009GRC_120308_DEM-WP(C) Gas Transport 2010GRC" xfId="11765"/>
    <cellStyle name="_Gas Transportation Charges_2009GRC_120308_NIM Summary" xfId="4676"/>
    <cellStyle name="_Gas Transportation Charges_2009GRC_120308_NIM Summary 09GRC" xfId="4677"/>
    <cellStyle name="_Gas Transportation Charges_2009GRC_120308_NIM Summary 09GRC 2" xfId="4678"/>
    <cellStyle name="_Gas Transportation Charges_2009GRC_120308_NIM Summary 09GRC 2 2" xfId="11766"/>
    <cellStyle name="_Gas Transportation Charges_2009GRC_120308_NIM Summary 09GRC 3" xfId="11767"/>
    <cellStyle name="_Gas Transportation Charges_2009GRC_120308_NIM Summary 10" xfId="11768"/>
    <cellStyle name="_Gas Transportation Charges_2009GRC_120308_NIM Summary 2" xfId="4679"/>
    <cellStyle name="_Gas Transportation Charges_2009GRC_120308_NIM Summary 2 2" xfId="11769"/>
    <cellStyle name="_Gas Transportation Charges_2009GRC_120308_NIM Summary 3" xfId="4680"/>
    <cellStyle name="_Gas Transportation Charges_2009GRC_120308_NIM Summary 4" xfId="4681"/>
    <cellStyle name="_Gas Transportation Charges_2009GRC_120308_NIM Summary 5" xfId="4682"/>
    <cellStyle name="_Gas Transportation Charges_2009GRC_120308_NIM Summary 6" xfId="4683"/>
    <cellStyle name="_Gas Transportation Charges_2009GRC_120308_NIM Summary 7" xfId="4684"/>
    <cellStyle name="_Gas Transportation Charges_2009GRC_120308_NIM Summary 8" xfId="4685"/>
    <cellStyle name="_Gas Transportation Charges_2009GRC_120308_NIM Summary 9" xfId="4686"/>
    <cellStyle name="_Gas Transportation Charges_2009GRC_120308_PCA 9 -  Exhibit D April 2010 (3)" xfId="4687"/>
    <cellStyle name="_Gas Transportation Charges_2009GRC_120308_PCA 9 -  Exhibit D April 2010 (3) 2" xfId="4688"/>
    <cellStyle name="_Gas Transportation Charges_2009GRC_120308_PCA 9 -  Exhibit D April 2010 (3) 2 2" xfId="11770"/>
    <cellStyle name="_Gas Transportation Charges_2009GRC_120308_PCA 9 -  Exhibit D April 2010 (3) 3" xfId="11771"/>
    <cellStyle name="_Gas Transportation Charges_2009GRC_120308_Reconciliation" xfId="4689"/>
    <cellStyle name="_Gas Transportation Charges_2009GRC_120308_Reconciliation 2" xfId="4690"/>
    <cellStyle name="_Gas Transportation Charges_2009GRC_120308_Wind Integration 10GRC" xfId="4691"/>
    <cellStyle name="_Gas Transportation Charges_2009GRC_120308_Wind Integration 10GRC 2" xfId="4692"/>
    <cellStyle name="_Gas Transportation Charges_2009GRC_120308_Wind Integration 10GRC 2 2" xfId="11772"/>
    <cellStyle name="_Gas Transportation Charges_2009GRC_120308_Wind Integration 10GRC 3" xfId="11773"/>
    <cellStyle name="_Mid C 09GRC" xfId="4693"/>
    <cellStyle name="_Monthly Fixed Input" xfId="4694"/>
    <cellStyle name="_Monthly Fixed Input 2" xfId="4695"/>
    <cellStyle name="_Monthly Fixed Input 2 2" xfId="11774"/>
    <cellStyle name="_Monthly Fixed Input 3" xfId="11775"/>
    <cellStyle name="_Monthly Fixed Input_NIM Summary" xfId="4696"/>
    <cellStyle name="_Monthly Fixed Input_NIM Summary 2" xfId="4697"/>
    <cellStyle name="_Monthly Fixed Input_NIM Summary 2 2" xfId="11776"/>
    <cellStyle name="_Monthly Fixed Input_NIM Summary 3" xfId="11777"/>
    <cellStyle name="_NIM 06 Base Case Current Trends" xfId="170"/>
    <cellStyle name="_NIM 06 Base Case Current Trends 2" xfId="4698"/>
    <cellStyle name="_NIM 06 Base Case Current Trends 2 2" xfId="4699"/>
    <cellStyle name="_NIM 06 Base Case Current Trends 3" xfId="4700"/>
    <cellStyle name="_NIM 06 Base Case Current Trends_Adj Bench DR 3 for Initial Briefs (Electric)" xfId="4701"/>
    <cellStyle name="_NIM 06 Base Case Current Trends_Adj Bench DR 3 for Initial Briefs (Electric) 2" xfId="4702"/>
    <cellStyle name="_NIM 06 Base Case Current Trends_Adj Bench DR 3 for Initial Briefs (Electric) 2 2" xfId="4703"/>
    <cellStyle name="_NIM 06 Base Case Current Trends_Adj Bench DR 3 for Initial Briefs (Electric) 3" xfId="4704"/>
    <cellStyle name="_NIM 06 Base Case Current Trends_Book1" xfId="4705"/>
    <cellStyle name="_NIM 06 Base Case Current Trends_Book2" xfId="4706"/>
    <cellStyle name="_NIM 06 Base Case Current Trends_Book2 2" xfId="4707"/>
    <cellStyle name="_NIM 06 Base Case Current Trends_Book2 2 2" xfId="4708"/>
    <cellStyle name="_NIM 06 Base Case Current Trends_Book2 3" xfId="4709"/>
    <cellStyle name="_NIM 06 Base Case Current Trends_Book2_Adj Bench DR 3 for Initial Briefs (Electric)" xfId="4710"/>
    <cellStyle name="_NIM 06 Base Case Current Trends_Book2_Adj Bench DR 3 for Initial Briefs (Electric) 2" xfId="4711"/>
    <cellStyle name="_NIM 06 Base Case Current Trends_Book2_Adj Bench DR 3 for Initial Briefs (Electric) 2 2" xfId="4712"/>
    <cellStyle name="_NIM 06 Base Case Current Trends_Book2_Adj Bench DR 3 for Initial Briefs (Electric) 3" xfId="4713"/>
    <cellStyle name="_NIM 06 Base Case Current Trends_Book2_Electric Rev Req Model (2009 GRC) Rebuttal" xfId="4714"/>
    <cellStyle name="_NIM 06 Base Case Current Trends_Book2_Electric Rev Req Model (2009 GRC) Rebuttal 2" xfId="4715"/>
    <cellStyle name="_NIM 06 Base Case Current Trends_Book2_Electric Rev Req Model (2009 GRC) Rebuttal 2 2" xfId="4716"/>
    <cellStyle name="_NIM 06 Base Case Current Trends_Book2_Electric Rev Req Model (2009 GRC) Rebuttal 3" xfId="4717"/>
    <cellStyle name="_NIM 06 Base Case Current Trends_Book2_Electric Rev Req Model (2009 GRC) Rebuttal REmoval of New  WH Solar AdjustMI" xfId="4718"/>
    <cellStyle name="_NIM 06 Base Case Current Trends_Book2_Electric Rev Req Model (2009 GRC) Rebuttal REmoval of New  WH Solar AdjustMI 2" xfId="4719"/>
    <cellStyle name="_NIM 06 Base Case Current Trends_Book2_Electric Rev Req Model (2009 GRC) Rebuttal REmoval of New  WH Solar AdjustMI 2 2" xfId="4720"/>
    <cellStyle name="_NIM 06 Base Case Current Trends_Book2_Electric Rev Req Model (2009 GRC) Rebuttal REmoval of New  WH Solar AdjustMI 3" xfId="4721"/>
    <cellStyle name="_NIM 06 Base Case Current Trends_Book2_Electric Rev Req Model (2009 GRC) Revised 01-18-2010" xfId="4722"/>
    <cellStyle name="_NIM 06 Base Case Current Trends_Book2_Electric Rev Req Model (2009 GRC) Revised 01-18-2010 2" xfId="4723"/>
    <cellStyle name="_NIM 06 Base Case Current Trends_Book2_Electric Rev Req Model (2009 GRC) Revised 01-18-2010 2 2" xfId="4724"/>
    <cellStyle name="_NIM 06 Base Case Current Trends_Book2_Electric Rev Req Model (2009 GRC) Revised 01-18-2010 3" xfId="4725"/>
    <cellStyle name="_NIM 06 Base Case Current Trends_Book2_Final Order Electric EXHIBIT A-1" xfId="4726"/>
    <cellStyle name="_NIM 06 Base Case Current Trends_Book2_Final Order Electric EXHIBIT A-1 2" xfId="4727"/>
    <cellStyle name="_NIM 06 Base Case Current Trends_Book2_Final Order Electric EXHIBIT A-1 2 2" xfId="4728"/>
    <cellStyle name="_NIM 06 Base Case Current Trends_Book2_Final Order Electric EXHIBIT A-1 3" xfId="4729"/>
    <cellStyle name="_NIM 06 Base Case Current Trends_Chelan PUD Power Costs (8-10)" xfId="4730"/>
    <cellStyle name="_NIM 06 Base Case Current Trends_Colstrip 1&amp;2 Annual O&amp;M Budgets" xfId="11778"/>
    <cellStyle name="_NIM 06 Base Case Current Trends_Confidential Material" xfId="4731"/>
    <cellStyle name="_NIM 06 Base Case Current Trends_DEM-WP(C) Colstrip 12 Coal Cost Forecast 2010GRC" xfId="4732"/>
    <cellStyle name="_NIM 06 Base Case Current Trends_DEM-WP(C) Production O&amp;M 2010GRC As-Filed" xfId="4733"/>
    <cellStyle name="_NIM 06 Base Case Current Trends_DEM-WP(C) Production O&amp;M 2010GRC As-Filed 2" xfId="4734"/>
    <cellStyle name="_NIM 06 Base Case Current Trends_Electric Rev Req Model (2009 GRC) " xfId="4735"/>
    <cellStyle name="_NIM 06 Base Case Current Trends_Electric Rev Req Model (2009 GRC)  2" xfId="4736"/>
    <cellStyle name="_NIM 06 Base Case Current Trends_Electric Rev Req Model (2009 GRC)  2 2" xfId="4737"/>
    <cellStyle name="_NIM 06 Base Case Current Trends_Electric Rev Req Model (2009 GRC)  3" xfId="4738"/>
    <cellStyle name="_NIM 06 Base Case Current Trends_Electric Rev Req Model (2009 GRC) Rebuttal" xfId="4739"/>
    <cellStyle name="_NIM 06 Base Case Current Trends_Electric Rev Req Model (2009 GRC) Rebuttal 2" xfId="4740"/>
    <cellStyle name="_NIM 06 Base Case Current Trends_Electric Rev Req Model (2009 GRC) Rebuttal 2 2" xfId="4741"/>
    <cellStyle name="_NIM 06 Base Case Current Trends_Electric Rev Req Model (2009 GRC) Rebuttal 3" xfId="4742"/>
    <cellStyle name="_NIM 06 Base Case Current Trends_Electric Rev Req Model (2009 GRC) Rebuttal REmoval of New  WH Solar AdjustMI" xfId="4743"/>
    <cellStyle name="_NIM 06 Base Case Current Trends_Electric Rev Req Model (2009 GRC) Rebuttal REmoval of New  WH Solar AdjustMI 2" xfId="4744"/>
    <cellStyle name="_NIM 06 Base Case Current Trends_Electric Rev Req Model (2009 GRC) Rebuttal REmoval of New  WH Solar AdjustMI 2 2" xfId="4745"/>
    <cellStyle name="_NIM 06 Base Case Current Trends_Electric Rev Req Model (2009 GRC) Rebuttal REmoval of New  WH Solar AdjustMI 3" xfId="4746"/>
    <cellStyle name="_NIM 06 Base Case Current Trends_Electric Rev Req Model (2009 GRC) Revised 01-18-2010" xfId="4747"/>
    <cellStyle name="_NIM 06 Base Case Current Trends_Electric Rev Req Model (2009 GRC) Revised 01-18-2010 2" xfId="4748"/>
    <cellStyle name="_NIM 06 Base Case Current Trends_Electric Rev Req Model (2009 GRC) Revised 01-18-2010 2 2" xfId="4749"/>
    <cellStyle name="_NIM 06 Base Case Current Trends_Electric Rev Req Model (2009 GRC) Revised 01-18-2010 3" xfId="4750"/>
    <cellStyle name="_NIM 06 Base Case Current Trends_Electric Rev Req Model (2010 GRC)" xfId="4751"/>
    <cellStyle name="_NIM 06 Base Case Current Trends_Electric Rev Req Model (2010 GRC) SF" xfId="4752"/>
    <cellStyle name="_NIM 06 Base Case Current Trends_Final Order Electric EXHIBIT A-1" xfId="4753"/>
    <cellStyle name="_NIM 06 Base Case Current Trends_Final Order Electric EXHIBIT A-1 2" xfId="4754"/>
    <cellStyle name="_NIM 06 Base Case Current Trends_Final Order Electric EXHIBIT A-1 2 2" xfId="4755"/>
    <cellStyle name="_NIM 06 Base Case Current Trends_Final Order Electric EXHIBIT A-1 3" xfId="4756"/>
    <cellStyle name="_NIM 06 Base Case Current Trends_NIM Summary" xfId="4757"/>
    <cellStyle name="_NIM 06 Base Case Current Trends_NIM Summary 2" xfId="4758"/>
    <cellStyle name="_NIM 06 Base Case Current Trends_NIM Summary 2 2" xfId="11779"/>
    <cellStyle name="_NIM 06 Base Case Current Trends_NIM Summary 3" xfId="11780"/>
    <cellStyle name="_NIM 06 Base Case Current Trends_Rebuttal Power Costs" xfId="4759"/>
    <cellStyle name="_NIM 06 Base Case Current Trends_Rebuttal Power Costs 2" xfId="4760"/>
    <cellStyle name="_NIM 06 Base Case Current Trends_Rebuttal Power Costs 2 2" xfId="4761"/>
    <cellStyle name="_NIM 06 Base Case Current Trends_Rebuttal Power Costs 3" xfId="4762"/>
    <cellStyle name="_NIM 06 Base Case Current Trends_Rebuttal Power Costs_Adj Bench DR 3 for Initial Briefs (Electric)" xfId="4763"/>
    <cellStyle name="_NIM 06 Base Case Current Trends_Rebuttal Power Costs_Adj Bench DR 3 for Initial Briefs (Electric) 2" xfId="4764"/>
    <cellStyle name="_NIM 06 Base Case Current Trends_Rebuttal Power Costs_Adj Bench DR 3 for Initial Briefs (Electric) 2 2" xfId="4765"/>
    <cellStyle name="_NIM 06 Base Case Current Trends_Rebuttal Power Costs_Adj Bench DR 3 for Initial Briefs (Electric) 3" xfId="4766"/>
    <cellStyle name="_NIM 06 Base Case Current Trends_Rebuttal Power Costs_Electric Rev Req Model (2009 GRC) Rebuttal" xfId="4767"/>
    <cellStyle name="_NIM 06 Base Case Current Trends_Rebuttal Power Costs_Electric Rev Req Model (2009 GRC) Rebuttal 2" xfId="4768"/>
    <cellStyle name="_NIM 06 Base Case Current Trends_Rebuttal Power Costs_Electric Rev Req Model (2009 GRC) Rebuttal 2 2" xfId="4769"/>
    <cellStyle name="_NIM 06 Base Case Current Trends_Rebuttal Power Costs_Electric Rev Req Model (2009 GRC) Rebuttal 3" xfId="4770"/>
    <cellStyle name="_NIM 06 Base Case Current Trends_Rebuttal Power Costs_Electric Rev Req Model (2009 GRC) Rebuttal REmoval of New  WH Solar AdjustMI" xfId="4771"/>
    <cellStyle name="_NIM 06 Base Case Current Trends_Rebuttal Power Costs_Electric Rev Req Model (2009 GRC) Rebuttal REmoval of New  WH Solar AdjustMI 2" xfId="4772"/>
    <cellStyle name="_NIM 06 Base Case Current Trends_Rebuttal Power Costs_Electric Rev Req Model (2009 GRC) Rebuttal REmoval of New  WH Solar AdjustMI 2 2" xfId="4773"/>
    <cellStyle name="_NIM 06 Base Case Current Trends_Rebuttal Power Costs_Electric Rev Req Model (2009 GRC) Rebuttal REmoval of New  WH Solar AdjustMI 3" xfId="4774"/>
    <cellStyle name="_NIM 06 Base Case Current Trends_Rebuttal Power Costs_Electric Rev Req Model (2009 GRC) Revised 01-18-2010" xfId="4775"/>
    <cellStyle name="_NIM 06 Base Case Current Trends_Rebuttal Power Costs_Electric Rev Req Model (2009 GRC) Revised 01-18-2010 2" xfId="4776"/>
    <cellStyle name="_NIM 06 Base Case Current Trends_Rebuttal Power Costs_Electric Rev Req Model (2009 GRC) Revised 01-18-2010 2 2" xfId="4777"/>
    <cellStyle name="_NIM 06 Base Case Current Trends_Rebuttal Power Costs_Electric Rev Req Model (2009 GRC) Revised 01-18-2010 3" xfId="4778"/>
    <cellStyle name="_NIM 06 Base Case Current Trends_Rebuttal Power Costs_Final Order Electric EXHIBIT A-1" xfId="4779"/>
    <cellStyle name="_NIM 06 Base Case Current Trends_Rebuttal Power Costs_Final Order Electric EXHIBIT A-1 2" xfId="4780"/>
    <cellStyle name="_NIM 06 Base Case Current Trends_Rebuttal Power Costs_Final Order Electric EXHIBIT A-1 2 2" xfId="4781"/>
    <cellStyle name="_NIM 06 Base Case Current Trends_Rebuttal Power Costs_Final Order Electric EXHIBIT A-1 3" xfId="4782"/>
    <cellStyle name="_NIM 06 Base Case Current Trends_TENASKA REGULATORY ASSET" xfId="4783"/>
    <cellStyle name="_NIM 06 Base Case Current Trends_TENASKA REGULATORY ASSET 2" xfId="4784"/>
    <cellStyle name="_NIM 06 Base Case Current Trends_TENASKA REGULATORY ASSET 2 2" xfId="4785"/>
    <cellStyle name="_NIM 06 Base Case Current Trends_TENASKA REGULATORY ASSET 3" xfId="4786"/>
    <cellStyle name="_NIM Summary 09GRC" xfId="4787"/>
    <cellStyle name="_NIM Summary 09GRC 2" xfId="4788"/>
    <cellStyle name="_NIM Summary 09GRC 2 2" xfId="11781"/>
    <cellStyle name="_NIM Summary 09GRC 3" xfId="11782"/>
    <cellStyle name="_NIM Summary 09GRC_NIM Summary" xfId="4789"/>
    <cellStyle name="_NIM Summary 09GRC_NIM Summary 2" xfId="4790"/>
    <cellStyle name="_NIM Summary 09GRC_NIM Summary 2 2" xfId="11783"/>
    <cellStyle name="_NIM Summary 09GRC_NIM Summary 3" xfId="11784"/>
    <cellStyle name="_PC DRAFT 10 15 07" xfId="4791"/>
    <cellStyle name="_PCA 7 - Exhibit D update 9_30_2008" xfId="4792"/>
    <cellStyle name="_PCA 7 - Exhibit D update 9_30_2008 2" xfId="4793"/>
    <cellStyle name="_PCA 7 - Exhibit D update 9_30_2008_Chelan PUD Power Costs (8-10)" xfId="4794"/>
    <cellStyle name="_PCA 7 - Exhibit D update 9_30_2008_DEM-WP(C) Chelan Power Costs" xfId="11785"/>
    <cellStyle name="_PCA 7 - Exhibit D update 9_30_2008_DEM-WP(C) Gas Transport 2010GRC" xfId="11786"/>
    <cellStyle name="_PCA 7 - Exhibit D update 9_30_2008_NIM Summary" xfId="4795"/>
    <cellStyle name="_PCA 7 - Exhibit D update 9_30_2008_NIM Summary 2" xfId="4796"/>
    <cellStyle name="_PCA 7 - Exhibit D update 9_30_2008_NIM Summary 2 2" xfId="11787"/>
    <cellStyle name="_PCA 7 - Exhibit D update 9_30_2008_NIM Summary 3" xfId="11788"/>
    <cellStyle name="_PCA 7 - Exhibit D update 9_30_2008_Transmission Workbook for May BOD" xfId="4797"/>
    <cellStyle name="_PCA 7 - Exhibit D update 9_30_2008_Transmission Workbook for May BOD 2" xfId="4798"/>
    <cellStyle name="_PCA 7 - Exhibit D update 9_30_2008_Transmission Workbook for May BOD 2 2" xfId="11789"/>
    <cellStyle name="_PCA 7 - Exhibit D update 9_30_2008_Transmission Workbook for May BOD 3" xfId="11790"/>
    <cellStyle name="_PCA 7 - Exhibit D update 9_30_2008_Wind Integration 10GRC" xfId="4799"/>
    <cellStyle name="_PCA 7 - Exhibit D update 9_30_2008_Wind Integration 10GRC 2" xfId="4800"/>
    <cellStyle name="_PCA 7 - Exhibit D update 9_30_2008_Wind Integration 10GRC 2 2" xfId="11791"/>
    <cellStyle name="_PCA 7 - Exhibit D update 9_30_2008_Wind Integration 10GRC 3" xfId="11792"/>
    <cellStyle name="_Portfolio SPlan Base Case.xls Chart 1" xfId="171"/>
    <cellStyle name="_Portfolio SPlan Base Case.xls Chart 1 2" xfId="4801"/>
    <cellStyle name="_Portfolio SPlan Base Case.xls Chart 1 2 2" xfId="4802"/>
    <cellStyle name="_Portfolio SPlan Base Case.xls Chart 1 3" xfId="4803"/>
    <cellStyle name="_Portfolio SPlan Base Case.xls Chart 1_Adj Bench DR 3 for Initial Briefs (Electric)" xfId="4804"/>
    <cellStyle name="_Portfolio SPlan Base Case.xls Chart 1_Adj Bench DR 3 for Initial Briefs (Electric) 2" xfId="4805"/>
    <cellStyle name="_Portfolio SPlan Base Case.xls Chart 1_Adj Bench DR 3 for Initial Briefs (Electric) 2 2" xfId="4806"/>
    <cellStyle name="_Portfolio SPlan Base Case.xls Chart 1_Adj Bench DR 3 for Initial Briefs (Electric) 3" xfId="4807"/>
    <cellStyle name="_Portfolio SPlan Base Case.xls Chart 1_Book1" xfId="4808"/>
    <cellStyle name="_Portfolio SPlan Base Case.xls Chart 1_Book2" xfId="4809"/>
    <cellStyle name="_Portfolio SPlan Base Case.xls Chart 1_Book2 2" xfId="4810"/>
    <cellStyle name="_Portfolio SPlan Base Case.xls Chart 1_Book2 2 2" xfId="4811"/>
    <cellStyle name="_Portfolio SPlan Base Case.xls Chart 1_Book2 3" xfId="4812"/>
    <cellStyle name="_Portfolio SPlan Base Case.xls Chart 1_Book2_Adj Bench DR 3 for Initial Briefs (Electric)" xfId="4813"/>
    <cellStyle name="_Portfolio SPlan Base Case.xls Chart 1_Book2_Adj Bench DR 3 for Initial Briefs (Electric) 2" xfId="4814"/>
    <cellStyle name="_Portfolio SPlan Base Case.xls Chart 1_Book2_Adj Bench DR 3 for Initial Briefs (Electric) 2 2" xfId="4815"/>
    <cellStyle name="_Portfolio SPlan Base Case.xls Chart 1_Book2_Adj Bench DR 3 for Initial Briefs (Electric) 3" xfId="4816"/>
    <cellStyle name="_Portfolio SPlan Base Case.xls Chart 1_Book2_Electric Rev Req Model (2009 GRC) Rebuttal" xfId="4817"/>
    <cellStyle name="_Portfolio SPlan Base Case.xls Chart 1_Book2_Electric Rev Req Model (2009 GRC) Rebuttal 2" xfId="4818"/>
    <cellStyle name="_Portfolio SPlan Base Case.xls Chart 1_Book2_Electric Rev Req Model (2009 GRC) Rebuttal 2 2" xfId="4819"/>
    <cellStyle name="_Portfolio SPlan Base Case.xls Chart 1_Book2_Electric Rev Req Model (2009 GRC) Rebuttal 3" xfId="4820"/>
    <cellStyle name="_Portfolio SPlan Base Case.xls Chart 1_Book2_Electric Rev Req Model (2009 GRC) Rebuttal REmoval of New  WH Solar AdjustMI" xfId="4821"/>
    <cellStyle name="_Portfolio SPlan Base Case.xls Chart 1_Book2_Electric Rev Req Model (2009 GRC) Rebuttal REmoval of New  WH Solar AdjustMI 2" xfId="4822"/>
    <cellStyle name="_Portfolio SPlan Base Case.xls Chart 1_Book2_Electric Rev Req Model (2009 GRC) Rebuttal REmoval of New  WH Solar AdjustMI 2 2" xfId="4823"/>
    <cellStyle name="_Portfolio SPlan Base Case.xls Chart 1_Book2_Electric Rev Req Model (2009 GRC) Rebuttal REmoval of New  WH Solar AdjustMI 3" xfId="4824"/>
    <cellStyle name="_Portfolio SPlan Base Case.xls Chart 1_Book2_Electric Rev Req Model (2009 GRC) Revised 01-18-2010" xfId="4825"/>
    <cellStyle name="_Portfolio SPlan Base Case.xls Chart 1_Book2_Electric Rev Req Model (2009 GRC) Revised 01-18-2010 2" xfId="4826"/>
    <cellStyle name="_Portfolio SPlan Base Case.xls Chart 1_Book2_Electric Rev Req Model (2009 GRC) Revised 01-18-2010 2 2" xfId="4827"/>
    <cellStyle name="_Portfolio SPlan Base Case.xls Chart 1_Book2_Electric Rev Req Model (2009 GRC) Revised 01-18-2010 3" xfId="4828"/>
    <cellStyle name="_Portfolio SPlan Base Case.xls Chart 1_Book2_Final Order Electric EXHIBIT A-1" xfId="4829"/>
    <cellStyle name="_Portfolio SPlan Base Case.xls Chart 1_Book2_Final Order Electric EXHIBIT A-1 2" xfId="4830"/>
    <cellStyle name="_Portfolio SPlan Base Case.xls Chart 1_Book2_Final Order Electric EXHIBIT A-1 2 2" xfId="4831"/>
    <cellStyle name="_Portfolio SPlan Base Case.xls Chart 1_Book2_Final Order Electric EXHIBIT A-1 3" xfId="4832"/>
    <cellStyle name="_Portfolio SPlan Base Case.xls Chart 1_Chelan PUD Power Costs (8-10)" xfId="4833"/>
    <cellStyle name="_Portfolio SPlan Base Case.xls Chart 1_Colstrip 1&amp;2 Annual O&amp;M Budgets" xfId="11793"/>
    <cellStyle name="_Portfolio SPlan Base Case.xls Chart 1_Confidential Material" xfId="4834"/>
    <cellStyle name="_Portfolio SPlan Base Case.xls Chart 1_DEM-WP(C) Colstrip 12 Coal Cost Forecast 2010GRC" xfId="4835"/>
    <cellStyle name="_Portfolio SPlan Base Case.xls Chart 1_DEM-WP(C) Production O&amp;M 2010GRC As-Filed" xfId="4836"/>
    <cellStyle name="_Portfolio SPlan Base Case.xls Chart 1_DEM-WP(C) Production O&amp;M 2010GRC As-Filed 2" xfId="4837"/>
    <cellStyle name="_Portfolio SPlan Base Case.xls Chart 1_Electric Rev Req Model (2009 GRC) " xfId="4838"/>
    <cellStyle name="_Portfolio SPlan Base Case.xls Chart 1_Electric Rev Req Model (2009 GRC)  2" xfId="4839"/>
    <cellStyle name="_Portfolio SPlan Base Case.xls Chart 1_Electric Rev Req Model (2009 GRC)  2 2" xfId="4840"/>
    <cellStyle name="_Portfolio SPlan Base Case.xls Chart 1_Electric Rev Req Model (2009 GRC)  3" xfId="4841"/>
    <cellStyle name="_Portfolio SPlan Base Case.xls Chart 1_Electric Rev Req Model (2009 GRC) Rebuttal" xfId="4842"/>
    <cellStyle name="_Portfolio SPlan Base Case.xls Chart 1_Electric Rev Req Model (2009 GRC) Rebuttal 2" xfId="4843"/>
    <cellStyle name="_Portfolio SPlan Base Case.xls Chart 1_Electric Rev Req Model (2009 GRC) Rebuttal 2 2" xfId="4844"/>
    <cellStyle name="_Portfolio SPlan Base Case.xls Chart 1_Electric Rev Req Model (2009 GRC) Rebuttal 3" xfId="4845"/>
    <cellStyle name="_Portfolio SPlan Base Case.xls Chart 1_Electric Rev Req Model (2009 GRC) Rebuttal REmoval of New  WH Solar AdjustMI" xfId="4846"/>
    <cellStyle name="_Portfolio SPlan Base Case.xls Chart 1_Electric Rev Req Model (2009 GRC) Rebuttal REmoval of New  WH Solar AdjustMI 2" xfId="4847"/>
    <cellStyle name="_Portfolio SPlan Base Case.xls Chart 1_Electric Rev Req Model (2009 GRC) Rebuttal REmoval of New  WH Solar AdjustMI 2 2" xfId="4848"/>
    <cellStyle name="_Portfolio SPlan Base Case.xls Chart 1_Electric Rev Req Model (2009 GRC) Rebuttal REmoval of New  WH Solar AdjustMI 3" xfId="4849"/>
    <cellStyle name="_Portfolio SPlan Base Case.xls Chart 1_Electric Rev Req Model (2009 GRC) Revised 01-18-2010" xfId="4850"/>
    <cellStyle name="_Portfolio SPlan Base Case.xls Chart 1_Electric Rev Req Model (2009 GRC) Revised 01-18-2010 2" xfId="4851"/>
    <cellStyle name="_Portfolio SPlan Base Case.xls Chart 1_Electric Rev Req Model (2009 GRC) Revised 01-18-2010 2 2" xfId="4852"/>
    <cellStyle name="_Portfolio SPlan Base Case.xls Chart 1_Electric Rev Req Model (2009 GRC) Revised 01-18-2010 3" xfId="4853"/>
    <cellStyle name="_Portfolio SPlan Base Case.xls Chart 1_Electric Rev Req Model (2010 GRC)" xfId="4854"/>
    <cellStyle name="_Portfolio SPlan Base Case.xls Chart 1_Electric Rev Req Model (2010 GRC) SF" xfId="4855"/>
    <cellStyle name="_Portfolio SPlan Base Case.xls Chart 1_Final Order Electric EXHIBIT A-1" xfId="4856"/>
    <cellStyle name="_Portfolio SPlan Base Case.xls Chart 1_Final Order Electric EXHIBIT A-1 2" xfId="4857"/>
    <cellStyle name="_Portfolio SPlan Base Case.xls Chart 1_Final Order Electric EXHIBIT A-1 2 2" xfId="4858"/>
    <cellStyle name="_Portfolio SPlan Base Case.xls Chart 1_Final Order Electric EXHIBIT A-1 3" xfId="4859"/>
    <cellStyle name="_Portfolio SPlan Base Case.xls Chart 1_NIM Summary" xfId="4860"/>
    <cellStyle name="_Portfolio SPlan Base Case.xls Chart 1_NIM Summary 2" xfId="4861"/>
    <cellStyle name="_Portfolio SPlan Base Case.xls Chart 1_NIM Summary 2 2" xfId="11794"/>
    <cellStyle name="_Portfolio SPlan Base Case.xls Chart 1_NIM Summary 3" xfId="11795"/>
    <cellStyle name="_Portfolio SPlan Base Case.xls Chart 1_Rebuttal Power Costs" xfId="4862"/>
    <cellStyle name="_Portfolio SPlan Base Case.xls Chart 1_Rebuttal Power Costs 2" xfId="4863"/>
    <cellStyle name="_Portfolio SPlan Base Case.xls Chart 1_Rebuttal Power Costs 2 2" xfId="4864"/>
    <cellStyle name="_Portfolio SPlan Base Case.xls Chart 1_Rebuttal Power Costs 3" xfId="4865"/>
    <cellStyle name="_Portfolio SPlan Base Case.xls Chart 1_Rebuttal Power Costs_Adj Bench DR 3 for Initial Briefs (Electric)" xfId="4866"/>
    <cellStyle name="_Portfolio SPlan Base Case.xls Chart 1_Rebuttal Power Costs_Adj Bench DR 3 for Initial Briefs (Electric) 2" xfId="4867"/>
    <cellStyle name="_Portfolio SPlan Base Case.xls Chart 1_Rebuttal Power Costs_Adj Bench DR 3 for Initial Briefs (Electric) 2 2" xfId="4868"/>
    <cellStyle name="_Portfolio SPlan Base Case.xls Chart 1_Rebuttal Power Costs_Adj Bench DR 3 for Initial Briefs (Electric) 3" xfId="4869"/>
    <cellStyle name="_Portfolio SPlan Base Case.xls Chart 1_Rebuttal Power Costs_Electric Rev Req Model (2009 GRC) Rebuttal" xfId="4870"/>
    <cellStyle name="_Portfolio SPlan Base Case.xls Chart 1_Rebuttal Power Costs_Electric Rev Req Model (2009 GRC) Rebuttal 2" xfId="4871"/>
    <cellStyle name="_Portfolio SPlan Base Case.xls Chart 1_Rebuttal Power Costs_Electric Rev Req Model (2009 GRC) Rebuttal 2 2" xfId="4872"/>
    <cellStyle name="_Portfolio SPlan Base Case.xls Chart 1_Rebuttal Power Costs_Electric Rev Req Model (2009 GRC) Rebuttal 3" xfId="4873"/>
    <cellStyle name="_Portfolio SPlan Base Case.xls Chart 1_Rebuttal Power Costs_Electric Rev Req Model (2009 GRC) Rebuttal REmoval of New  WH Solar AdjustMI" xfId="4874"/>
    <cellStyle name="_Portfolio SPlan Base Case.xls Chart 1_Rebuttal Power Costs_Electric Rev Req Model (2009 GRC) Rebuttal REmoval of New  WH Solar AdjustMI 2" xfId="4875"/>
    <cellStyle name="_Portfolio SPlan Base Case.xls Chart 1_Rebuttal Power Costs_Electric Rev Req Model (2009 GRC) Rebuttal REmoval of New  WH Solar AdjustMI 2 2" xfId="4876"/>
    <cellStyle name="_Portfolio SPlan Base Case.xls Chart 1_Rebuttal Power Costs_Electric Rev Req Model (2009 GRC) Rebuttal REmoval of New  WH Solar AdjustMI 3" xfId="4877"/>
    <cellStyle name="_Portfolio SPlan Base Case.xls Chart 1_Rebuttal Power Costs_Electric Rev Req Model (2009 GRC) Revised 01-18-2010" xfId="4878"/>
    <cellStyle name="_Portfolio SPlan Base Case.xls Chart 1_Rebuttal Power Costs_Electric Rev Req Model (2009 GRC) Revised 01-18-2010 2" xfId="4879"/>
    <cellStyle name="_Portfolio SPlan Base Case.xls Chart 1_Rebuttal Power Costs_Electric Rev Req Model (2009 GRC) Revised 01-18-2010 2 2" xfId="4880"/>
    <cellStyle name="_Portfolio SPlan Base Case.xls Chart 1_Rebuttal Power Costs_Electric Rev Req Model (2009 GRC) Revised 01-18-2010 3" xfId="4881"/>
    <cellStyle name="_Portfolio SPlan Base Case.xls Chart 1_Rebuttal Power Costs_Final Order Electric EXHIBIT A-1" xfId="4882"/>
    <cellStyle name="_Portfolio SPlan Base Case.xls Chart 1_Rebuttal Power Costs_Final Order Electric EXHIBIT A-1 2" xfId="4883"/>
    <cellStyle name="_Portfolio SPlan Base Case.xls Chart 1_Rebuttal Power Costs_Final Order Electric EXHIBIT A-1 2 2" xfId="4884"/>
    <cellStyle name="_Portfolio SPlan Base Case.xls Chart 1_Rebuttal Power Costs_Final Order Electric EXHIBIT A-1 3" xfId="4885"/>
    <cellStyle name="_Portfolio SPlan Base Case.xls Chart 1_TENASKA REGULATORY ASSET" xfId="4886"/>
    <cellStyle name="_Portfolio SPlan Base Case.xls Chart 1_TENASKA REGULATORY ASSET 2" xfId="4887"/>
    <cellStyle name="_Portfolio SPlan Base Case.xls Chart 1_TENASKA REGULATORY ASSET 2 2" xfId="4888"/>
    <cellStyle name="_Portfolio SPlan Base Case.xls Chart 1_TENASKA REGULATORY ASSET 3" xfId="4889"/>
    <cellStyle name="_Portfolio SPlan Base Case.xls Chart 2" xfId="172"/>
    <cellStyle name="_Portfolio SPlan Base Case.xls Chart 2 2" xfId="4890"/>
    <cellStyle name="_Portfolio SPlan Base Case.xls Chart 2 2 2" xfId="4891"/>
    <cellStyle name="_Portfolio SPlan Base Case.xls Chart 2 3" xfId="4892"/>
    <cellStyle name="_Portfolio SPlan Base Case.xls Chart 2_Adj Bench DR 3 for Initial Briefs (Electric)" xfId="4893"/>
    <cellStyle name="_Portfolio SPlan Base Case.xls Chart 2_Adj Bench DR 3 for Initial Briefs (Electric) 2" xfId="4894"/>
    <cellStyle name="_Portfolio SPlan Base Case.xls Chart 2_Adj Bench DR 3 for Initial Briefs (Electric) 2 2" xfId="4895"/>
    <cellStyle name="_Portfolio SPlan Base Case.xls Chart 2_Adj Bench DR 3 for Initial Briefs (Electric) 3" xfId="4896"/>
    <cellStyle name="_Portfolio SPlan Base Case.xls Chart 2_Book1" xfId="4897"/>
    <cellStyle name="_Portfolio SPlan Base Case.xls Chart 2_Book2" xfId="4898"/>
    <cellStyle name="_Portfolio SPlan Base Case.xls Chart 2_Book2 2" xfId="4899"/>
    <cellStyle name="_Portfolio SPlan Base Case.xls Chart 2_Book2 2 2" xfId="4900"/>
    <cellStyle name="_Portfolio SPlan Base Case.xls Chart 2_Book2 3" xfId="4901"/>
    <cellStyle name="_Portfolio SPlan Base Case.xls Chart 2_Book2_Adj Bench DR 3 for Initial Briefs (Electric)" xfId="4902"/>
    <cellStyle name="_Portfolio SPlan Base Case.xls Chart 2_Book2_Adj Bench DR 3 for Initial Briefs (Electric) 2" xfId="4903"/>
    <cellStyle name="_Portfolio SPlan Base Case.xls Chart 2_Book2_Adj Bench DR 3 for Initial Briefs (Electric) 2 2" xfId="4904"/>
    <cellStyle name="_Portfolio SPlan Base Case.xls Chart 2_Book2_Adj Bench DR 3 for Initial Briefs (Electric) 3" xfId="4905"/>
    <cellStyle name="_Portfolio SPlan Base Case.xls Chart 2_Book2_Electric Rev Req Model (2009 GRC) Rebuttal" xfId="4906"/>
    <cellStyle name="_Portfolio SPlan Base Case.xls Chart 2_Book2_Electric Rev Req Model (2009 GRC) Rebuttal 2" xfId="4907"/>
    <cellStyle name="_Portfolio SPlan Base Case.xls Chart 2_Book2_Electric Rev Req Model (2009 GRC) Rebuttal 2 2" xfId="4908"/>
    <cellStyle name="_Portfolio SPlan Base Case.xls Chart 2_Book2_Electric Rev Req Model (2009 GRC) Rebuttal 3" xfId="4909"/>
    <cellStyle name="_Portfolio SPlan Base Case.xls Chart 2_Book2_Electric Rev Req Model (2009 GRC) Rebuttal REmoval of New  WH Solar AdjustMI" xfId="4910"/>
    <cellStyle name="_Portfolio SPlan Base Case.xls Chart 2_Book2_Electric Rev Req Model (2009 GRC) Rebuttal REmoval of New  WH Solar AdjustMI 2" xfId="4911"/>
    <cellStyle name="_Portfolio SPlan Base Case.xls Chart 2_Book2_Electric Rev Req Model (2009 GRC) Rebuttal REmoval of New  WH Solar AdjustMI 2 2" xfId="4912"/>
    <cellStyle name="_Portfolio SPlan Base Case.xls Chart 2_Book2_Electric Rev Req Model (2009 GRC) Rebuttal REmoval of New  WH Solar AdjustMI 3" xfId="4913"/>
    <cellStyle name="_Portfolio SPlan Base Case.xls Chart 2_Book2_Electric Rev Req Model (2009 GRC) Revised 01-18-2010" xfId="4914"/>
    <cellStyle name="_Portfolio SPlan Base Case.xls Chart 2_Book2_Electric Rev Req Model (2009 GRC) Revised 01-18-2010 2" xfId="4915"/>
    <cellStyle name="_Portfolio SPlan Base Case.xls Chart 2_Book2_Electric Rev Req Model (2009 GRC) Revised 01-18-2010 2 2" xfId="4916"/>
    <cellStyle name="_Portfolio SPlan Base Case.xls Chart 2_Book2_Electric Rev Req Model (2009 GRC) Revised 01-18-2010 3" xfId="4917"/>
    <cellStyle name="_Portfolio SPlan Base Case.xls Chart 2_Book2_Final Order Electric EXHIBIT A-1" xfId="4918"/>
    <cellStyle name="_Portfolio SPlan Base Case.xls Chart 2_Book2_Final Order Electric EXHIBIT A-1 2" xfId="4919"/>
    <cellStyle name="_Portfolio SPlan Base Case.xls Chart 2_Book2_Final Order Electric EXHIBIT A-1 2 2" xfId="4920"/>
    <cellStyle name="_Portfolio SPlan Base Case.xls Chart 2_Book2_Final Order Electric EXHIBIT A-1 2 3" xfId="4921"/>
    <cellStyle name="_Portfolio SPlan Base Case.xls Chart 2_Book2_Final Order Electric EXHIBIT A-1 3" xfId="4922"/>
    <cellStyle name="_Portfolio SPlan Base Case.xls Chart 2_Book2_Final Order Electric EXHIBIT A-1 4" xfId="4923"/>
    <cellStyle name="_Portfolio SPlan Base Case.xls Chart 2_Chelan PUD Power Costs (8-10)" xfId="4924"/>
    <cellStyle name="_Portfolio SPlan Base Case.xls Chart 2_Colstrip 1&amp;2 Annual O&amp;M Budgets" xfId="11796"/>
    <cellStyle name="_Portfolio SPlan Base Case.xls Chart 2_Confidential Material" xfId="4925"/>
    <cellStyle name="_Portfolio SPlan Base Case.xls Chart 2_DEM-WP(C) Colstrip 12 Coal Cost Forecast 2010GRC" xfId="4926"/>
    <cellStyle name="_Portfolio SPlan Base Case.xls Chart 2_DEM-WP(C) Production O&amp;M 2010GRC As-Filed" xfId="4927"/>
    <cellStyle name="_Portfolio SPlan Base Case.xls Chart 2_DEM-WP(C) Production O&amp;M 2010GRC As-Filed 2" xfId="4928"/>
    <cellStyle name="_Portfolio SPlan Base Case.xls Chart 2_Electric Rev Req Model (2009 GRC) " xfId="4929"/>
    <cellStyle name="_Portfolio SPlan Base Case.xls Chart 2_Electric Rev Req Model (2009 GRC)  2" xfId="4930"/>
    <cellStyle name="_Portfolio SPlan Base Case.xls Chart 2_Electric Rev Req Model (2009 GRC)  2 2" xfId="4931"/>
    <cellStyle name="_Portfolio SPlan Base Case.xls Chart 2_Electric Rev Req Model (2009 GRC)  2 3" xfId="4932"/>
    <cellStyle name="_Portfolio SPlan Base Case.xls Chart 2_Electric Rev Req Model (2009 GRC)  3" xfId="4933"/>
    <cellStyle name="_Portfolio SPlan Base Case.xls Chart 2_Electric Rev Req Model (2009 GRC)  4" xfId="4934"/>
    <cellStyle name="_Portfolio SPlan Base Case.xls Chart 2_Electric Rev Req Model (2009 GRC) Rebuttal" xfId="4935"/>
    <cellStyle name="_Portfolio SPlan Base Case.xls Chart 2_Electric Rev Req Model (2009 GRC) Rebuttal 2" xfId="4936"/>
    <cellStyle name="_Portfolio SPlan Base Case.xls Chart 2_Electric Rev Req Model (2009 GRC) Rebuttal 2 2" xfId="4937"/>
    <cellStyle name="_Portfolio SPlan Base Case.xls Chart 2_Electric Rev Req Model (2009 GRC) Rebuttal 2 3" xfId="4938"/>
    <cellStyle name="_Portfolio SPlan Base Case.xls Chart 2_Electric Rev Req Model (2009 GRC) Rebuttal 3" xfId="4939"/>
    <cellStyle name="_Portfolio SPlan Base Case.xls Chart 2_Electric Rev Req Model (2009 GRC) Rebuttal 4" xfId="4940"/>
    <cellStyle name="_Portfolio SPlan Base Case.xls Chart 2_Electric Rev Req Model (2009 GRC) Rebuttal REmoval of New  WH Solar AdjustMI" xfId="4941"/>
    <cellStyle name="_Portfolio SPlan Base Case.xls Chart 2_Electric Rev Req Model (2009 GRC) Rebuttal REmoval of New  WH Solar AdjustMI 2" xfId="4942"/>
    <cellStyle name="_Portfolio SPlan Base Case.xls Chart 2_Electric Rev Req Model (2009 GRC) Rebuttal REmoval of New  WH Solar AdjustMI 2 2" xfId="4943"/>
    <cellStyle name="_Portfolio SPlan Base Case.xls Chart 2_Electric Rev Req Model (2009 GRC) Rebuttal REmoval of New  WH Solar AdjustMI 2 3" xfId="4944"/>
    <cellStyle name="_Portfolio SPlan Base Case.xls Chart 2_Electric Rev Req Model (2009 GRC) Rebuttal REmoval of New  WH Solar AdjustMI 3" xfId="4945"/>
    <cellStyle name="_Portfolio SPlan Base Case.xls Chart 2_Electric Rev Req Model (2009 GRC) Rebuttal REmoval of New  WH Solar AdjustMI 4" xfId="4946"/>
    <cellStyle name="_Portfolio SPlan Base Case.xls Chart 2_Electric Rev Req Model (2009 GRC) Revised 01-18-2010" xfId="4947"/>
    <cellStyle name="_Portfolio SPlan Base Case.xls Chart 2_Electric Rev Req Model (2009 GRC) Revised 01-18-2010 2" xfId="4948"/>
    <cellStyle name="_Portfolio SPlan Base Case.xls Chart 2_Electric Rev Req Model (2009 GRC) Revised 01-18-2010 2 2" xfId="4949"/>
    <cellStyle name="_Portfolio SPlan Base Case.xls Chart 2_Electric Rev Req Model (2009 GRC) Revised 01-18-2010 2 3" xfId="4950"/>
    <cellStyle name="_Portfolio SPlan Base Case.xls Chart 2_Electric Rev Req Model (2009 GRC) Revised 01-18-2010 3" xfId="4951"/>
    <cellStyle name="_Portfolio SPlan Base Case.xls Chart 2_Electric Rev Req Model (2009 GRC) Revised 01-18-2010 4" xfId="4952"/>
    <cellStyle name="_Portfolio SPlan Base Case.xls Chart 2_Electric Rev Req Model (2010 GRC)" xfId="4953"/>
    <cellStyle name="_Portfolio SPlan Base Case.xls Chart 2_Electric Rev Req Model (2010 GRC) SF" xfId="4954"/>
    <cellStyle name="_Portfolio SPlan Base Case.xls Chart 2_Final Order Electric EXHIBIT A-1" xfId="4955"/>
    <cellStyle name="_Portfolio SPlan Base Case.xls Chart 2_Final Order Electric EXHIBIT A-1 2" xfId="4956"/>
    <cellStyle name="_Portfolio SPlan Base Case.xls Chart 2_Final Order Electric EXHIBIT A-1 2 2" xfId="4957"/>
    <cellStyle name="_Portfolio SPlan Base Case.xls Chart 2_Final Order Electric EXHIBIT A-1 2 3" xfId="4958"/>
    <cellStyle name="_Portfolio SPlan Base Case.xls Chart 2_Final Order Electric EXHIBIT A-1 3" xfId="4959"/>
    <cellStyle name="_Portfolio SPlan Base Case.xls Chart 2_Final Order Electric EXHIBIT A-1 4" xfId="4960"/>
    <cellStyle name="_Portfolio SPlan Base Case.xls Chart 2_NIM Summary" xfId="4961"/>
    <cellStyle name="_Portfolio SPlan Base Case.xls Chart 2_NIM Summary 2" xfId="4962"/>
    <cellStyle name="_Portfolio SPlan Base Case.xls Chart 2_NIM Summary 2 2" xfId="11797"/>
    <cellStyle name="_Portfolio SPlan Base Case.xls Chart 2_NIM Summary 3" xfId="11798"/>
    <cellStyle name="_Portfolio SPlan Base Case.xls Chart 2_Rebuttal Power Costs" xfId="4963"/>
    <cellStyle name="_Portfolio SPlan Base Case.xls Chart 2_Rebuttal Power Costs 2" xfId="4964"/>
    <cellStyle name="_Portfolio SPlan Base Case.xls Chart 2_Rebuttal Power Costs 2 2" xfId="4965"/>
    <cellStyle name="_Portfolio SPlan Base Case.xls Chart 2_Rebuttal Power Costs 2 3" xfId="4966"/>
    <cellStyle name="_Portfolio SPlan Base Case.xls Chart 2_Rebuttal Power Costs 3" xfId="4967"/>
    <cellStyle name="_Portfolio SPlan Base Case.xls Chart 2_Rebuttal Power Costs 4" xfId="4968"/>
    <cellStyle name="_Portfolio SPlan Base Case.xls Chart 2_Rebuttal Power Costs_Adj Bench DR 3 for Initial Briefs (Electric)" xfId="4969"/>
    <cellStyle name="_Portfolio SPlan Base Case.xls Chart 2_Rebuttal Power Costs_Adj Bench DR 3 for Initial Briefs (Electric) 2" xfId="4970"/>
    <cellStyle name="_Portfolio SPlan Base Case.xls Chart 2_Rebuttal Power Costs_Adj Bench DR 3 for Initial Briefs (Electric) 2 2" xfId="4971"/>
    <cellStyle name="_Portfolio SPlan Base Case.xls Chart 2_Rebuttal Power Costs_Adj Bench DR 3 for Initial Briefs (Electric) 2 3" xfId="4972"/>
    <cellStyle name="_Portfolio SPlan Base Case.xls Chart 2_Rebuttal Power Costs_Adj Bench DR 3 for Initial Briefs (Electric) 3" xfId="4973"/>
    <cellStyle name="_Portfolio SPlan Base Case.xls Chart 2_Rebuttal Power Costs_Adj Bench DR 3 for Initial Briefs (Electric) 4" xfId="4974"/>
    <cellStyle name="_Portfolio SPlan Base Case.xls Chart 2_Rebuttal Power Costs_Electric Rev Req Model (2009 GRC) Rebuttal" xfId="4975"/>
    <cellStyle name="_Portfolio SPlan Base Case.xls Chart 2_Rebuttal Power Costs_Electric Rev Req Model (2009 GRC) Rebuttal 2" xfId="4976"/>
    <cellStyle name="_Portfolio SPlan Base Case.xls Chart 2_Rebuttal Power Costs_Electric Rev Req Model (2009 GRC) Rebuttal 2 2" xfId="4977"/>
    <cellStyle name="_Portfolio SPlan Base Case.xls Chart 2_Rebuttal Power Costs_Electric Rev Req Model (2009 GRC) Rebuttal 2 3" xfId="4978"/>
    <cellStyle name="_Portfolio SPlan Base Case.xls Chart 2_Rebuttal Power Costs_Electric Rev Req Model (2009 GRC) Rebuttal 3" xfId="4979"/>
    <cellStyle name="_Portfolio SPlan Base Case.xls Chart 2_Rebuttal Power Costs_Electric Rev Req Model (2009 GRC) Rebuttal 4" xfId="4980"/>
    <cellStyle name="_Portfolio SPlan Base Case.xls Chart 2_Rebuttal Power Costs_Electric Rev Req Model (2009 GRC) Rebuttal REmoval of New  WH Solar AdjustMI" xfId="4981"/>
    <cellStyle name="_Portfolio SPlan Base Case.xls Chart 2_Rebuttal Power Costs_Electric Rev Req Model (2009 GRC) Rebuttal REmoval of New  WH Solar AdjustMI 2" xfId="4982"/>
    <cellStyle name="_Portfolio SPlan Base Case.xls Chart 2_Rebuttal Power Costs_Electric Rev Req Model (2009 GRC) Rebuttal REmoval of New  WH Solar AdjustMI 2 2" xfId="4983"/>
    <cellStyle name="_Portfolio SPlan Base Case.xls Chart 2_Rebuttal Power Costs_Electric Rev Req Model (2009 GRC) Rebuttal REmoval of New  WH Solar AdjustMI 2 3" xfId="4984"/>
    <cellStyle name="_Portfolio SPlan Base Case.xls Chart 2_Rebuttal Power Costs_Electric Rev Req Model (2009 GRC) Rebuttal REmoval of New  WH Solar AdjustMI 3" xfId="4985"/>
    <cellStyle name="_Portfolio SPlan Base Case.xls Chart 2_Rebuttal Power Costs_Electric Rev Req Model (2009 GRC) Rebuttal REmoval of New  WH Solar AdjustMI 4" xfId="4986"/>
    <cellStyle name="_Portfolio SPlan Base Case.xls Chart 2_Rebuttal Power Costs_Electric Rev Req Model (2009 GRC) Revised 01-18-2010" xfId="4987"/>
    <cellStyle name="_Portfolio SPlan Base Case.xls Chart 2_Rebuttal Power Costs_Electric Rev Req Model (2009 GRC) Revised 01-18-2010 2" xfId="4988"/>
    <cellStyle name="_Portfolio SPlan Base Case.xls Chart 2_Rebuttal Power Costs_Electric Rev Req Model (2009 GRC) Revised 01-18-2010 2 2" xfId="4989"/>
    <cellStyle name="_Portfolio SPlan Base Case.xls Chart 2_Rebuttal Power Costs_Electric Rev Req Model (2009 GRC) Revised 01-18-2010 2 3" xfId="4990"/>
    <cellStyle name="_Portfolio SPlan Base Case.xls Chart 2_Rebuttal Power Costs_Electric Rev Req Model (2009 GRC) Revised 01-18-2010 3" xfId="4991"/>
    <cellStyle name="_Portfolio SPlan Base Case.xls Chart 2_Rebuttal Power Costs_Electric Rev Req Model (2009 GRC) Revised 01-18-2010 4" xfId="4992"/>
    <cellStyle name="_Portfolio SPlan Base Case.xls Chart 2_Rebuttal Power Costs_Final Order Electric EXHIBIT A-1" xfId="4993"/>
    <cellStyle name="_Portfolio SPlan Base Case.xls Chart 2_Rebuttal Power Costs_Final Order Electric EXHIBIT A-1 2" xfId="4994"/>
    <cellStyle name="_Portfolio SPlan Base Case.xls Chart 2_Rebuttal Power Costs_Final Order Electric EXHIBIT A-1 2 2" xfId="4995"/>
    <cellStyle name="_Portfolio SPlan Base Case.xls Chart 2_Rebuttal Power Costs_Final Order Electric EXHIBIT A-1 2 3" xfId="4996"/>
    <cellStyle name="_Portfolio SPlan Base Case.xls Chart 2_Rebuttal Power Costs_Final Order Electric EXHIBIT A-1 3" xfId="4997"/>
    <cellStyle name="_Portfolio SPlan Base Case.xls Chart 2_Rebuttal Power Costs_Final Order Electric EXHIBIT A-1 4" xfId="4998"/>
    <cellStyle name="_Portfolio SPlan Base Case.xls Chart 2_TENASKA REGULATORY ASSET" xfId="4999"/>
    <cellStyle name="_Portfolio SPlan Base Case.xls Chart 2_TENASKA REGULATORY ASSET 2" xfId="5000"/>
    <cellStyle name="_Portfolio SPlan Base Case.xls Chart 2_TENASKA REGULATORY ASSET 2 2" xfId="5001"/>
    <cellStyle name="_Portfolio SPlan Base Case.xls Chart 2_TENASKA REGULATORY ASSET 2 3" xfId="5002"/>
    <cellStyle name="_Portfolio SPlan Base Case.xls Chart 2_TENASKA REGULATORY ASSET 3" xfId="5003"/>
    <cellStyle name="_Portfolio SPlan Base Case.xls Chart 2_TENASKA REGULATORY ASSET 4" xfId="5004"/>
    <cellStyle name="_Portfolio SPlan Base Case.xls Chart 3" xfId="173"/>
    <cellStyle name="_Portfolio SPlan Base Case.xls Chart 3 2" xfId="5005"/>
    <cellStyle name="_Portfolio SPlan Base Case.xls Chart 3 2 2" xfId="5006"/>
    <cellStyle name="_Portfolio SPlan Base Case.xls Chart 3 2 3" xfId="5007"/>
    <cellStyle name="_Portfolio SPlan Base Case.xls Chart 3 3" xfId="5008"/>
    <cellStyle name="_Portfolio SPlan Base Case.xls Chart 3 4" xfId="5009"/>
    <cellStyle name="_Portfolio SPlan Base Case.xls Chart 3_Adj Bench DR 3 for Initial Briefs (Electric)" xfId="5010"/>
    <cellStyle name="_Portfolio SPlan Base Case.xls Chart 3_Adj Bench DR 3 for Initial Briefs (Electric) 2" xfId="5011"/>
    <cellStyle name="_Portfolio SPlan Base Case.xls Chart 3_Adj Bench DR 3 for Initial Briefs (Electric) 2 2" xfId="5012"/>
    <cellStyle name="_Portfolio SPlan Base Case.xls Chart 3_Adj Bench DR 3 for Initial Briefs (Electric) 2 3" xfId="5013"/>
    <cellStyle name="_Portfolio SPlan Base Case.xls Chart 3_Adj Bench DR 3 for Initial Briefs (Electric) 3" xfId="5014"/>
    <cellStyle name="_Portfolio SPlan Base Case.xls Chart 3_Adj Bench DR 3 for Initial Briefs (Electric) 4" xfId="5015"/>
    <cellStyle name="_Portfolio SPlan Base Case.xls Chart 3_Book1" xfId="5016"/>
    <cellStyle name="_Portfolio SPlan Base Case.xls Chart 3_Book2" xfId="5017"/>
    <cellStyle name="_Portfolio SPlan Base Case.xls Chart 3_Book2 2" xfId="5018"/>
    <cellStyle name="_Portfolio SPlan Base Case.xls Chart 3_Book2 2 2" xfId="5019"/>
    <cellStyle name="_Portfolio SPlan Base Case.xls Chart 3_Book2 2 3" xfId="5020"/>
    <cellStyle name="_Portfolio SPlan Base Case.xls Chart 3_Book2 3" xfId="5021"/>
    <cellStyle name="_Portfolio SPlan Base Case.xls Chart 3_Book2 4" xfId="5022"/>
    <cellStyle name="_Portfolio SPlan Base Case.xls Chart 3_Book2_Adj Bench DR 3 for Initial Briefs (Electric)" xfId="5023"/>
    <cellStyle name="_Portfolio SPlan Base Case.xls Chart 3_Book2_Adj Bench DR 3 for Initial Briefs (Electric) 2" xfId="5024"/>
    <cellStyle name="_Portfolio SPlan Base Case.xls Chart 3_Book2_Adj Bench DR 3 for Initial Briefs (Electric) 2 2" xfId="5025"/>
    <cellStyle name="_Portfolio SPlan Base Case.xls Chart 3_Book2_Adj Bench DR 3 for Initial Briefs (Electric) 2 3" xfId="5026"/>
    <cellStyle name="_Portfolio SPlan Base Case.xls Chart 3_Book2_Adj Bench DR 3 for Initial Briefs (Electric) 3" xfId="5027"/>
    <cellStyle name="_Portfolio SPlan Base Case.xls Chart 3_Book2_Adj Bench DR 3 for Initial Briefs (Electric) 4" xfId="5028"/>
    <cellStyle name="_Portfolio SPlan Base Case.xls Chart 3_Book2_Electric Rev Req Model (2009 GRC) Rebuttal" xfId="5029"/>
    <cellStyle name="_Portfolio SPlan Base Case.xls Chart 3_Book2_Electric Rev Req Model (2009 GRC) Rebuttal 2" xfId="5030"/>
    <cellStyle name="_Portfolio SPlan Base Case.xls Chart 3_Book2_Electric Rev Req Model (2009 GRC) Rebuttal 2 2" xfId="5031"/>
    <cellStyle name="_Portfolio SPlan Base Case.xls Chart 3_Book2_Electric Rev Req Model (2009 GRC) Rebuttal 2 3" xfId="5032"/>
    <cellStyle name="_Portfolio SPlan Base Case.xls Chart 3_Book2_Electric Rev Req Model (2009 GRC) Rebuttal 3" xfId="5033"/>
    <cellStyle name="_Portfolio SPlan Base Case.xls Chart 3_Book2_Electric Rev Req Model (2009 GRC) Rebuttal 4" xfId="5034"/>
    <cellStyle name="_Portfolio SPlan Base Case.xls Chart 3_Book2_Electric Rev Req Model (2009 GRC) Rebuttal REmoval of New  WH Solar AdjustMI" xfId="5035"/>
    <cellStyle name="_Portfolio SPlan Base Case.xls Chart 3_Book2_Electric Rev Req Model (2009 GRC) Rebuttal REmoval of New  WH Solar AdjustMI 2" xfId="5036"/>
    <cellStyle name="_Portfolio SPlan Base Case.xls Chart 3_Book2_Electric Rev Req Model (2009 GRC) Rebuttal REmoval of New  WH Solar AdjustMI 2 2" xfId="5037"/>
    <cellStyle name="_Portfolio SPlan Base Case.xls Chart 3_Book2_Electric Rev Req Model (2009 GRC) Rebuttal REmoval of New  WH Solar AdjustMI 2 3" xfId="5038"/>
    <cellStyle name="_Portfolio SPlan Base Case.xls Chart 3_Book2_Electric Rev Req Model (2009 GRC) Rebuttal REmoval of New  WH Solar AdjustMI 3" xfId="5039"/>
    <cellStyle name="_Portfolio SPlan Base Case.xls Chart 3_Book2_Electric Rev Req Model (2009 GRC) Rebuttal REmoval of New  WH Solar AdjustMI 4" xfId="5040"/>
    <cellStyle name="_Portfolio SPlan Base Case.xls Chart 3_Book2_Electric Rev Req Model (2009 GRC) Revised 01-18-2010" xfId="5041"/>
    <cellStyle name="_Portfolio SPlan Base Case.xls Chart 3_Book2_Electric Rev Req Model (2009 GRC) Revised 01-18-2010 2" xfId="5042"/>
    <cellStyle name="_Portfolio SPlan Base Case.xls Chart 3_Book2_Electric Rev Req Model (2009 GRC) Revised 01-18-2010 2 2" xfId="5043"/>
    <cellStyle name="_Portfolio SPlan Base Case.xls Chart 3_Book2_Electric Rev Req Model (2009 GRC) Revised 01-18-2010 2 3" xfId="5044"/>
    <cellStyle name="_Portfolio SPlan Base Case.xls Chart 3_Book2_Electric Rev Req Model (2009 GRC) Revised 01-18-2010 3" xfId="5045"/>
    <cellStyle name="_Portfolio SPlan Base Case.xls Chart 3_Book2_Electric Rev Req Model (2009 GRC) Revised 01-18-2010 4" xfId="5046"/>
    <cellStyle name="_Portfolio SPlan Base Case.xls Chart 3_Book2_Final Order Electric EXHIBIT A-1" xfId="5047"/>
    <cellStyle name="_Portfolio SPlan Base Case.xls Chart 3_Book2_Final Order Electric EXHIBIT A-1 2" xfId="5048"/>
    <cellStyle name="_Portfolio SPlan Base Case.xls Chart 3_Book2_Final Order Electric EXHIBIT A-1 2 2" xfId="5049"/>
    <cellStyle name="_Portfolio SPlan Base Case.xls Chart 3_Book2_Final Order Electric EXHIBIT A-1 2 3" xfId="5050"/>
    <cellStyle name="_Portfolio SPlan Base Case.xls Chart 3_Book2_Final Order Electric EXHIBIT A-1 3" xfId="5051"/>
    <cellStyle name="_Portfolio SPlan Base Case.xls Chart 3_Book2_Final Order Electric EXHIBIT A-1 4" xfId="5052"/>
    <cellStyle name="_Portfolio SPlan Base Case.xls Chart 3_Chelan PUD Power Costs (8-10)" xfId="5053"/>
    <cellStyle name="_Portfolio SPlan Base Case.xls Chart 3_Colstrip 1&amp;2 Annual O&amp;M Budgets" xfId="11799"/>
    <cellStyle name="_Portfolio SPlan Base Case.xls Chart 3_Confidential Material" xfId="5054"/>
    <cellStyle name="_Portfolio SPlan Base Case.xls Chart 3_DEM-WP(C) Colstrip 12 Coal Cost Forecast 2010GRC" xfId="5055"/>
    <cellStyle name="_Portfolio SPlan Base Case.xls Chart 3_DEM-WP(C) Production O&amp;M 2010GRC As-Filed" xfId="5056"/>
    <cellStyle name="_Portfolio SPlan Base Case.xls Chart 3_DEM-WP(C) Production O&amp;M 2010GRC As-Filed 2" xfId="5057"/>
    <cellStyle name="_Portfolio SPlan Base Case.xls Chart 3_Electric Rev Req Model (2009 GRC) " xfId="5058"/>
    <cellStyle name="_Portfolio SPlan Base Case.xls Chart 3_Electric Rev Req Model (2009 GRC)  2" xfId="5059"/>
    <cellStyle name="_Portfolio SPlan Base Case.xls Chart 3_Electric Rev Req Model (2009 GRC)  2 2" xfId="5060"/>
    <cellStyle name="_Portfolio SPlan Base Case.xls Chart 3_Electric Rev Req Model (2009 GRC)  2 3" xfId="5061"/>
    <cellStyle name="_Portfolio SPlan Base Case.xls Chart 3_Electric Rev Req Model (2009 GRC)  3" xfId="5062"/>
    <cellStyle name="_Portfolio SPlan Base Case.xls Chart 3_Electric Rev Req Model (2009 GRC)  4" xfId="5063"/>
    <cellStyle name="_Portfolio SPlan Base Case.xls Chart 3_Electric Rev Req Model (2009 GRC) Rebuttal" xfId="5064"/>
    <cellStyle name="_Portfolio SPlan Base Case.xls Chart 3_Electric Rev Req Model (2009 GRC) Rebuttal 2" xfId="5065"/>
    <cellStyle name="_Portfolio SPlan Base Case.xls Chart 3_Electric Rev Req Model (2009 GRC) Rebuttal 2 2" xfId="5066"/>
    <cellStyle name="_Portfolio SPlan Base Case.xls Chart 3_Electric Rev Req Model (2009 GRC) Rebuttal 2 3" xfId="5067"/>
    <cellStyle name="_Portfolio SPlan Base Case.xls Chart 3_Electric Rev Req Model (2009 GRC) Rebuttal 3" xfId="5068"/>
    <cellStyle name="_Portfolio SPlan Base Case.xls Chart 3_Electric Rev Req Model (2009 GRC) Rebuttal 4" xfId="5069"/>
    <cellStyle name="_Portfolio SPlan Base Case.xls Chart 3_Electric Rev Req Model (2009 GRC) Rebuttal REmoval of New  WH Solar AdjustMI" xfId="5070"/>
    <cellStyle name="_Portfolio SPlan Base Case.xls Chart 3_Electric Rev Req Model (2009 GRC) Rebuttal REmoval of New  WH Solar AdjustMI 2" xfId="5071"/>
    <cellStyle name="_Portfolio SPlan Base Case.xls Chart 3_Electric Rev Req Model (2009 GRC) Rebuttal REmoval of New  WH Solar AdjustMI 2 2" xfId="5072"/>
    <cellStyle name="_Portfolio SPlan Base Case.xls Chart 3_Electric Rev Req Model (2009 GRC) Rebuttal REmoval of New  WH Solar AdjustMI 2 3" xfId="5073"/>
    <cellStyle name="_Portfolio SPlan Base Case.xls Chart 3_Electric Rev Req Model (2009 GRC) Rebuttal REmoval of New  WH Solar AdjustMI 3" xfId="5074"/>
    <cellStyle name="_Portfolio SPlan Base Case.xls Chart 3_Electric Rev Req Model (2009 GRC) Rebuttal REmoval of New  WH Solar AdjustMI 4" xfId="5075"/>
    <cellStyle name="_Portfolio SPlan Base Case.xls Chart 3_Electric Rev Req Model (2009 GRC) Revised 01-18-2010" xfId="5076"/>
    <cellStyle name="_Portfolio SPlan Base Case.xls Chart 3_Electric Rev Req Model (2009 GRC) Revised 01-18-2010 2" xfId="5077"/>
    <cellStyle name="_Portfolio SPlan Base Case.xls Chart 3_Electric Rev Req Model (2009 GRC) Revised 01-18-2010 2 2" xfId="5078"/>
    <cellStyle name="_Portfolio SPlan Base Case.xls Chart 3_Electric Rev Req Model (2009 GRC) Revised 01-18-2010 2 3" xfId="5079"/>
    <cellStyle name="_Portfolio SPlan Base Case.xls Chart 3_Electric Rev Req Model (2009 GRC) Revised 01-18-2010 3" xfId="5080"/>
    <cellStyle name="_Portfolio SPlan Base Case.xls Chart 3_Electric Rev Req Model (2009 GRC) Revised 01-18-2010 4" xfId="5081"/>
    <cellStyle name="_Portfolio SPlan Base Case.xls Chart 3_Electric Rev Req Model (2010 GRC)" xfId="5082"/>
    <cellStyle name="_Portfolio SPlan Base Case.xls Chart 3_Electric Rev Req Model (2010 GRC) SF" xfId="5083"/>
    <cellStyle name="_Portfolio SPlan Base Case.xls Chart 3_Final Order Electric EXHIBIT A-1" xfId="5084"/>
    <cellStyle name="_Portfolio SPlan Base Case.xls Chart 3_Final Order Electric EXHIBIT A-1 2" xfId="5085"/>
    <cellStyle name="_Portfolio SPlan Base Case.xls Chart 3_Final Order Electric EXHIBIT A-1 2 2" xfId="5086"/>
    <cellStyle name="_Portfolio SPlan Base Case.xls Chart 3_Final Order Electric EXHIBIT A-1 2 3" xfId="5087"/>
    <cellStyle name="_Portfolio SPlan Base Case.xls Chart 3_Final Order Electric EXHIBIT A-1 3" xfId="5088"/>
    <cellStyle name="_Portfolio SPlan Base Case.xls Chart 3_Final Order Electric EXHIBIT A-1 4" xfId="5089"/>
    <cellStyle name="_Portfolio SPlan Base Case.xls Chart 3_NIM Summary" xfId="5090"/>
    <cellStyle name="_Portfolio SPlan Base Case.xls Chart 3_NIM Summary 2" xfId="5091"/>
    <cellStyle name="_Portfolio SPlan Base Case.xls Chart 3_NIM Summary 2 2" xfId="11800"/>
    <cellStyle name="_Portfolio SPlan Base Case.xls Chart 3_NIM Summary 3" xfId="11801"/>
    <cellStyle name="_Portfolio SPlan Base Case.xls Chart 3_Rebuttal Power Costs" xfId="5092"/>
    <cellStyle name="_Portfolio SPlan Base Case.xls Chart 3_Rebuttal Power Costs 2" xfId="5093"/>
    <cellStyle name="_Portfolio SPlan Base Case.xls Chart 3_Rebuttal Power Costs 2 2" xfId="5094"/>
    <cellStyle name="_Portfolio SPlan Base Case.xls Chart 3_Rebuttal Power Costs 2 3" xfId="5095"/>
    <cellStyle name="_Portfolio SPlan Base Case.xls Chart 3_Rebuttal Power Costs 3" xfId="5096"/>
    <cellStyle name="_Portfolio SPlan Base Case.xls Chart 3_Rebuttal Power Costs 4" xfId="5097"/>
    <cellStyle name="_Portfolio SPlan Base Case.xls Chart 3_Rebuttal Power Costs_Adj Bench DR 3 for Initial Briefs (Electric)" xfId="5098"/>
    <cellStyle name="_Portfolio SPlan Base Case.xls Chart 3_Rebuttal Power Costs_Adj Bench DR 3 for Initial Briefs (Electric) 2" xfId="5099"/>
    <cellStyle name="_Portfolio SPlan Base Case.xls Chart 3_Rebuttal Power Costs_Adj Bench DR 3 for Initial Briefs (Electric) 2 2" xfId="5100"/>
    <cellStyle name="_Portfolio SPlan Base Case.xls Chart 3_Rebuttal Power Costs_Adj Bench DR 3 for Initial Briefs (Electric) 2 3" xfId="5101"/>
    <cellStyle name="_Portfolio SPlan Base Case.xls Chart 3_Rebuttal Power Costs_Adj Bench DR 3 for Initial Briefs (Electric) 3" xfId="5102"/>
    <cellStyle name="_Portfolio SPlan Base Case.xls Chart 3_Rebuttal Power Costs_Adj Bench DR 3 for Initial Briefs (Electric) 4" xfId="5103"/>
    <cellStyle name="_Portfolio SPlan Base Case.xls Chart 3_Rebuttal Power Costs_Electric Rev Req Model (2009 GRC) Rebuttal" xfId="5104"/>
    <cellStyle name="_Portfolio SPlan Base Case.xls Chart 3_Rebuttal Power Costs_Electric Rev Req Model (2009 GRC) Rebuttal 2" xfId="5105"/>
    <cellStyle name="_Portfolio SPlan Base Case.xls Chart 3_Rebuttal Power Costs_Electric Rev Req Model (2009 GRC) Rebuttal 2 2" xfId="5106"/>
    <cellStyle name="_Portfolio SPlan Base Case.xls Chart 3_Rebuttal Power Costs_Electric Rev Req Model (2009 GRC) Rebuttal 2 3" xfId="5107"/>
    <cellStyle name="_Portfolio SPlan Base Case.xls Chart 3_Rebuttal Power Costs_Electric Rev Req Model (2009 GRC) Rebuttal 3" xfId="5108"/>
    <cellStyle name="_Portfolio SPlan Base Case.xls Chart 3_Rebuttal Power Costs_Electric Rev Req Model (2009 GRC) Rebuttal 4" xfId="5109"/>
    <cellStyle name="_Portfolio SPlan Base Case.xls Chart 3_Rebuttal Power Costs_Electric Rev Req Model (2009 GRC) Rebuttal REmoval of New  WH Solar AdjustMI" xfId="5110"/>
    <cellStyle name="_Portfolio SPlan Base Case.xls Chart 3_Rebuttal Power Costs_Electric Rev Req Model (2009 GRC) Rebuttal REmoval of New  WH Solar AdjustMI 2" xfId="5111"/>
    <cellStyle name="_Portfolio SPlan Base Case.xls Chart 3_Rebuttal Power Costs_Electric Rev Req Model (2009 GRC) Rebuttal REmoval of New  WH Solar AdjustMI 2 2" xfId="5112"/>
    <cellStyle name="_Portfolio SPlan Base Case.xls Chart 3_Rebuttal Power Costs_Electric Rev Req Model (2009 GRC) Rebuttal REmoval of New  WH Solar AdjustMI 2 3" xfId="5113"/>
    <cellStyle name="_Portfolio SPlan Base Case.xls Chart 3_Rebuttal Power Costs_Electric Rev Req Model (2009 GRC) Rebuttal REmoval of New  WH Solar AdjustMI 3" xfId="5114"/>
    <cellStyle name="_Portfolio SPlan Base Case.xls Chart 3_Rebuttal Power Costs_Electric Rev Req Model (2009 GRC) Rebuttal REmoval of New  WH Solar AdjustMI 4" xfId="5115"/>
    <cellStyle name="_Portfolio SPlan Base Case.xls Chart 3_Rebuttal Power Costs_Electric Rev Req Model (2009 GRC) Revised 01-18-2010" xfId="5116"/>
    <cellStyle name="_Portfolio SPlan Base Case.xls Chart 3_Rebuttal Power Costs_Electric Rev Req Model (2009 GRC) Revised 01-18-2010 2" xfId="5117"/>
    <cellStyle name="_Portfolio SPlan Base Case.xls Chart 3_Rebuttal Power Costs_Electric Rev Req Model (2009 GRC) Revised 01-18-2010 2 2" xfId="5118"/>
    <cellStyle name="_Portfolio SPlan Base Case.xls Chart 3_Rebuttal Power Costs_Electric Rev Req Model (2009 GRC) Revised 01-18-2010 2 3" xfId="5119"/>
    <cellStyle name="_Portfolio SPlan Base Case.xls Chart 3_Rebuttal Power Costs_Electric Rev Req Model (2009 GRC) Revised 01-18-2010 3" xfId="5120"/>
    <cellStyle name="_Portfolio SPlan Base Case.xls Chart 3_Rebuttal Power Costs_Electric Rev Req Model (2009 GRC) Revised 01-18-2010 4" xfId="5121"/>
    <cellStyle name="_Portfolio SPlan Base Case.xls Chart 3_Rebuttal Power Costs_Final Order Electric EXHIBIT A-1" xfId="5122"/>
    <cellStyle name="_Portfolio SPlan Base Case.xls Chart 3_Rebuttal Power Costs_Final Order Electric EXHIBIT A-1 2" xfId="5123"/>
    <cellStyle name="_Portfolio SPlan Base Case.xls Chart 3_Rebuttal Power Costs_Final Order Electric EXHIBIT A-1 2 2" xfId="5124"/>
    <cellStyle name="_Portfolio SPlan Base Case.xls Chart 3_Rebuttal Power Costs_Final Order Electric EXHIBIT A-1 2 3" xfId="5125"/>
    <cellStyle name="_Portfolio SPlan Base Case.xls Chart 3_Rebuttal Power Costs_Final Order Electric EXHIBIT A-1 3" xfId="5126"/>
    <cellStyle name="_Portfolio SPlan Base Case.xls Chart 3_Rebuttal Power Costs_Final Order Electric EXHIBIT A-1 4" xfId="5127"/>
    <cellStyle name="_Portfolio SPlan Base Case.xls Chart 3_TENASKA REGULATORY ASSET" xfId="5128"/>
    <cellStyle name="_Portfolio SPlan Base Case.xls Chart 3_TENASKA REGULATORY ASSET 2" xfId="5129"/>
    <cellStyle name="_Portfolio SPlan Base Case.xls Chart 3_TENASKA REGULATORY ASSET 2 2" xfId="5130"/>
    <cellStyle name="_Portfolio SPlan Base Case.xls Chart 3_TENASKA REGULATORY ASSET 2 3" xfId="5131"/>
    <cellStyle name="_Portfolio SPlan Base Case.xls Chart 3_TENASKA REGULATORY ASSET 3" xfId="5132"/>
    <cellStyle name="_Portfolio SPlan Base Case.xls Chart 3_TENASKA REGULATORY ASSET 4" xfId="5133"/>
    <cellStyle name="_Power Cost Value Copy 11.30.05 gas 1.09.06 AURORA at 1.10.06" xfId="174"/>
    <cellStyle name="_Power Cost Value Copy 11.30.05 gas 1.09.06 AURORA at 1.10.06 2" xfId="780"/>
    <cellStyle name="_Power Cost Value Copy 11.30.05 gas 1.09.06 AURORA at 1.10.06 2 2" xfId="5134"/>
    <cellStyle name="_Power Cost Value Copy 11.30.05 gas 1.09.06 AURORA at 1.10.06 2 2 2" xfId="5135"/>
    <cellStyle name="_Power Cost Value Copy 11.30.05 gas 1.09.06 AURORA at 1.10.06 2 2 3" xfId="5136"/>
    <cellStyle name="_Power Cost Value Copy 11.30.05 gas 1.09.06 AURORA at 1.10.06 2 3" xfId="5137"/>
    <cellStyle name="_Power Cost Value Copy 11.30.05 gas 1.09.06 AURORA at 1.10.06 2 4" xfId="5138"/>
    <cellStyle name="_Power Cost Value Copy 11.30.05 gas 1.09.06 AURORA at 1.10.06 3" xfId="5139"/>
    <cellStyle name="_Power Cost Value Copy 11.30.05 gas 1.09.06 AURORA at 1.10.06 3 2" xfId="5140"/>
    <cellStyle name="_Power Cost Value Copy 11.30.05 gas 1.09.06 AURORA at 1.10.06 3 3" xfId="5141"/>
    <cellStyle name="_Power Cost Value Copy 11.30.05 gas 1.09.06 AURORA at 1.10.06 4" xfId="5142"/>
    <cellStyle name="_Power Cost Value Copy 11.30.05 gas 1.09.06 AURORA at 1.10.06 4 2" xfId="5143"/>
    <cellStyle name="_Power Cost Value Copy 11.30.05 gas 1.09.06 AURORA at 1.10.06 5" xfId="5144"/>
    <cellStyle name="_Power Cost Value Copy 11.30.05 gas 1.09.06 AURORA at 1.10.06_04 07E Wild Horse Wind Expansion (C) (2)" xfId="175"/>
    <cellStyle name="_Power Cost Value Copy 11.30.05 gas 1.09.06 AURORA at 1.10.06_04 07E Wild Horse Wind Expansion (C) (2) 2" xfId="5145"/>
    <cellStyle name="_Power Cost Value Copy 11.30.05 gas 1.09.06 AURORA at 1.10.06_04 07E Wild Horse Wind Expansion (C) (2) 2 2" xfId="5146"/>
    <cellStyle name="_Power Cost Value Copy 11.30.05 gas 1.09.06 AURORA at 1.10.06_04 07E Wild Horse Wind Expansion (C) (2) 2 3" xfId="5147"/>
    <cellStyle name="_Power Cost Value Copy 11.30.05 gas 1.09.06 AURORA at 1.10.06_04 07E Wild Horse Wind Expansion (C) (2) 3" xfId="5148"/>
    <cellStyle name="_Power Cost Value Copy 11.30.05 gas 1.09.06 AURORA at 1.10.06_04 07E Wild Horse Wind Expansion (C) (2) 4" xfId="5149"/>
    <cellStyle name="_Power Cost Value Copy 11.30.05 gas 1.09.06 AURORA at 1.10.06_04 07E Wild Horse Wind Expansion (C) (2)_Adj Bench DR 3 for Initial Briefs (Electric)" xfId="5150"/>
    <cellStyle name="_Power Cost Value Copy 11.30.05 gas 1.09.06 AURORA at 1.10.06_04 07E Wild Horse Wind Expansion (C) (2)_Adj Bench DR 3 for Initial Briefs (Electric) 2" xfId="5151"/>
    <cellStyle name="_Power Cost Value Copy 11.30.05 gas 1.09.06 AURORA at 1.10.06_04 07E Wild Horse Wind Expansion (C) (2)_Adj Bench DR 3 for Initial Briefs (Electric) 2 2" xfId="5152"/>
    <cellStyle name="_Power Cost Value Copy 11.30.05 gas 1.09.06 AURORA at 1.10.06_04 07E Wild Horse Wind Expansion (C) (2)_Adj Bench DR 3 for Initial Briefs (Electric) 2 3" xfId="5153"/>
    <cellStyle name="_Power Cost Value Copy 11.30.05 gas 1.09.06 AURORA at 1.10.06_04 07E Wild Horse Wind Expansion (C) (2)_Adj Bench DR 3 for Initial Briefs (Electric) 3" xfId="5154"/>
    <cellStyle name="_Power Cost Value Copy 11.30.05 gas 1.09.06 AURORA at 1.10.06_04 07E Wild Horse Wind Expansion (C) (2)_Adj Bench DR 3 for Initial Briefs (Electric) 4" xfId="5155"/>
    <cellStyle name="_Power Cost Value Copy 11.30.05 gas 1.09.06 AURORA at 1.10.06_04 07E Wild Horse Wind Expansion (C) (2)_Book1" xfId="5156"/>
    <cellStyle name="_Power Cost Value Copy 11.30.05 gas 1.09.06 AURORA at 1.10.06_04 07E Wild Horse Wind Expansion (C) (2)_Electric Rev Req Model (2009 GRC) " xfId="5157"/>
    <cellStyle name="_Power Cost Value Copy 11.30.05 gas 1.09.06 AURORA at 1.10.06_04 07E Wild Horse Wind Expansion (C) (2)_Electric Rev Req Model (2009 GRC)  2" xfId="5158"/>
    <cellStyle name="_Power Cost Value Copy 11.30.05 gas 1.09.06 AURORA at 1.10.06_04 07E Wild Horse Wind Expansion (C) (2)_Electric Rev Req Model (2009 GRC)  2 2" xfId="5159"/>
    <cellStyle name="_Power Cost Value Copy 11.30.05 gas 1.09.06 AURORA at 1.10.06_04 07E Wild Horse Wind Expansion (C) (2)_Electric Rev Req Model (2009 GRC)  2 3" xfId="5160"/>
    <cellStyle name="_Power Cost Value Copy 11.30.05 gas 1.09.06 AURORA at 1.10.06_04 07E Wild Horse Wind Expansion (C) (2)_Electric Rev Req Model (2009 GRC)  3" xfId="5161"/>
    <cellStyle name="_Power Cost Value Copy 11.30.05 gas 1.09.06 AURORA at 1.10.06_04 07E Wild Horse Wind Expansion (C) (2)_Electric Rev Req Model (2009 GRC)  4" xfId="5162"/>
    <cellStyle name="_Power Cost Value Copy 11.30.05 gas 1.09.06 AURORA at 1.10.06_04 07E Wild Horse Wind Expansion (C) (2)_Electric Rev Req Model (2009 GRC) Rebuttal" xfId="5163"/>
    <cellStyle name="_Power Cost Value Copy 11.30.05 gas 1.09.06 AURORA at 1.10.06_04 07E Wild Horse Wind Expansion (C) (2)_Electric Rev Req Model (2009 GRC) Rebuttal 2" xfId="5164"/>
    <cellStyle name="_Power Cost Value Copy 11.30.05 gas 1.09.06 AURORA at 1.10.06_04 07E Wild Horse Wind Expansion (C) (2)_Electric Rev Req Model (2009 GRC) Rebuttal 2 2" xfId="5165"/>
    <cellStyle name="_Power Cost Value Copy 11.30.05 gas 1.09.06 AURORA at 1.10.06_04 07E Wild Horse Wind Expansion (C) (2)_Electric Rev Req Model (2009 GRC) Rebuttal 2 3" xfId="5166"/>
    <cellStyle name="_Power Cost Value Copy 11.30.05 gas 1.09.06 AURORA at 1.10.06_04 07E Wild Horse Wind Expansion (C) (2)_Electric Rev Req Model (2009 GRC) Rebuttal 3" xfId="5167"/>
    <cellStyle name="_Power Cost Value Copy 11.30.05 gas 1.09.06 AURORA at 1.10.06_04 07E Wild Horse Wind Expansion (C) (2)_Electric Rev Req Model (2009 GRC) Rebuttal 4" xfId="5168"/>
    <cellStyle name="_Power Cost Value Copy 11.30.05 gas 1.09.06 AURORA at 1.10.06_04 07E Wild Horse Wind Expansion (C) (2)_Electric Rev Req Model (2009 GRC) Rebuttal REmoval of New  WH Solar AdjustMI" xfId="5169"/>
    <cellStyle name="_Power Cost Value Copy 11.30.05 gas 1.09.06 AURORA at 1.10.06_04 07E Wild Horse Wind Expansion (C) (2)_Electric Rev Req Model (2009 GRC) Rebuttal REmoval of New  WH Solar AdjustMI 2" xfId="5170"/>
    <cellStyle name="_Power Cost Value Copy 11.30.05 gas 1.09.06 AURORA at 1.10.06_04 07E Wild Horse Wind Expansion (C) (2)_Electric Rev Req Model (2009 GRC) Rebuttal REmoval of New  WH Solar AdjustMI 2 2" xfId="5171"/>
    <cellStyle name="_Power Cost Value Copy 11.30.05 gas 1.09.06 AURORA at 1.10.06_04 07E Wild Horse Wind Expansion (C) (2)_Electric Rev Req Model (2009 GRC) Rebuttal REmoval of New  WH Solar AdjustMI 2 3" xfId="5172"/>
    <cellStyle name="_Power Cost Value Copy 11.30.05 gas 1.09.06 AURORA at 1.10.06_04 07E Wild Horse Wind Expansion (C) (2)_Electric Rev Req Model (2009 GRC) Rebuttal REmoval of New  WH Solar AdjustMI 3" xfId="5173"/>
    <cellStyle name="_Power Cost Value Copy 11.30.05 gas 1.09.06 AURORA at 1.10.06_04 07E Wild Horse Wind Expansion (C) (2)_Electric Rev Req Model (2009 GRC) Rebuttal REmoval of New  WH Solar AdjustMI 4" xfId="5174"/>
    <cellStyle name="_Power Cost Value Copy 11.30.05 gas 1.09.06 AURORA at 1.10.06_04 07E Wild Horse Wind Expansion (C) (2)_Electric Rev Req Model (2009 GRC) Revised 01-18-2010" xfId="5175"/>
    <cellStyle name="_Power Cost Value Copy 11.30.05 gas 1.09.06 AURORA at 1.10.06_04 07E Wild Horse Wind Expansion (C) (2)_Electric Rev Req Model (2009 GRC) Revised 01-18-2010 2" xfId="5176"/>
    <cellStyle name="_Power Cost Value Copy 11.30.05 gas 1.09.06 AURORA at 1.10.06_04 07E Wild Horse Wind Expansion (C) (2)_Electric Rev Req Model (2009 GRC) Revised 01-18-2010 2 2" xfId="5177"/>
    <cellStyle name="_Power Cost Value Copy 11.30.05 gas 1.09.06 AURORA at 1.10.06_04 07E Wild Horse Wind Expansion (C) (2)_Electric Rev Req Model (2009 GRC) Revised 01-18-2010 2 3" xfId="5178"/>
    <cellStyle name="_Power Cost Value Copy 11.30.05 gas 1.09.06 AURORA at 1.10.06_04 07E Wild Horse Wind Expansion (C) (2)_Electric Rev Req Model (2009 GRC) Revised 01-18-2010 3" xfId="5179"/>
    <cellStyle name="_Power Cost Value Copy 11.30.05 gas 1.09.06 AURORA at 1.10.06_04 07E Wild Horse Wind Expansion (C) (2)_Electric Rev Req Model (2009 GRC) Revised 01-18-2010 4" xfId="5180"/>
    <cellStyle name="_Power Cost Value Copy 11.30.05 gas 1.09.06 AURORA at 1.10.06_04 07E Wild Horse Wind Expansion (C) (2)_Electric Rev Req Model (2010 GRC)" xfId="5181"/>
    <cellStyle name="_Power Cost Value Copy 11.30.05 gas 1.09.06 AURORA at 1.10.06_04 07E Wild Horse Wind Expansion (C) (2)_Electric Rev Req Model (2010 GRC) SF" xfId="5182"/>
    <cellStyle name="_Power Cost Value Copy 11.30.05 gas 1.09.06 AURORA at 1.10.06_04 07E Wild Horse Wind Expansion (C) (2)_Final Order Electric EXHIBIT A-1" xfId="5183"/>
    <cellStyle name="_Power Cost Value Copy 11.30.05 gas 1.09.06 AURORA at 1.10.06_04 07E Wild Horse Wind Expansion (C) (2)_Final Order Electric EXHIBIT A-1 2" xfId="5184"/>
    <cellStyle name="_Power Cost Value Copy 11.30.05 gas 1.09.06 AURORA at 1.10.06_04 07E Wild Horse Wind Expansion (C) (2)_Final Order Electric EXHIBIT A-1 2 2" xfId="5185"/>
    <cellStyle name="_Power Cost Value Copy 11.30.05 gas 1.09.06 AURORA at 1.10.06_04 07E Wild Horse Wind Expansion (C) (2)_Final Order Electric EXHIBIT A-1 2 3" xfId="5186"/>
    <cellStyle name="_Power Cost Value Copy 11.30.05 gas 1.09.06 AURORA at 1.10.06_04 07E Wild Horse Wind Expansion (C) (2)_Final Order Electric EXHIBIT A-1 3" xfId="5187"/>
    <cellStyle name="_Power Cost Value Copy 11.30.05 gas 1.09.06 AURORA at 1.10.06_04 07E Wild Horse Wind Expansion (C) (2)_Final Order Electric EXHIBIT A-1 4" xfId="5188"/>
    <cellStyle name="_Power Cost Value Copy 11.30.05 gas 1.09.06 AURORA at 1.10.06_04 07E Wild Horse Wind Expansion (C) (2)_TENASKA REGULATORY ASSET" xfId="5189"/>
    <cellStyle name="_Power Cost Value Copy 11.30.05 gas 1.09.06 AURORA at 1.10.06_04 07E Wild Horse Wind Expansion (C) (2)_TENASKA REGULATORY ASSET 2" xfId="5190"/>
    <cellStyle name="_Power Cost Value Copy 11.30.05 gas 1.09.06 AURORA at 1.10.06_04 07E Wild Horse Wind Expansion (C) (2)_TENASKA REGULATORY ASSET 2 2" xfId="5191"/>
    <cellStyle name="_Power Cost Value Copy 11.30.05 gas 1.09.06 AURORA at 1.10.06_04 07E Wild Horse Wind Expansion (C) (2)_TENASKA REGULATORY ASSET 2 3" xfId="5192"/>
    <cellStyle name="_Power Cost Value Copy 11.30.05 gas 1.09.06 AURORA at 1.10.06_04 07E Wild Horse Wind Expansion (C) (2)_TENASKA REGULATORY ASSET 3" xfId="5193"/>
    <cellStyle name="_Power Cost Value Copy 11.30.05 gas 1.09.06 AURORA at 1.10.06_04 07E Wild Horse Wind Expansion (C) (2)_TENASKA REGULATORY ASSET 4" xfId="5194"/>
    <cellStyle name="_Power Cost Value Copy 11.30.05 gas 1.09.06 AURORA at 1.10.06_16.37E Wild Horse Expansion DeferralRevwrkingfile SF" xfId="5195"/>
    <cellStyle name="_Power Cost Value Copy 11.30.05 gas 1.09.06 AURORA at 1.10.06_16.37E Wild Horse Expansion DeferralRevwrkingfile SF 2" xfId="5196"/>
    <cellStyle name="_Power Cost Value Copy 11.30.05 gas 1.09.06 AURORA at 1.10.06_16.37E Wild Horse Expansion DeferralRevwrkingfile SF 2 2" xfId="5197"/>
    <cellStyle name="_Power Cost Value Copy 11.30.05 gas 1.09.06 AURORA at 1.10.06_16.37E Wild Horse Expansion DeferralRevwrkingfile SF 2 3" xfId="5198"/>
    <cellStyle name="_Power Cost Value Copy 11.30.05 gas 1.09.06 AURORA at 1.10.06_16.37E Wild Horse Expansion DeferralRevwrkingfile SF 3" xfId="5199"/>
    <cellStyle name="_Power Cost Value Copy 11.30.05 gas 1.09.06 AURORA at 1.10.06_16.37E Wild Horse Expansion DeferralRevwrkingfile SF 4" xfId="5200"/>
    <cellStyle name="_Power Cost Value Copy 11.30.05 gas 1.09.06 AURORA at 1.10.06_2009 Compliance Filing PCA Exhibits for GRC" xfId="5201"/>
    <cellStyle name="_Power Cost Value Copy 11.30.05 gas 1.09.06 AURORA at 1.10.06_2009 Compliance Filing PCA Exhibits for GRC 2" xfId="5202"/>
    <cellStyle name="_Power Cost Value Copy 11.30.05 gas 1.09.06 AURORA at 1.10.06_2009 GRC Compl Filing - Exhibit D" xfId="5203"/>
    <cellStyle name="_Power Cost Value Copy 11.30.05 gas 1.09.06 AURORA at 1.10.06_2009 GRC Compl Filing - Exhibit D 2" xfId="5204"/>
    <cellStyle name="_Power Cost Value Copy 11.30.05 gas 1.09.06 AURORA at 1.10.06_2009 GRC Compl Filing - Exhibit D 3" xfId="11802"/>
    <cellStyle name="_Power Cost Value Copy 11.30.05 gas 1.09.06 AURORA at 1.10.06_2010 PTC's July1_Dec31 2010 " xfId="176"/>
    <cellStyle name="_Power Cost Value Copy 11.30.05 gas 1.09.06 AURORA at 1.10.06_2010 PTC's Sept10_Aug11 (Version 4)" xfId="177"/>
    <cellStyle name="_Power Cost Value Copy 11.30.05 gas 1.09.06 AURORA at 1.10.06_3.01 Income Statement" xfId="585"/>
    <cellStyle name="_Power Cost Value Copy 11.30.05 gas 1.09.06 AURORA at 1.10.06_4 31 Regulatory Assets and Liabilities  7 06- Exhibit D" xfId="586"/>
    <cellStyle name="_Power Cost Value Copy 11.30.05 gas 1.09.06 AURORA at 1.10.06_4 31 Regulatory Assets and Liabilities  7 06- Exhibit D 2" xfId="5205"/>
    <cellStyle name="_Power Cost Value Copy 11.30.05 gas 1.09.06 AURORA at 1.10.06_4 31 Regulatory Assets and Liabilities  7 06- Exhibit D 2 2" xfId="5206"/>
    <cellStyle name="_Power Cost Value Copy 11.30.05 gas 1.09.06 AURORA at 1.10.06_4 31 Regulatory Assets and Liabilities  7 06- Exhibit D 2 3" xfId="5207"/>
    <cellStyle name="_Power Cost Value Copy 11.30.05 gas 1.09.06 AURORA at 1.10.06_4 31 Regulatory Assets and Liabilities  7 06- Exhibit D 3" xfId="5208"/>
    <cellStyle name="_Power Cost Value Copy 11.30.05 gas 1.09.06 AURORA at 1.10.06_4 31 Regulatory Assets and Liabilities  7 06- Exhibit D 4" xfId="5209"/>
    <cellStyle name="_Power Cost Value Copy 11.30.05 gas 1.09.06 AURORA at 1.10.06_4 31 Regulatory Assets and Liabilities  7 06- Exhibit D_NIM Summary" xfId="5210"/>
    <cellStyle name="_Power Cost Value Copy 11.30.05 gas 1.09.06 AURORA at 1.10.06_4 31 Regulatory Assets and Liabilities  7 06- Exhibit D_NIM Summary 2" xfId="5211"/>
    <cellStyle name="_Power Cost Value Copy 11.30.05 gas 1.09.06 AURORA at 1.10.06_4 31 Regulatory Assets and Liabilities  7 06- Exhibit D_NIM Summary 3" xfId="11803"/>
    <cellStyle name="_Power Cost Value Copy 11.30.05 gas 1.09.06 AURORA at 1.10.06_4 31E Reg Asset  Liab and EXH D" xfId="11804"/>
    <cellStyle name="_Power Cost Value Copy 11.30.05 gas 1.09.06 AURORA at 1.10.06_4 31E Reg Asset  Liab and EXH D _ Aug 10 Filing (2)" xfId="11805"/>
    <cellStyle name="_Power Cost Value Copy 11.30.05 gas 1.09.06 AURORA at 1.10.06_4 32 Regulatory Assets and Liabilities  7 06- Exhibit D" xfId="587"/>
    <cellStyle name="_Power Cost Value Copy 11.30.05 gas 1.09.06 AURORA at 1.10.06_4 32 Regulatory Assets and Liabilities  7 06- Exhibit D 2" xfId="5212"/>
    <cellStyle name="_Power Cost Value Copy 11.30.05 gas 1.09.06 AURORA at 1.10.06_4 32 Regulatory Assets and Liabilities  7 06- Exhibit D 2 2" xfId="5213"/>
    <cellStyle name="_Power Cost Value Copy 11.30.05 gas 1.09.06 AURORA at 1.10.06_4 32 Regulatory Assets and Liabilities  7 06- Exhibit D 2 3" xfId="5214"/>
    <cellStyle name="_Power Cost Value Copy 11.30.05 gas 1.09.06 AURORA at 1.10.06_4 32 Regulatory Assets and Liabilities  7 06- Exhibit D 3" xfId="5215"/>
    <cellStyle name="_Power Cost Value Copy 11.30.05 gas 1.09.06 AURORA at 1.10.06_4 32 Regulatory Assets and Liabilities  7 06- Exhibit D 4" xfId="5216"/>
    <cellStyle name="_Power Cost Value Copy 11.30.05 gas 1.09.06 AURORA at 1.10.06_4 32 Regulatory Assets and Liabilities  7 06- Exhibit D_NIM Summary" xfId="5217"/>
    <cellStyle name="_Power Cost Value Copy 11.30.05 gas 1.09.06 AURORA at 1.10.06_4 32 Regulatory Assets and Liabilities  7 06- Exhibit D_NIM Summary 2" xfId="5218"/>
    <cellStyle name="_Power Cost Value Copy 11.30.05 gas 1.09.06 AURORA at 1.10.06_4 32 Regulatory Assets and Liabilities  7 06- Exhibit D_NIM Summary 3" xfId="11806"/>
    <cellStyle name="_Power Cost Value Copy 11.30.05 gas 1.09.06 AURORA at 1.10.06_6.06E Operating Expenses" xfId="11807"/>
    <cellStyle name="_Power Cost Value Copy 11.30.05 gas 1.09.06 AURORA at 1.10.06_ACCOUNTS" xfId="5219"/>
    <cellStyle name="_Power Cost Value Copy 11.30.05 gas 1.09.06 AURORA at 1.10.06_Att B to RECs proceeds proposal" xfId="178"/>
    <cellStyle name="_Power Cost Value Copy 11.30.05 gas 1.09.06 AURORA at 1.10.06_AURORA Total New" xfId="5220"/>
    <cellStyle name="_Power Cost Value Copy 11.30.05 gas 1.09.06 AURORA at 1.10.06_AURORA Total New 2" xfId="5221"/>
    <cellStyle name="_Power Cost Value Copy 11.30.05 gas 1.09.06 AURORA at 1.10.06_Backup for Attachment B 2010-09-09" xfId="179"/>
    <cellStyle name="_Power Cost Value Copy 11.30.05 gas 1.09.06 AURORA at 1.10.06_Bench Request - Attachment B" xfId="180"/>
    <cellStyle name="_Power Cost Value Copy 11.30.05 gas 1.09.06 AURORA at 1.10.06_Book2" xfId="5222"/>
    <cellStyle name="_Power Cost Value Copy 11.30.05 gas 1.09.06 AURORA at 1.10.06_Book2 2" xfId="5223"/>
    <cellStyle name="_Power Cost Value Copy 11.30.05 gas 1.09.06 AURORA at 1.10.06_Book2 2 2" xfId="5224"/>
    <cellStyle name="_Power Cost Value Copy 11.30.05 gas 1.09.06 AURORA at 1.10.06_Book2 2 3" xfId="5225"/>
    <cellStyle name="_Power Cost Value Copy 11.30.05 gas 1.09.06 AURORA at 1.10.06_Book2 3" xfId="5226"/>
    <cellStyle name="_Power Cost Value Copy 11.30.05 gas 1.09.06 AURORA at 1.10.06_Book2 4" xfId="5227"/>
    <cellStyle name="_Power Cost Value Copy 11.30.05 gas 1.09.06 AURORA at 1.10.06_Book2_Adj Bench DR 3 for Initial Briefs (Electric)" xfId="5228"/>
    <cellStyle name="_Power Cost Value Copy 11.30.05 gas 1.09.06 AURORA at 1.10.06_Book2_Adj Bench DR 3 for Initial Briefs (Electric) 2" xfId="5229"/>
    <cellStyle name="_Power Cost Value Copy 11.30.05 gas 1.09.06 AURORA at 1.10.06_Book2_Adj Bench DR 3 for Initial Briefs (Electric) 2 2" xfId="5230"/>
    <cellStyle name="_Power Cost Value Copy 11.30.05 gas 1.09.06 AURORA at 1.10.06_Book2_Adj Bench DR 3 for Initial Briefs (Electric) 2 3" xfId="5231"/>
    <cellStyle name="_Power Cost Value Copy 11.30.05 gas 1.09.06 AURORA at 1.10.06_Book2_Adj Bench DR 3 for Initial Briefs (Electric) 3" xfId="5232"/>
    <cellStyle name="_Power Cost Value Copy 11.30.05 gas 1.09.06 AURORA at 1.10.06_Book2_Adj Bench DR 3 for Initial Briefs (Electric) 4" xfId="5233"/>
    <cellStyle name="_Power Cost Value Copy 11.30.05 gas 1.09.06 AURORA at 1.10.06_Book2_Electric Rev Req Model (2009 GRC) Rebuttal" xfId="5234"/>
    <cellStyle name="_Power Cost Value Copy 11.30.05 gas 1.09.06 AURORA at 1.10.06_Book2_Electric Rev Req Model (2009 GRC) Rebuttal 2" xfId="5235"/>
    <cellStyle name="_Power Cost Value Copy 11.30.05 gas 1.09.06 AURORA at 1.10.06_Book2_Electric Rev Req Model (2009 GRC) Rebuttal 2 2" xfId="5236"/>
    <cellStyle name="_Power Cost Value Copy 11.30.05 gas 1.09.06 AURORA at 1.10.06_Book2_Electric Rev Req Model (2009 GRC) Rebuttal 2 3" xfId="5237"/>
    <cellStyle name="_Power Cost Value Copy 11.30.05 gas 1.09.06 AURORA at 1.10.06_Book2_Electric Rev Req Model (2009 GRC) Rebuttal 3" xfId="5238"/>
    <cellStyle name="_Power Cost Value Copy 11.30.05 gas 1.09.06 AURORA at 1.10.06_Book2_Electric Rev Req Model (2009 GRC) Rebuttal 4" xfId="5239"/>
    <cellStyle name="_Power Cost Value Copy 11.30.05 gas 1.09.06 AURORA at 1.10.06_Book2_Electric Rev Req Model (2009 GRC) Rebuttal REmoval of New  WH Solar AdjustMI" xfId="5240"/>
    <cellStyle name="_Power Cost Value Copy 11.30.05 gas 1.09.06 AURORA at 1.10.06_Book2_Electric Rev Req Model (2009 GRC) Rebuttal REmoval of New  WH Solar AdjustMI 2" xfId="5241"/>
    <cellStyle name="_Power Cost Value Copy 11.30.05 gas 1.09.06 AURORA at 1.10.06_Book2_Electric Rev Req Model (2009 GRC) Rebuttal REmoval of New  WH Solar AdjustMI 2 2" xfId="5242"/>
    <cellStyle name="_Power Cost Value Copy 11.30.05 gas 1.09.06 AURORA at 1.10.06_Book2_Electric Rev Req Model (2009 GRC) Rebuttal REmoval of New  WH Solar AdjustMI 2 3" xfId="5243"/>
    <cellStyle name="_Power Cost Value Copy 11.30.05 gas 1.09.06 AURORA at 1.10.06_Book2_Electric Rev Req Model (2009 GRC) Rebuttal REmoval of New  WH Solar AdjustMI 3" xfId="5244"/>
    <cellStyle name="_Power Cost Value Copy 11.30.05 gas 1.09.06 AURORA at 1.10.06_Book2_Electric Rev Req Model (2009 GRC) Rebuttal REmoval of New  WH Solar AdjustMI 4" xfId="5245"/>
    <cellStyle name="_Power Cost Value Copy 11.30.05 gas 1.09.06 AURORA at 1.10.06_Book2_Electric Rev Req Model (2009 GRC) Revised 01-18-2010" xfId="5246"/>
    <cellStyle name="_Power Cost Value Copy 11.30.05 gas 1.09.06 AURORA at 1.10.06_Book2_Electric Rev Req Model (2009 GRC) Revised 01-18-2010 2" xfId="5247"/>
    <cellStyle name="_Power Cost Value Copy 11.30.05 gas 1.09.06 AURORA at 1.10.06_Book2_Electric Rev Req Model (2009 GRC) Revised 01-18-2010 2 2" xfId="5248"/>
    <cellStyle name="_Power Cost Value Copy 11.30.05 gas 1.09.06 AURORA at 1.10.06_Book2_Electric Rev Req Model (2009 GRC) Revised 01-18-2010 2 3" xfId="5249"/>
    <cellStyle name="_Power Cost Value Copy 11.30.05 gas 1.09.06 AURORA at 1.10.06_Book2_Electric Rev Req Model (2009 GRC) Revised 01-18-2010 3" xfId="5250"/>
    <cellStyle name="_Power Cost Value Copy 11.30.05 gas 1.09.06 AURORA at 1.10.06_Book2_Electric Rev Req Model (2009 GRC) Revised 01-18-2010 4" xfId="5251"/>
    <cellStyle name="_Power Cost Value Copy 11.30.05 gas 1.09.06 AURORA at 1.10.06_Book2_Final Order Electric EXHIBIT A-1" xfId="5252"/>
    <cellStyle name="_Power Cost Value Copy 11.30.05 gas 1.09.06 AURORA at 1.10.06_Book2_Final Order Electric EXHIBIT A-1 2" xfId="5253"/>
    <cellStyle name="_Power Cost Value Copy 11.30.05 gas 1.09.06 AURORA at 1.10.06_Book2_Final Order Electric EXHIBIT A-1 2 2" xfId="5254"/>
    <cellStyle name="_Power Cost Value Copy 11.30.05 gas 1.09.06 AURORA at 1.10.06_Book2_Final Order Electric EXHIBIT A-1 2 3" xfId="5255"/>
    <cellStyle name="_Power Cost Value Copy 11.30.05 gas 1.09.06 AURORA at 1.10.06_Book2_Final Order Electric EXHIBIT A-1 3" xfId="5256"/>
    <cellStyle name="_Power Cost Value Copy 11.30.05 gas 1.09.06 AURORA at 1.10.06_Book2_Final Order Electric EXHIBIT A-1 4" xfId="5257"/>
    <cellStyle name="_Power Cost Value Copy 11.30.05 gas 1.09.06 AURORA at 1.10.06_Book4" xfId="5258"/>
    <cellStyle name="_Power Cost Value Copy 11.30.05 gas 1.09.06 AURORA at 1.10.06_Book4 2" xfId="5259"/>
    <cellStyle name="_Power Cost Value Copy 11.30.05 gas 1.09.06 AURORA at 1.10.06_Book4 2 2" xfId="5260"/>
    <cellStyle name="_Power Cost Value Copy 11.30.05 gas 1.09.06 AURORA at 1.10.06_Book4 2 3" xfId="5261"/>
    <cellStyle name="_Power Cost Value Copy 11.30.05 gas 1.09.06 AURORA at 1.10.06_Book4 3" xfId="5262"/>
    <cellStyle name="_Power Cost Value Copy 11.30.05 gas 1.09.06 AURORA at 1.10.06_Book4 4" xfId="5263"/>
    <cellStyle name="_Power Cost Value Copy 11.30.05 gas 1.09.06 AURORA at 1.10.06_Book9" xfId="588"/>
    <cellStyle name="_Power Cost Value Copy 11.30.05 gas 1.09.06 AURORA at 1.10.06_Book9 2" xfId="5264"/>
    <cellStyle name="_Power Cost Value Copy 11.30.05 gas 1.09.06 AURORA at 1.10.06_Book9 2 2" xfId="5265"/>
    <cellStyle name="_Power Cost Value Copy 11.30.05 gas 1.09.06 AURORA at 1.10.06_Book9 2 3" xfId="5266"/>
    <cellStyle name="_Power Cost Value Copy 11.30.05 gas 1.09.06 AURORA at 1.10.06_Book9 3" xfId="5267"/>
    <cellStyle name="_Power Cost Value Copy 11.30.05 gas 1.09.06 AURORA at 1.10.06_Book9 4" xfId="5268"/>
    <cellStyle name="_Power Cost Value Copy 11.30.05 gas 1.09.06 AURORA at 1.10.06_Check the Interest Calculation" xfId="181"/>
    <cellStyle name="_Power Cost Value Copy 11.30.05 gas 1.09.06 AURORA at 1.10.06_Check the Interest Calculation_Scenario 1 REC vs PTC Offset" xfId="182"/>
    <cellStyle name="_Power Cost Value Copy 11.30.05 gas 1.09.06 AURORA at 1.10.06_Check the Interest Calculation_Scenario 3" xfId="183"/>
    <cellStyle name="_Power Cost Value Copy 11.30.05 gas 1.09.06 AURORA at 1.10.06_Chelan PUD Power Costs (8-10)" xfId="5269"/>
    <cellStyle name="_Power Cost Value Copy 11.30.05 gas 1.09.06 AURORA at 1.10.06_DEM-WP(C) Chelan Power Costs" xfId="11808"/>
    <cellStyle name="_Power Cost Value Copy 11.30.05 gas 1.09.06 AURORA at 1.10.06_DEM-WP(C) Gas Transport 2010GRC" xfId="11809"/>
    <cellStyle name="_Power Cost Value Copy 11.30.05 gas 1.09.06 AURORA at 1.10.06_Direct Assignment Distribution Plant 2008" xfId="184"/>
    <cellStyle name="_Power Cost Value Copy 11.30.05 gas 1.09.06 AURORA at 1.10.06_Direct Assignment Distribution Plant 2008 2" xfId="5270"/>
    <cellStyle name="_Power Cost Value Copy 11.30.05 gas 1.09.06 AURORA at 1.10.06_Direct Assignment Distribution Plant 2008 2 2" xfId="5271"/>
    <cellStyle name="_Power Cost Value Copy 11.30.05 gas 1.09.06 AURORA at 1.10.06_Direct Assignment Distribution Plant 2008 2 2 2" xfId="5272"/>
    <cellStyle name="_Power Cost Value Copy 11.30.05 gas 1.09.06 AURORA at 1.10.06_Direct Assignment Distribution Plant 2008 2 2 3" xfId="5273"/>
    <cellStyle name="_Power Cost Value Copy 11.30.05 gas 1.09.06 AURORA at 1.10.06_Direct Assignment Distribution Plant 2008 2 3" xfId="5274"/>
    <cellStyle name="_Power Cost Value Copy 11.30.05 gas 1.09.06 AURORA at 1.10.06_Direct Assignment Distribution Plant 2008 2 3 2" xfId="5275"/>
    <cellStyle name="_Power Cost Value Copy 11.30.05 gas 1.09.06 AURORA at 1.10.06_Direct Assignment Distribution Plant 2008 2 3 3" xfId="5276"/>
    <cellStyle name="_Power Cost Value Copy 11.30.05 gas 1.09.06 AURORA at 1.10.06_Direct Assignment Distribution Plant 2008 2 4" xfId="5277"/>
    <cellStyle name="_Power Cost Value Copy 11.30.05 gas 1.09.06 AURORA at 1.10.06_Direct Assignment Distribution Plant 2008 2 4 2" xfId="5278"/>
    <cellStyle name="_Power Cost Value Copy 11.30.05 gas 1.09.06 AURORA at 1.10.06_Direct Assignment Distribution Plant 2008 2 4 3" xfId="5279"/>
    <cellStyle name="_Power Cost Value Copy 11.30.05 gas 1.09.06 AURORA at 1.10.06_Direct Assignment Distribution Plant 2008 3" xfId="5280"/>
    <cellStyle name="_Power Cost Value Copy 11.30.05 gas 1.09.06 AURORA at 1.10.06_Direct Assignment Distribution Plant 2008 3 2" xfId="5281"/>
    <cellStyle name="_Power Cost Value Copy 11.30.05 gas 1.09.06 AURORA at 1.10.06_Direct Assignment Distribution Plant 2008 3 3" xfId="5282"/>
    <cellStyle name="_Power Cost Value Copy 11.30.05 gas 1.09.06 AURORA at 1.10.06_Direct Assignment Distribution Plant 2008 4" xfId="5283"/>
    <cellStyle name="_Power Cost Value Copy 11.30.05 gas 1.09.06 AURORA at 1.10.06_Direct Assignment Distribution Plant 2008 4 2" xfId="5284"/>
    <cellStyle name="_Power Cost Value Copy 11.30.05 gas 1.09.06 AURORA at 1.10.06_Direct Assignment Distribution Plant 2008 4 3" xfId="5285"/>
    <cellStyle name="_Power Cost Value Copy 11.30.05 gas 1.09.06 AURORA at 1.10.06_Direct Assignment Distribution Plant 2008 5" xfId="5286"/>
    <cellStyle name="_Power Cost Value Copy 11.30.05 gas 1.09.06 AURORA at 1.10.06_Direct Assignment Distribution Plant 2008 6" xfId="5287"/>
    <cellStyle name="_Power Cost Value Copy 11.30.05 gas 1.09.06 AURORA at 1.10.06_Direct Assignment Distribution Plant 2008_Low Income 2010 RevRequirement" xfId="5288"/>
    <cellStyle name="_Power Cost Value Copy 11.30.05 gas 1.09.06 AURORA at 1.10.06_Direct Assignment Distribution Plant 2008_Low Income 2010 RevRequirement (2)" xfId="5289"/>
    <cellStyle name="_Power Cost Value Copy 11.30.05 gas 1.09.06 AURORA at 1.10.06_Direct Assignment Distribution Plant 2008_Oct2010toSep2011LwIncLead" xfId="5290"/>
    <cellStyle name="_Power Cost Value Copy 11.30.05 gas 1.09.06 AURORA at 1.10.06_Electric COS Inputs" xfId="185"/>
    <cellStyle name="_Power Cost Value Copy 11.30.05 gas 1.09.06 AURORA at 1.10.06_Electric COS Inputs 2" xfId="5291"/>
    <cellStyle name="_Power Cost Value Copy 11.30.05 gas 1.09.06 AURORA at 1.10.06_Electric COS Inputs 2 2" xfId="5292"/>
    <cellStyle name="_Power Cost Value Copy 11.30.05 gas 1.09.06 AURORA at 1.10.06_Electric COS Inputs 2 2 2" xfId="5293"/>
    <cellStyle name="_Power Cost Value Copy 11.30.05 gas 1.09.06 AURORA at 1.10.06_Electric COS Inputs 2 2 3" xfId="5294"/>
    <cellStyle name="_Power Cost Value Copy 11.30.05 gas 1.09.06 AURORA at 1.10.06_Electric COS Inputs 2 3" xfId="5295"/>
    <cellStyle name="_Power Cost Value Copy 11.30.05 gas 1.09.06 AURORA at 1.10.06_Electric COS Inputs 2 3 2" xfId="5296"/>
    <cellStyle name="_Power Cost Value Copy 11.30.05 gas 1.09.06 AURORA at 1.10.06_Electric COS Inputs 2 3 3" xfId="5297"/>
    <cellStyle name="_Power Cost Value Copy 11.30.05 gas 1.09.06 AURORA at 1.10.06_Electric COS Inputs 2 4" xfId="5298"/>
    <cellStyle name="_Power Cost Value Copy 11.30.05 gas 1.09.06 AURORA at 1.10.06_Electric COS Inputs 2 4 2" xfId="5299"/>
    <cellStyle name="_Power Cost Value Copy 11.30.05 gas 1.09.06 AURORA at 1.10.06_Electric COS Inputs 2 4 3" xfId="5300"/>
    <cellStyle name="_Power Cost Value Copy 11.30.05 gas 1.09.06 AURORA at 1.10.06_Electric COS Inputs 3" xfId="5301"/>
    <cellStyle name="_Power Cost Value Copy 11.30.05 gas 1.09.06 AURORA at 1.10.06_Electric COS Inputs 3 2" xfId="5302"/>
    <cellStyle name="_Power Cost Value Copy 11.30.05 gas 1.09.06 AURORA at 1.10.06_Electric COS Inputs 3 3" xfId="5303"/>
    <cellStyle name="_Power Cost Value Copy 11.30.05 gas 1.09.06 AURORA at 1.10.06_Electric COS Inputs 4" xfId="5304"/>
    <cellStyle name="_Power Cost Value Copy 11.30.05 gas 1.09.06 AURORA at 1.10.06_Electric COS Inputs 4 2" xfId="5305"/>
    <cellStyle name="_Power Cost Value Copy 11.30.05 gas 1.09.06 AURORA at 1.10.06_Electric COS Inputs 4 3" xfId="5306"/>
    <cellStyle name="_Power Cost Value Copy 11.30.05 gas 1.09.06 AURORA at 1.10.06_Electric COS Inputs 5" xfId="5307"/>
    <cellStyle name="_Power Cost Value Copy 11.30.05 gas 1.09.06 AURORA at 1.10.06_Electric COS Inputs 6" xfId="5308"/>
    <cellStyle name="_Power Cost Value Copy 11.30.05 gas 1.09.06 AURORA at 1.10.06_Electric COS Inputs_Low Income 2010 RevRequirement" xfId="5309"/>
    <cellStyle name="_Power Cost Value Copy 11.30.05 gas 1.09.06 AURORA at 1.10.06_Electric COS Inputs_Low Income 2010 RevRequirement (2)" xfId="5310"/>
    <cellStyle name="_Power Cost Value Copy 11.30.05 gas 1.09.06 AURORA at 1.10.06_Electric COS Inputs_Oct2010toSep2011LwIncLead" xfId="5311"/>
    <cellStyle name="_Power Cost Value Copy 11.30.05 gas 1.09.06 AURORA at 1.10.06_Electric Rate Spread and Rate Design 3.23.09" xfId="186"/>
    <cellStyle name="_Power Cost Value Copy 11.30.05 gas 1.09.06 AURORA at 1.10.06_Electric Rate Spread and Rate Design 3.23.09 2" xfId="5312"/>
    <cellStyle name="_Power Cost Value Copy 11.30.05 gas 1.09.06 AURORA at 1.10.06_Electric Rate Spread and Rate Design 3.23.09 2 2" xfId="5313"/>
    <cellStyle name="_Power Cost Value Copy 11.30.05 gas 1.09.06 AURORA at 1.10.06_Electric Rate Spread and Rate Design 3.23.09 2 2 2" xfId="5314"/>
    <cellStyle name="_Power Cost Value Copy 11.30.05 gas 1.09.06 AURORA at 1.10.06_Electric Rate Spread and Rate Design 3.23.09 2 2 3" xfId="5315"/>
    <cellStyle name="_Power Cost Value Copy 11.30.05 gas 1.09.06 AURORA at 1.10.06_Electric Rate Spread and Rate Design 3.23.09 2 3" xfId="5316"/>
    <cellStyle name="_Power Cost Value Copy 11.30.05 gas 1.09.06 AURORA at 1.10.06_Electric Rate Spread and Rate Design 3.23.09 2 3 2" xfId="5317"/>
    <cellStyle name="_Power Cost Value Copy 11.30.05 gas 1.09.06 AURORA at 1.10.06_Electric Rate Spread and Rate Design 3.23.09 2 3 3" xfId="5318"/>
    <cellStyle name="_Power Cost Value Copy 11.30.05 gas 1.09.06 AURORA at 1.10.06_Electric Rate Spread and Rate Design 3.23.09 2 4" xfId="5319"/>
    <cellStyle name="_Power Cost Value Copy 11.30.05 gas 1.09.06 AURORA at 1.10.06_Electric Rate Spread and Rate Design 3.23.09 2 4 2" xfId="5320"/>
    <cellStyle name="_Power Cost Value Copy 11.30.05 gas 1.09.06 AURORA at 1.10.06_Electric Rate Spread and Rate Design 3.23.09 2 4 3" xfId="5321"/>
    <cellStyle name="_Power Cost Value Copy 11.30.05 gas 1.09.06 AURORA at 1.10.06_Electric Rate Spread and Rate Design 3.23.09 3" xfId="5322"/>
    <cellStyle name="_Power Cost Value Copy 11.30.05 gas 1.09.06 AURORA at 1.10.06_Electric Rate Spread and Rate Design 3.23.09 3 2" xfId="5323"/>
    <cellStyle name="_Power Cost Value Copy 11.30.05 gas 1.09.06 AURORA at 1.10.06_Electric Rate Spread and Rate Design 3.23.09 3 3" xfId="5324"/>
    <cellStyle name="_Power Cost Value Copy 11.30.05 gas 1.09.06 AURORA at 1.10.06_Electric Rate Spread and Rate Design 3.23.09 4" xfId="5325"/>
    <cellStyle name="_Power Cost Value Copy 11.30.05 gas 1.09.06 AURORA at 1.10.06_Electric Rate Spread and Rate Design 3.23.09 4 2" xfId="5326"/>
    <cellStyle name="_Power Cost Value Copy 11.30.05 gas 1.09.06 AURORA at 1.10.06_Electric Rate Spread and Rate Design 3.23.09 4 3" xfId="5327"/>
    <cellStyle name="_Power Cost Value Copy 11.30.05 gas 1.09.06 AURORA at 1.10.06_Electric Rate Spread and Rate Design 3.23.09 5" xfId="5328"/>
    <cellStyle name="_Power Cost Value Copy 11.30.05 gas 1.09.06 AURORA at 1.10.06_Electric Rate Spread and Rate Design 3.23.09 6" xfId="5329"/>
    <cellStyle name="_Power Cost Value Copy 11.30.05 gas 1.09.06 AURORA at 1.10.06_Electric Rate Spread and Rate Design 3.23.09_Low Income 2010 RevRequirement" xfId="5330"/>
    <cellStyle name="_Power Cost Value Copy 11.30.05 gas 1.09.06 AURORA at 1.10.06_Electric Rate Spread and Rate Design 3.23.09_Low Income 2010 RevRequirement (2)" xfId="5331"/>
    <cellStyle name="_Power Cost Value Copy 11.30.05 gas 1.09.06 AURORA at 1.10.06_Electric Rate Spread and Rate Design 3.23.09_Oct2010toSep2011LwIncLead" xfId="5332"/>
    <cellStyle name="_Power Cost Value Copy 11.30.05 gas 1.09.06 AURORA at 1.10.06_Exh A-1 resulting from UE-112050 effective Jan 1 2012" xfId="11810"/>
    <cellStyle name="_Power Cost Value Copy 11.30.05 gas 1.09.06 AURORA at 1.10.06_Exh G - Klamath Peaker PPA fr C Locke 2-12" xfId="11811"/>
    <cellStyle name="_Power Cost Value Copy 11.30.05 gas 1.09.06 AURORA at 1.10.06_Exhibit A-1 effective 4-1-11 fr S Free 12-11" xfId="11812"/>
    <cellStyle name="_Power Cost Value Copy 11.30.05 gas 1.09.06 AURORA at 1.10.06_Exhibit D fr R Gho 12-31-08" xfId="5333"/>
    <cellStyle name="_Power Cost Value Copy 11.30.05 gas 1.09.06 AURORA at 1.10.06_Exhibit D fr R Gho 12-31-08 2" xfId="5334"/>
    <cellStyle name="_Power Cost Value Copy 11.30.05 gas 1.09.06 AURORA at 1.10.06_Exhibit D fr R Gho 12-31-08 3" xfId="5335"/>
    <cellStyle name="_Power Cost Value Copy 11.30.05 gas 1.09.06 AURORA at 1.10.06_Exhibit D fr R Gho 12-31-08 v2" xfId="5336"/>
    <cellStyle name="_Power Cost Value Copy 11.30.05 gas 1.09.06 AURORA at 1.10.06_Exhibit D fr R Gho 12-31-08 v2 2" xfId="5337"/>
    <cellStyle name="_Power Cost Value Copy 11.30.05 gas 1.09.06 AURORA at 1.10.06_Exhibit D fr R Gho 12-31-08 v2 3" xfId="5338"/>
    <cellStyle name="_Power Cost Value Copy 11.30.05 gas 1.09.06 AURORA at 1.10.06_Exhibit D fr R Gho 12-31-08 v2_NIM Summary" xfId="5339"/>
    <cellStyle name="_Power Cost Value Copy 11.30.05 gas 1.09.06 AURORA at 1.10.06_Exhibit D fr R Gho 12-31-08 v2_NIM Summary 2" xfId="5340"/>
    <cellStyle name="_Power Cost Value Copy 11.30.05 gas 1.09.06 AURORA at 1.10.06_Exhibit D fr R Gho 12-31-08 v2_NIM Summary 3" xfId="11813"/>
    <cellStyle name="_Power Cost Value Copy 11.30.05 gas 1.09.06 AURORA at 1.10.06_Exhibit D fr R Gho 12-31-08_NIM Summary" xfId="5341"/>
    <cellStyle name="_Power Cost Value Copy 11.30.05 gas 1.09.06 AURORA at 1.10.06_Exhibit D fr R Gho 12-31-08_NIM Summary 2" xfId="5342"/>
    <cellStyle name="_Power Cost Value Copy 11.30.05 gas 1.09.06 AURORA at 1.10.06_Exhibit D fr R Gho 12-31-08_NIM Summary 3" xfId="11814"/>
    <cellStyle name="_Power Cost Value Copy 11.30.05 gas 1.09.06 AURORA at 1.10.06_Gas Rev Req Model (2010 GRC)" xfId="5343"/>
    <cellStyle name="_Power Cost Value Copy 11.30.05 gas 1.09.06 AURORA at 1.10.06_Hopkins Ridge Prepaid Tran - Interest Earned RY 12ME Feb  '11" xfId="5344"/>
    <cellStyle name="_Power Cost Value Copy 11.30.05 gas 1.09.06 AURORA at 1.10.06_Hopkins Ridge Prepaid Tran - Interest Earned RY 12ME Feb  '11 2" xfId="5345"/>
    <cellStyle name="_Power Cost Value Copy 11.30.05 gas 1.09.06 AURORA at 1.10.06_Hopkins Ridge Prepaid Tran - Interest Earned RY 12ME Feb  '11 3" xfId="11815"/>
    <cellStyle name="_Power Cost Value Copy 11.30.05 gas 1.09.06 AURORA at 1.10.06_Hopkins Ridge Prepaid Tran - Interest Earned RY 12ME Feb  '11_NIM Summary" xfId="5346"/>
    <cellStyle name="_Power Cost Value Copy 11.30.05 gas 1.09.06 AURORA at 1.10.06_Hopkins Ridge Prepaid Tran - Interest Earned RY 12ME Feb  '11_NIM Summary 2" xfId="5347"/>
    <cellStyle name="_Power Cost Value Copy 11.30.05 gas 1.09.06 AURORA at 1.10.06_Hopkins Ridge Prepaid Tran - Interest Earned RY 12ME Feb  '11_NIM Summary 3" xfId="11816"/>
    <cellStyle name="_Power Cost Value Copy 11.30.05 gas 1.09.06 AURORA at 1.10.06_Hopkins Ridge Prepaid Tran - Interest Earned RY 12ME Feb  '11_Transmission Workbook for May BOD" xfId="5348"/>
    <cellStyle name="_Power Cost Value Copy 11.30.05 gas 1.09.06 AURORA at 1.10.06_Hopkins Ridge Prepaid Tran - Interest Earned RY 12ME Feb  '11_Transmission Workbook for May BOD 2" xfId="5349"/>
    <cellStyle name="_Power Cost Value Copy 11.30.05 gas 1.09.06 AURORA at 1.10.06_Hopkins Ridge Prepaid Tran - Interest Earned RY 12ME Feb  '11_Transmission Workbook for May BOD 3" xfId="11817"/>
    <cellStyle name="_Power Cost Value Copy 11.30.05 gas 1.09.06 AURORA at 1.10.06_INPUTS" xfId="187"/>
    <cellStyle name="_Power Cost Value Copy 11.30.05 gas 1.09.06 AURORA at 1.10.06_INPUTS 2" xfId="5350"/>
    <cellStyle name="_Power Cost Value Copy 11.30.05 gas 1.09.06 AURORA at 1.10.06_INPUTS 2 2" xfId="5351"/>
    <cellStyle name="_Power Cost Value Copy 11.30.05 gas 1.09.06 AURORA at 1.10.06_INPUTS 2 2 2" xfId="5352"/>
    <cellStyle name="_Power Cost Value Copy 11.30.05 gas 1.09.06 AURORA at 1.10.06_INPUTS 2 2 3" xfId="5353"/>
    <cellStyle name="_Power Cost Value Copy 11.30.05 gas 1.09.06 AURORA at 1.10.06_INPUTS 2 3" xfId="5354"/>
    <cellStyle name="_Power Cost Value Copy 11.30.05 gas 1.09.06 AURORA at 1.10.06_INPUTS 2 3 2" xfId="5355"/>
    <cellStyle name="_Power Cost Value Copy 11.30.05 gas 1.09.06 AURORA at 1.10.06_INPUTS 2 3 3" xfId="5356"/>
    <cellStyle name="_Power Cost Value Copy 11.30.05 gas 1.09.06 AURORA at 1.10.06_INPUTS 2 4" xfId="5357"/>
    <cellStyle name="_Power Cost Value Copy 11.30.05 gas 1.09.06 AURORA at 1.10.06_INPUTS 2 4 2" xfId="5358"/>
    <cellStyle name="_Power Cost Value Copy 11.30.05 gas 1.09.06 AURORA at 1.10.06_INPUTS 2 4 3" xfId="5359"/>
    <cellStyle name="_Power Cost Value Copy 11.30.05 gas 1.09.06 AURORA at 1.10.06_INPUTS 3" xfId="5360"/>
    <cellStyle name="_Power Cost Value Copy 11.30.05 gas 1.09.06 AURORA at 1.10.06_INPUTS 3 2" xfId="5361"/>
    <cellStyle name="_Power Cost Value Copy 11.30.05 gas 1.09.06 AURORA at 1.10.06_INPUTS 3 3" xfId="5362"/>
    <cellStyle name="_Power Cost Value Copy 11.30.05 gas 1.09.06 AURORA at 1.10.06_INPUTS 4" xfId="5363"/>
    <cellStyle name="_Power Cost Value Copy 11.30.05 gas 1.09.06 AURORA at 1.10.06_INPUTS 4 2" xfId="5364"/>
    <cellStyle name="_Power Cost Value Copy 11.30.05 gas 1.09.06 AURORA at 1.10.06_INPUTS 4 3" xfId="5365"/>
    <cellStyle name="_Power Cost Value Copy 11.30.05 gas 1.09.06 AURORA at 1.10.06_INPUTS 5" xfId="5366"/>
    <cellStyle name="_Power Cost Value Copy 11.30.05 gas 1.09.06 AURORA at 1.10.06_INPUTS 6" xfId="5367"/>
    <cellStyle name="_Power Cost Value Copy 11.30.05 gas 1.09.06 AURORA at 1.10.06_INPUTS_Low Income 2010 RevRequirement" xfId="5368"/>
    <cellStyle name="_Power Cost Value Copy 11.30.05 gas 1.09.06 AURORA at 1.10.06_INPUTS_Low Income 2010 RevRequirement (2)" xfId="5369"/>
    <cellStyle name="_Power Cost Value Copy 11.30.05 gas 1.09.06 AURORA at 1.10.06_INPUTS_Oct2010toSep2011LwIncLead" xfId="5370"/>
    <cellStyle name="_Power Cost Value Copy 11.30.05 gas 1.09.06 AURORA at 1.10.06_Leased Transformer &amp; Substation Plant &amp; Rev 12-2009" xfId="188"/>
    <cellStyle name="_Power Cost Value Copy 11.30.05 gas 1.09.06 AURORA at 1.10.06_Leased Transformer &amp; Substation Plant &amp; Rev 12-2009 2" xfId="5371"/>
    <cellStyle name="_Power Cost Value Copy 11.30.05 gas 1.09.06 AURORA at 1.10.06_Leased Transformer &amp; Substation Plant &amp; Rev 12-2009 2 2" xfId="5372"/>
    <cellStyle name="_Power Cost Value Copy 11.30.05 gas 1.09.06 AURORA at 1.10.06_Leased Transformer &amp; Substation Plant &amp; Rev 12-2009 2 2 2" xfId="5373"/>
    <cellStyle name="_Power Cost Value Copy 11.30.05 gas 1.09.06 AURORA at 1.10.06_Leased Transformer &amp; Substation Plant &amp; Rev 12-2009 2 2 3" xfId="5374"/>
    <cellStyle name="_Power Cost Value Copy 11.30.05 gas 1.09.06 AURORA at 1.10.06_Leased Transformer &amp; Substation Plant &amp; Rev 12-2009 2 3" xfId="5375"/>
    <cellStyle name="_Power Cost Value Copy 11.30.05 gas 1.09.06 AURORA at 1.10.06_Leased Transformer &amp; Substation Plant &amp; Rev 12-2009 2 3 2" xfId="5376"/>
    <cellStyle name="_Power Cost Value Copy 11.30.05 gas 1.09.06 AURORA at 1.10.06_Leased Transformer &amp; Substation Plant &amp; Rev 12-2009 2 3 3" xfId="5377"/>
    <cellStyle name="_Power Cost Value Copy 11.30.05 gas 1.09.06 AURORA at 1.10.06_Leased Transformer &amp; Substation Plant &amp; Rev 12-2009 2 4" xfId="5378"/>
    <cellStyle name="_Power Cost Value Copy 11.30.05 gas 1.09.06 AURORA at 1.10.06_Leased Transformer &amp; Substation Plant &amp; Rev 12-2009 2 4 2" xfId="5379"/>
    <cellStyle name="_Power Cost Value Copy 11.30.05 gas 1.09.06 AURORA at 1.10.06_Leased Transformer &amp; Substation Plant &amp; Rev 12-2009 2 4 3" xfId="5380"/>
    <cellStyle name="_Power Cost Value Copy 11.30.05 gas 1.09.06 AURORA at 1.10.06_Leased Transformer &amp; Substation Plant &amp; Rev 12-2009 3" xfId="5381"/>
    <cellStyle name="_Power Cost Value Copy 11.30.05 gas 1.09.06 AURORA at 1.10.06_Leased Transformer &amp; Substation Plant &amp; Rev 12-2009 3 2" xfId="5382"/>
    <cellStyle name="_Power Cost Value Copy 11.30.05 gas 1.09.06 AURORA at 1.10.06_Leased Transformer &amp; Substation Plant &amp; Rev 12-2009 3 3" xfId="5383"/>
    <cellStyle name="_Power Cost Value Copy 11.30.05 gas 1.09.06 AURORA at 1.10.06_Leased Transformer &amp; Substation Plant &amp; Rev 12-2009 4" xfId="5384"/>
    <cellStyle name="_Power Cost Value Copy 11.30.05 gas 1.09.06 AURORA at 1.10.06_Leased Transformer &amp; Substation Plant &amp; Rev 12-2009 4 2" xfId="5385"/>
    <cellStyle name="_Power Cost Value Copy 11.30.05 gas 1.09.06 AURORA at 1.10.06_Leased Transformer &amp; Substation Plant &amp; Rev 12-2009 4 3" xfId="5386"/>
    <cellStyle name="_Power Cost Value Copy 11.30.05 gas 1.09.06 AURORA at 1.10.06_Leased Transformer &amp; Substation Plant &amp; Rev 12-2009 5" xfId="5387"/>
    <cellStyle name="_Power Cost Value Copy 11.30.05 gas 1.09.06 AURORA at 1.10.06_Leased Transformer &amp; Substation Plant &amp; Rev 12-2009 6" xfId="5388"/>
    <cellStyle name="_Power Cost Value Copy 11.30.05 gas 1.09.06 AURORA at 1.10.06_Leased Transformer &amp; Substation Plant &amp; Rev 12-2009_Low Income 2010 RevRequirement" xfId="5389"/>
    <cellStyle name="_Power Cost Value Copy 11.30.05 gas 1.09.06 AURORA at 1.10.06_Leased Transformer &amp; Substation Plant &amp; Rev 12-2009_Low Income 2010 RevRequirement (2)" xfId="5390"/>
    <cellStyle name="_Power Cost Value Copy 11.30.05 gas 1.09.06 AURORA at 1.10.06_Leased Transformer &amp; Substation Plant &amp; Rev 12-2009_Oct2010toSep2011LwIncLead" xfId="5391"/>
    <cellStyle name="_Power Cost Value Copy 11.30.05 gas 1.09.06 AURORA at 1.10.06_Low Income 2010 RevRequirement" xfId="5392"/>
    <cellStyle name="_Power Cost Value Copy 11.30.05 gas 1.09.06 AURORA at 1.10.06_Low Income 2010 RevRequirement (2)" xfId="5393"/>
    <cellStyle name="_Power Cost Value Copy 11.30.05 gas 1.09.06 AURORA at 1.10.06_NIM Summary" xfId="5394"/>
    <cellStyle name="_Power Cost Value Copy 11.30.05 gas 1.09.06 AURORA at 1.10.06_NIM Summary 09GRC" xfId="5395"/>
    <cellStyle name="_Power Cost Value Copy 11.30.05 gas 1.09.06 AURORA at 1.10.06_NIM Summary 09GRC 2" xfId="5396"/>
    <cellStyle name="_Power Cost Value Copy 11.30.05 gas 1.09.06 AURORA at 1.10.06_NIM Summary 09GRC 3" xfId="11818"/>
    <cellStyle name="_Power Cost Value Copy 11.30.05 gas 1.09.06 AURORA at 1.10.06_NIM Summary 10" xfId="11819"/>
    <cellStyle name="_Power Cost Value Copy 11.30.05 gas 1.09.06 AURORA at 1.10.06_NIM Summary 2" xfId="5397"/>
    <cellStyle name="_Power Cost Value Copy 11.30.05 gas 1.09.06 AURORA at 1.10.06_NIM Summary 3" xfId="5398"/>
    <cellStyle name="_Power Cost Value Copy 11.30.05 gas 1.09.06 AURORA at 1.10.06_NIM Summary 4" xfId="5399"/>
    <cellStyle name="_Power Cost Value Copy 11.30.05 gas 1.09.06 AURORA at 1.10.06_NIM Summary 5" xfId="5400"/>
    <cellStyle name="_Power Cost Value Copy 11.30.05 gas 1.09.06 AURORA at 1.10.06_NIM Summary 6" xfId="5401"/>
    <cellStyle name="_Power Cost Value Copy 11.30.05 gas 1.09.06 AURORA at 1.10.06_NIM Summary 7" xfId="5402"/>
    <cellStyle name="_Power Cost Value Copy 11.30.05 gas 1.09.06 AURORA at 1.10.06_NIM Summary 8" xfId="5403"/>
    <cellStyle name="_Power Cost Value Copy 11.30.05 gas 1.09.06 AURORA at 1.10.06_NIM Summary 9" xfId="5404"/>
    <cellStyle name="_Power Cost Value Copy 11.30.05 gas 1.09.06 AURORA at 1.10.06_Oct2010toSep2011LwIncLead" xfId="5405"/>
    <cellStyle name="_Power Cost Value Copy 11.30.05 gas 1.09.06 AURORA at 1.10.06_PCA 10 -  Exhibit D Dec 2011" xfId="11820"/>
    <cellStyle name="_Power Cost Value Copy 11.30.05 gas 1.09.06 AURORA at 1.10.06_PCA 10 -  Exhibit D from A Kellogg Jan 2011" xfId="5406"/>
    <cellStyle name="_Power Cost Value Copy 11.30.05 gas 1.09.06 AURORA at 1.10.06_PCA 10 -  Exhibit D from A Kellogg July 2011" xfId="5407"/>
    <cellStyle name="_Power Cost Value Copy 11.30.05 gas 1.09.06 AURORA at 1.10.06_PCA 10 -  Exhibit D from S Free Rcv'd 12-11" xfId="5408"/>
    <cellStyle name="_Power Cost Value Copy 11.30.05 gas 1.09.06 AURORA at 1.10.06_PCA 11 -  Exhibit D Apr 2012 fr A Kellogg v2" xfId="11821"/>
    <cellStyle name="_Power Cost Value Copy 11.30.05 gas 1.09.06 AURORA at 1.10.06_PCA 11 -  Exhibit D Jan 2012 fr A Kellogg" xfId="11822"/>
    <cellStyle name="_Power Cost Value Copy 11.30.05 gas 1.09.06 AURORA at 1.10.06_PCA 11 -  Exhibit D Jan 2012 WF" xfId="11823"/>
    <cellStyle name="_Power Cost Value Copy 11.30.05 gas 1.09.06 AURORA at 1.10.06_PCA 7 - Exhibit D update 11_30_08 (2)" xfId="5409"/>
    <cellStyle name="_Power Cost Value Copy 11.30.05 gas 1.09.06 AURORA at 1.10.06_PCA 7 - Exhibit D update 11_30_08 (2) 2" xfId="5410"/>
    <cellStyle name="_Power Cost Value Copy 11.30.05 gas 1.09.06 AURORA at 1.10.06_PCA 7 - Exhibit D update 11_30_08 (2) 2 2" xfId="5411"/>
    <cellStyle name="_Power Cost Value Copy 11.30.05 gas 1.09.06 AURORA at 1.10.06_PCA 7 - Exhibit D update 11_30_08 (2) 3" xfId="5412"/>
    <cellStyle name="_Power Cost Value Copy 11.30.05 gas 1.09.06 AURORA at 1.10.06_PCA 7 - Exhibit D update 11_30_08 (2) 4" xfId="5413"/>
    <cellStyle name="_Power Cost Value Copy 11.30.05 gas 1.09.06 AURORA at 1.10.06_PCA 7 - Exhibit D update 11_30_08 (2)_NIM Summary" xfId="5414"/>
    <cellStyle name="_Power Cost Value Copy 11.30.05 gas 1.09.06 AURORA at 1.10.06_PCA 7 - Exhibit D update 11_30_08 (2)_NIM Summary 2" xfId="5415"/>
    <cellStyle name="_Power Cost Value Copy 11.30.05 gas 1.09.06 AURORA at 1.10.06_PCA 7 - Exhibit D update 11_30_08 (2)_NIM Summary 3" xfId="11824"/>
    <cellStyle name="_Power Cost Value Copy 11.30.05 gas 1.09.06 AURORA at 1.10.06_PCA 8 - Exhibit D update 12_31_09" xfId="5416"/>
    <cellStyle name="_Power Cost Value Copy 11.30.05 gas 1.09.06 AURORA at 1.10.06_PCA 8 - Exhibit D update 12_31_09 2" xfId="5417"/>
    <cellStyle name="_Power Cost Value Copy 11.30.05 gas 1.09.06 AURORA at 1.10.06_PCA 9 -  Exhibit D April 2010" xfId="5418"/>
    <cellStyle name="_Power Cost Value Copy 11.30.05 gas 1.09.06 AURORA at 1.10.06_PCA 9 -  Exhibit D April 2010 (3)" xfId="5419"/>
    <cellStyle name="_Power Cost Value Copy 11.30.05 gas 1.09.06 AURORA at 1.10.06_PCA 9 -  Exhibit D April 2010 (3) 2" xfId="5420"/>
    <cellStyle name="_Power Cost Value Copy 11.30.05 gas 1.09.06 AURORA at 1.10.06_PCA 9 -  Exhibit D April 2010 (3) 3" xfId="11825"/>
    <cellStyle name="_Power Cost Value Copy 11.30.05 gas 1.09.06 AURORA at 1.10.06_PCA 9 -  Exhibit D April 2010 2" xfId="5421"/>
    <cellStyle name="_Power Cost Value Copy 11.30.05 gas 1.09.06 AURORA at 1.10.06_PCA 9 -  Exhibit D April 2010 3" xfId="5422"/>
    <cellStyle name="_Power Cost Value Copy 11.30.05 gas 1.09.06 AURORA at 1.10.06_PCA 9 -  Exhibit D April 2010 4" xfId="11826"/>
    <cellStyle name="_Power Cost Value Copy 11.30.05 gas 1.09.06 AURORA at 1.10.06_PCA 9 -  Exhibit D April 2010 5" xfId="11827"/>
    <cellStyle name="_Power Cost Value Copy 11.30.05 gas 1.09.06 AURORA at 1.10.06_PCA 9 -  Exhibit D April 2010 6" xfId="11828"/>
    <cellStyle name="_Power Cost Value Copy 11.30.05 gas 1.09.06 AURORA at 1.10.06_PCA 9 -  Exhibit D April 2010 7" xfId="11829"/>
    <cellStyle name="_Power Cost Value Copy 11.30.05 gas 1.09.06 AURORA at 1.10.06_PCA 9 -  Exhibit D Feb 2010" xfId="5423"/>
    <cellStyle name="_Power Cost Value Copy 11.30.05 gas 1.09.06 AURORA at 1.10.06_PCA 9 -  Exhibit D Feb 2010 2" xfId="5424"/>
    <cellStyle name="_Power Cost Value Copy 11.30.05 gas 1.09.06 AURORA at 1.10.06_PCA 9 -  Exhibit D Feb 2010 v2" xfId="5425"/>
    <cellStyle name="_Power Cost Value Copy 11.30.05 gas 1.09.06 AURORA at 1.10.06_PCA 9 -  Exhibit D Feb 2010 v2 2" xfId="5426"/>
    <cellStyle name="_Power Cost Value Copy 11.30.05 gas 1.09.06 AURORA at 1.10.06_PCA 9 -  Exhibit D Feb 2010 WF" xfId="5427"/>
    <cellStyle name="_Power Cost Value Copy 11.30.05 gas 1.09.06 AURORA at 1.10.06_PCA 9 -  Exhibit D Feb 2010 WF 2" xfId="5428"/>
    <cellStyle name="_Power Cost Value Copy 11.30.05 gas 1.09.06 AURORA at 1.10.06_PCA 9 -  Exhibit D Jan 2010" xfId="5429"/>
    <cellStyle name="_Power Cost Value Copy 11.30.05 gas 1.09.06 AURORA at 1.10.06_PCA 9 -  Exhibit D Jan 2010 2" xfId="5430"/>
    <cellStyle name="_Power Cost Value Copy 11.30.05 gas 1.09.06 AURORA at 1.10.06_PCA 9 -  Exhibit D March 2010 (2)" xfId="5431"/>
    <cellStyle name="_Power Cost Value Copy 11.30.05 gas 1.09.06 AURORA at 1.10.06_PCA 9 -  Exhibit D March 2010 (2) 2" xfId="5432"/>
    <cellStyle name="_Power Cost Value Copy 11.30.05 gas 1.09.06 AURORA at 1.10.06_PCA 9 -  Exhibit D Nov 2010" xfId="5433"/>
    <cellStyle name="_Power Cost Value Copy 11.30.05 gas 1.09.06 AURORA at 1.10.06_PCA 9 -  Exhibit D Nov 2010 2" xfId="5434"/>
    <cellStyle name="_Power Cost Value Copy 11.30.05 gas 1.09.06 AURORA at 1.10.06_PCA 9 - Exhibit D at August 2010" xfId="5435"/>
    <cellStyle name="_Power Cost Value Copy 11.30.05 gas 1.09.06 AURORA at 1.10.06_PCA 9 - Exhibit D at August 2010 2" xfId="5436"/>
    <cellStyle name="_Power Cost Value Copy 11.30.05 gas 1.09.06 AURORA at 1.10.06_PCA 9 - Exhibit D June 2010 GRC" xfId="5437"/>
    <cellStyle name="_Power Cost Value Copy 11.30.05 gas 1.09.06 AURORA at 1.10.06_PCA 9 - Exhibit D June 2010 GRC 2" xfId="5438"/>
    <cellStyle name="_Power Cost Value Copy 11.30.05 gas 1.09.06 AURORA at 1.10.06_Power Costs - Comparison bx Rbtl-Staff-Jt-PC" xfId="5439"/>
    <cellStyle name="_Power Cost Value Copy 11.30.05 gas 1.09.06 AURORA at 1.10.06_Power Costs - Comparison bx Rbtl-Staff-Jt-PC 2" xfId="5440"/>
    <cellStyle name="_Power Cost Value Copy 11.30.05 gas 1.09.06 AURORA at 1.10.06_Power Costs - Comparison bx Rbtl-Staff-Jt-PC 2 2" xfId="5441"/>
    <cellStyle name="_Power Cost Value Copy 11.30.05 gas 1.09.06 AURORA at 1.10.06_Power Costs - Comparison bx Rbtl-Staff-Jt-PC 2 3" xfId="5442"/>
    <cellStyle name="_Power Cost Value Copy 11.30.05 gas 1.09.06 AURORA at 1.10.06_Power Costs - Comparison bx Rbtl-Staff-Jt-PC 3" xfId="5443"/>
    <cellStyle name="_Power Cost Value Copy 11.30.05 gas 1.09.06 AURORA at 1.10.06_Power Costs - Comparison bx Rbtl-Staff-Jt-PC 4" xfId="5444"/>
    <cellStyle name="_Power Cost Value Copy 11.30.05 gas 1.09.06 AURORA at 1.10.06_Power Costs - Comparison bx Rbtl-Staff-Jt-PC_Adj Bench DR 3 for Initial Briefs (Electric)" xfId="5445"/>
    <cellStyle name="_Power Cost Value Copy 11.30.05 gas 1.09.06 AURORA at 1.10.06_Power Costs - Comparison bx Rbtl-Staff-Jt-PC_Adj Bench DR 3 for Initial Briefs (Electric) 2" xfId="5446"/>
    <cellStyle name="_Power Cost Value Copy 11.30.05 gas 1.09.06 AURORA at 1.10.06_Power Costs - Comparison bx Rbtl-Staff-Jt-PC_Adj Bench DR 3 for Initial Briefs (Electric) 2 2" xfId="5447"/>
    <cellStyle name="_Power Cost Value Copy 11.30.05 gas 1.09.06 AURORA at 1.10.06_Power Costs - Comparison bx Rbtl-Staff-Jt-PC_Adj Bench DR 3 for Initial Briefs (Electric) 2 3" xfId="5448"/>
    <cellStyle name="_Power Cost Value Copy 11.30.05 gas 1.09.06 AURORA at 1.10.06_Power Costs - Comparison bx Rbtl-Staff-Jt-PC_Adj Bench DR 3 for Initial Briefs (Electric) 3" xfId="5449"/>
    <cellStyle name="_Power Cost Value Copy 11.30.05 gas 1.09.06 AURORA at 1.10.06_Power Costs - Comparison bx Rbtl-Staff-Jt-PC_Adj Bench DR 3 for Initial Briefs (Electric) 4" xfId="5450"/>
    <cellStyle name="_Power Cost Value Copy 11.30.05 gas 1.09.06 AURORA at 1.10.06_Power Costs - Comparison bx Rbtl-Staff-Jt-PC_Electric Rev Req Model (2009 GRC) Rebuttal" xfId="5451"/>
    <cellStyle name="_Power Cost Value Copy 11.30.05 gas 1.09.06 AURORA at 1.10.06_Power Costs - Comparison bx Rbtl-Staff-Jt-PC_Electric Rev Req Model (2009 GRC) Rebuttal 2" xfId="5452"/>
    <cellStyle name="_Power Cost Value Copy 11.30.05 gas 1.09.06 AURORA at 1.10.06_Power Costs - Comparison bx Rbtl-Staff-Jt-PC_Electric Rev Req Model (2009 GRC) Rebuttal 2 2" xfId="5453"/>
    <cellStyle name="_Power Cost Value Copy 11.30.05 gas 1.09.06 AURORA at 1.10.06_Power Costs - Comparison bx Rbtl-Staff-Jt-PC_Electric Rev Req Model (2009 GRC) Rebuttal 2 3" xfId="5454"/>
    <cellStyle name="_Power Cost Value Copy 11.30.05 gas 1.09.06 AURORA at 1.10.06_Power Costs - Comparison bx Rbtl-Staff-Jt-PC_Electric Rev Req Model (2009 GRC) Rebuttal 3" xfId="5455"/>
    <cellStyle name="_Power Cost Value Copy 11.30.05 gas 1.09.06 AURORA at 1.10.06_Power Costs - Comparison bx Rbtl-Staff-Jt-PC_Electric Rev Req Model (2009 GRC) Rebuttal 4" xfId="5456"/>
    <cellStyle name="_Power Cost Value Copy 11.30.05 gas 1.09.06 AURORA at 1.10.06_Power Costs - Comparison bx Rbtl-Staff-Jt-PC_Electric Rev Req Model (2009 GRC) Rebuttal REmoval of New  WH Solar AdjustMI" xfId="5457"/>
    <cellStyle name="_Power Cost Value Copy 11.30.05 gas 1.09.06 AURORA at 1.10.06_Power Costs - Comparison bx Rbtl-Staff-Jt-PC_Electric Rev Req Model (2009 GRC) Rebuttal REmoval of New  WH Solar AdjustMI 2" xfId="5458"/>
    <cellStyle name="_Power Cost Value Copy 11.30.05 gas 1.09.06 AURORA at 1.10.06_Power Costs - Comparison bx Rbtl-Staff-Jt-PC_Electric Rev Req Model (2009 GRC) Rebuttal REmoval of New  WH Solar AdjustMI 2 2" xfId="5459"/>
    <cellStyle name="_Power Cost Value Copy 11.30.05 gas 1.09.06 AURORA at 1.10.06_Power Costs - Comparison bx Rbtl-Staff-Jt-PC_Electric Rev Req Model (2009 GRC) Rebuttal REmoval of New  WH Solar AdjustMI 2 3" xfId="5460"/>
    <cellStyle name="_Power Cost Value Copy 11.30.05 gas 1.09.06 AURORA at 1.10.06_Power Costs - Comparison bx Rbtl-Staff-Jt-PC_Electric Rev Req Model (2009 GRC) Rebuttal REmoval of New  WH Solar AdjustMI 3" xfId="5461"/>
    <cellStyle name="_Power Cost Value Copy 11.30.05 gas 1.09.06 AURORA at 1.10.06_Power Costs - Comparison bx Rbtl-Staff-Jt-PC_Electric Rev Req Model (2009 GRC) Rebuttal REmoval of New  WH Solar AdjustMI 4" xfId="5462"/>
    <cellStyle name="_Power Cost Value Copy 11.30.05 gas 1.09.06 AURORA at 1.10.06_Power Costs - Comparison bx Rbtl-Staff-Jt-PC_Electric Rev Req Model (2009 GRC) Revised 01-18-2010" xfId="5463"/>
    <cellStyle name="_Power Cost Value Copy 11.30.05 gas 1.09.06 AURORA at 1.10.06_Power Costs - Comparison bx Rbtl-Staff-Jt-PC_Electric Rev Req Model (2009 GRC) Revised 01-18-2010 2" xfId="5464"/>
    <cellStyle name="_Power Cost Value Copy 11.30.05 gas 1.09.06 AURORA at 1.10.06_Power Costs - Comparison bx Rbtl-Staff-Jt-PC_Electric Rev Req Model (2009 GRC) Revised 01-18-2010 2 2" xfId="5465"/>
    <cellStyle name="_Power Cost Value Copy 11.30.05 gas 1.09.06 AURORA at 1.10.06_Power Costs - Comparison bx Rbtl-Staff-Jt-PC_Electric Rev Req Model (2009 GRC) Revised 01-18-2010 2 3" xfId="5466"/>
    <cellStyle name="_Power Cost Value Copy 11.30.05 gas 1.09.06 AURORA at 1.10.06_Power Costs - Comparison bx Rbtl-Staff-Jt-PC_Electric Rev Req Model (2009 GRC) Revised 01-18-2010 3" xfId="5467"/>
    <cellStyle name="_Power Cost Value Copy 11.30.05 gas 1.09.06 AURORA at 1.10.06_Power Costs - Comparison bx Rbtl-Staff-Jt-PC_Electric Rev Req Model (2009 GRC) Revised 01-18-2010 4" xfId="5468"/>
    <cellStyle name="_Power Cost Value Copy 11.30.05 gas 1.09.06 AURORA at 1.10.06_Power Costs - Comparison bx Rbtl-Staff-Jt-PC_Final Order Electric EXHIBIT A-1" xfId="5469"/>
    <cellStyle name="_Power Cost Value Copy 11.30.05 gas 1.09.06 AURORA at 1.10.06_Power Costs - Comparison bx Rbtl-Staff-Jt-PC_Final Order Electric EXHIBIT A-1 2" xfId="5470"/>
    <cellStyle name="_Power Cost Value Copy 11.30.05 gas 1.09.06 AURORA at 1.10.06_Power Costs - Comparison bx Rbtl-Staff-Jt-PC_Final Order Electric EXHIBIT A-1 2 2" xfId="5471"/>
    <cellStyle name="_Power Cost Value Copy 11.30.05 gas 1.09.06 AURORA at 1.10.06_Power Costs - Comparison bx Rbtl-Staff-Jt-PC_Final Order Electric EXHIBIT A-1 2 3" xfId="5472"/>
    <cellStyle name="_Power Cost Value Copy 11.30.05 gas 1.09.06 AURORA at 1.10.06_Power Costs - Comparison bx Rbtl-Staff-Jt-PC_Final Order Electric EXHIBIT A-1 3" xfId="5473"/>
    <cellStyle name="_Power Cost Value Copy 11.30.05 gas 1.09.06 AURORA at 1.10.06_Power Costs - Comparison bx Rbtl-Staff-Jt-PC_Final Order Electric EXHIBIT A-1 4" xfId="5474"/>
    <cellStyle name="_Power Cost Value Copy 11.30.05 gas 1.09.06 AURORA at 1.10.06_Production Adj 4.37" xfId="189"/>
    <cellStyle name="_Power Cost Value Copy 11.30.05 gas 1.09.06 AURORA at 1.10.06_Production Adj 4.37 2" xfId="5475"/>
    <cellStyle name="_Power Cost Value Copy 11.30.05 gas 1.09.06 AURORA at 1.10.06_Production Adj 4.37 2 2" xfId="5476"/>
    <cellStyle name="_Power Cost Value Copy 11.30.05 gas 1.09.06 AURORA at 1.10.06_Production Adj 4.37 2 3" xfId="5477"/>
    <cellStyle name="_Power Cost Value Copy 11.30.05 gas 1.09.06 AURORA at 1.10.06_Production Adj 4.37 3" xfId="5478"/>
    <cellStyle name="_Power Cost Value Copy 11.30.05 gas 1.09.06 AURORA at 1.10.06_Purchased Power Adj 4.03" xfId="190"/>
    <cellStyle name="_Power Cost Value Copy 11.30.05 gas 1.09.06 AURORA at 1.10.06_Purchased Power Adj 4.03 2" xfId="5479"/>
    <cellStyle name="_Power Cost Value Copy 11.30.05 gas 1.09.06 AURORA at 1.10.06_Purchased Power Adj 4.03 2 2" xfId="5480"/>
    <cellStyle name="_Power Cost Value Copy 11.30.05 gas 1.09.06 AURORA at 1.10.06_Purchased Power Adj 4.03 2 3" xfId="5481"/>
    <cellStyle name="_Power Cost Value Copy 11.30.05 gas 1.09.06 AURORA at 1.10.06_Purchased Power Adj 4.03 3" xfId="5482"/>
    <cellStyle name="_Power Cost Value Copy 11.30.05 gas 1.09.06 AURORA at 1.10.06_Rate Design Sch 24" xfId="191"/>
    <cellStyle name="_Power Cost Value Copy 11.30.05 gas 1.09.06 AURORA at 1.10.06_Rate Design Sch 24 2" xfId="5483"/>
    <cellStyle name="_Power Cost Value Copy 11.30.05 gas 1.09.06 AURORA at 1.10.06_Rate Design Sch 24 3" xfId="5484"/>
    <cellStyle name="_Power Cost Value Copy 11.30.05 gas 1.09.06 AURORA at 1.10.06_Rate Design Sch 25" xfId="192"/>
    <cellStyle name="_Power Cost Value Copy 11.30.05 gas 1.09.06 AURORA at 1.10.06_Rate Design Sch 25 2" xfId="5485"/>
    <cellStyle name="_Power Cost Value Copy 11.30.05 gas 1.09.06 AURORA at 1.10.06_Rate Design Sch 25 2 2" xfId="5486"/>
    <cellStyle name="_Power Cost Value Copy 11.30.05 gas 1.09.06 AURORA at 1.10.06_Rate Design Sch 25 2 3" xfId="5487"/>
    <cellStyle name="_Power Cost Value Copy 11.30.05 gas 1.09.06 AURORA at 1.10.06_Rate Design Sch 25 3" xfId="5488"/>
    <cellStyle name="_Power Cost Value Copy 11.30.05 gas 1.09.06 AURORA at 1.10.06_Rate Design Sch 25 4" xfId="5489"/>
    <cellStyle name="_Power Cost Value Copy 11.30.05 gas 1.09.06 AURORA at 1.10.06_Rate Design Sch 26" xfId="193"/>
    <cellStyle name="_Power Cost Value Copy 11.30.05 gas 1.09.06 AURORA at 1.10.06_Rate Design Sch 26 2" xfId="5490"/>
    <cellStyle name="_Power Cost Value Copy 11.30.05 gas 1.09.06 AURORA at 1.10.06_Rate Design Sch 26 2 2" xfId="5491"/>
    <cellStyle name="_Power Cost Value Copy 11.30.05 gas 1.09.06 AURORA at 1.10.06_Rate Design Sch 26 2 3" xfId="5492"/>
    <cellStyle name="_Power Cost Value Copy 11.30.05 gas 1.09.06 AURORA at 1.10.06_Rate Design Sch 26 3" xfId="5493"/>
    <cellStyle name="_Power Cost Value Copy 11.30.05 gas 1.09.06 AURORA at 1.10.06_Rate Design Sch 26 4" xfId="5494"/>
    <cellStyle name="_Power Cost Value Copy 11.30.05 gas 1.09.06 AURORA at 1.10.06_Rate Design Sch 31" xfId="194"/>
    <cellStyle name="_Power Cost Value Copy 11.30.05 gas 1.09.06 AURORA at 1.10.06_Rate Design Sch 31 2" xfId="5495"/>
    <cellStyle name="_Power Cost Value Copy 11.30.05 gas 1.09.06 AURORA at 1.10.06_Rate Design Sch 31 2 2" xfId="5496"/>
    <cellStyle name="_Power Cost Value Copy 11.30.05 gas 1.09.06 AURORA at 1.10.06_Rate Design Sch 31 2 3" xfId="5497"/>
    <cellStyle name="_Power Cost Value Copy 11.30.05 gas 1.09.06 AURORA at 1.10.06_Rate Design Sch 31 3" xfId="5498"/>
    <cellStyle name="_Power Cost Value Copy 11.30.05 gas 1.09.06 AURORA at 1.10.06_Rate Design Sch 31 4" xfId="5499"/>
    <cellStyle name="_Power Cost Value Copy 11.30.05 gas 1.09.06 AURORA at 1.10.06_Rate Design Sch 43" xfId="195"/>
    <cellStyle name="_Power Cost Value Copy 11.30.05 gas 1.09.06 AURORA at 1.10.06_Rate Design Sch 43 2" xfId="5500"/>
    <cellStyle name="_Power Cost Value Copy 11.30.05 gas 1.09.06 AURORA at 1.10.06_Rate Design Sch 43 2 2" xfId="5501"/>
    <cellStyle name="_Power Cost Value Copy 11.30.05 gas 1.09.06 AURORA at 1.10.06_Rate Design Sch 43 2 3" xfId="5502"/>
    <cellStyle name="_Power Cost Value Copy 11.30.05 gas 1.09.06 AURORA at 1.10.06_Rate Design Sch 43 3" xfId="5503"/>
    <cellStyle name="_Power Cost Value Copy 11.30.05 gas 1.09.06 AURORA at 1.10.06_Rate Design Sch 43 4" xfId="5504"/>
    <cellStyle name="_Power Cost Value Copy 11.30.05 gas 1.09.06 AURORA at 1.10.06_Rate Design Sch 448-449" xfId="196"/>
    <cellStyle name="_Power Cost Value Copy 11.30.05 gas 1.09.06 AURORA at 1.10.06_Rate Design Sch 448-449 2" xfId="5505"/>
    <cellStyle name="_Power Cost Value Copy 11.30.05 gas 1.09.06 AURORA at 1.10.06_Rate Design Sch 448-449 3" xfId="5506"/>
    <cellStyle name="_Power Cost Value Copy 11.30.05 gas 1.09.06 AURORA at 1.10.06_Rate Design Sch 46" xfId="197"/>
    <cellStyle name="_Power Cost Value Copy 11.30.05 gas 1.09.06 AURORA at 1.10.06_Rate Design Sch 46 2" xfId="5507"/>
    <cellStyle name="_Power Cost Value Copy 11.30.05 gas 1.09.06 AURORA at 1.10.06_Rate Design Sch 46 2 2" xfId="5508"/>
    <cellStyle name="_Power Cost Value Copy 11.30.05 gas 1.09.06 AURORA at 1.10.06_Rate Design Sch 46 2 3" xfId="5509"/>
    <cellStyle name="_Power Cost Value Copy 11.30.05 gas 1.09.06 AURORA at 1.10.06_Rate Design Sch 46 3" xfId="5510"/>
    <cellStyle name="_Power Cost Value Copy 11.30.05 gas 1.09.06 AURORA at 1.10.06_Rate Design Sch 46 4" xfId="5511"/>
    <cellStyle name="_Power Cost Value Copy 11.30.05 gas 1.09.06 AURORA at 1.10.06_Rate Spread" xfId="198"/>
    <cellStyle name="_Power Cost Value Copy 11.30.05 gas 1.09.06 AURORA at 1.10.06_Rate Spread 2" xfId="5512"/>
    <cellStyle name="_Power Cost Value Copy 11.30.05 gas 1.09.06 AURORA at 1.10.06_Rate Spread 2 2" xfId="5513"/>
    <cellStyle name="_Power Cost Value Copy 11.30.05 gas 1.09.06 AURORA at 1.10.06_Rate Spread 2 3" xfId="5514"/>
    <cellStyle name="_Power Cost Value Copy 11.30.05 gas 1.09.06 AURORA at 1.10.06_Rate Spread 3" xfId="5515"/>
    <cellStyle name="_Power Cost Value Copy 11.30.05 gas 1.09.06 AURORA at 1.10.06_Rate Spread 4" xfId="5516"/>
    <cellStyle name="_Power Cost Value Copy 11.30.05 gas 1.09.06 AURORA at 1.10.06_Rebuttal Power Costs" xfId="5517"/>
    <cellStyle name="_Power Cost Value Copy 11.30.05 gas 1.09.06 AURORA at 1.10.06_Rebuttal Power Costs 2" xfId="5518"/>
    <cellStyle name="_Power Cost Value Copy 11.30.05 gas 1.09.06 AURORA at 1.10.06_Rebuttal Power Costs 2 2" xfId="5519"/>
    <cellStyle name="_Power Cost Value Copy 11.30.05 gas 1.09.06 AURORA at 1.10.06_Rebuttal Power Costs 2 3" xfId="5520"/>
    <cellStyle name="_Power Cost Value Copy 11.30.05 gas 1.09.06 AURORA at 1.10.06_Rebuttal Power Costs 3" xfId="5521"/>
    <cellStyle name="_Power Cost Value Copy 11.30.05 gas 1.09.06 AURORA at 1.10.06_Rebuttal Power Costs 4" xfId="5522"/>
    <cellStyle name="_Power Cost Value Copy 11.30.05 gas 1.09.06 AURORA at 1.10.06_Rebuttal Power Costs_Adj Bench DR 3 for Initial Briefs (Electric)" xfId="5523"/>
    <cellStyle name="_Power Cost Value Copy 11.30.05 gas 1.09.06 AURORA at 1.10.06_Rebuttal Power Costs_Adj Bench DR 3 for Initial Briefs (Electric) 2" xfId="5524"/>
    <cellStyle name="_Power Cost Value Copy 11.30.05 gas 1.09.06 AURORA at 1.10.06_Rebuttal Power Costs_Adj Bench DR 3 for Initial Briefs (Electric) 2 2" xfId="5525"/>
    <cellStyle name="_Power Cost Value Copy 11.30.05 gas 1.09.06 AURORA at 1.10.06_Rebuttal Power Costs_Adj Bench DR 3 for Initial Briefs (Electric) 2 3" xfId="5526"/>
    <cellStyle name="_Power Cost Value Copy 11.30.05 gas 1.09.06 AURORA at 1.10.06_Rebuttal Power Costs_Adj Bench DR 3 for Initial Briefs (Electric) 3" xfId="5527"/>
    <cellStyle name="_Power Cost Value Copy 11.30.05 gas 1.09.06 AURORA at 1.10.06_Rebuttal Power Costs_Adj Bench DR 3 for Initial Briefs (Electric) 4" xfId="5528"/>
    <cellStyle name="_Power Cost Value Copy 11.30.05 gas 1.09.06 AURORA at 1.10.06_Rebuttal Power Costs_Electric Rev Req Model (2009 GRC) Rebuttal" xfId="5529"/>
    <cellStyle name="_Power Cost Value Copy 11.30.05 gas 1.09.06 AURORA at 1.10.06_Rebuttal Power Costs_Electric Rev Req Model (2009 GRC) Rebuttal 2" xfId="5530"/>
    <cellStyle name="_Power Cost Value Copy 11.30.05 gas 1.09.06 AURORA at 1.10.06_Rebuttal Power Costs_Electric Rev Req Model (2009 GRC) Rebuttal 2 2" xfId="5531"/>
    <cellStyle name="_Power Cost Value Copy 11.30.05 gas 1.09.06 AURORA at 1.10.06_Rebuttal Power Costs_Electric Rev Req Model (2009 GRC) Rebuttal 2 3" xfId="5532"/>
    <cellStyle name="_Power Cost Value Copy 11.30.05 gas 1.09.06 AURORA at 1.10.06_Rebuttal Power Costs_Electric Rev Req Model (2009 GRC) Rebuttal 3" xfId="5533"/>
    <cellStyle name="_Power Cost Value Copy 11.30.05 gas 1.09.06 AURORA at 1.10.06_Rebuttal Power Costs_Electric Rev Req Model (2009 GRC) Rebuttal 4" xfId="5534"/>
    <cellStyle name="_Power Cost Value Copy 11.30.05 gas 1.09.06 AURORA at 1.10.06_Rebuttal Power Costs_Electric Rev Req Model (2009 GRC) Rebuttal REmoval of New  WH Solar AdjustMI" xfId="5535"/>
    <cellStyle name="_Power Cost Value Copy 11.30.05 gas 1.09.06 AURORA at 1.10.06_Rebuttal Power Costs_Electric Rev Req Model (2009 GRC) Rebuttal REmoval of New  WH Solar AdjustMI 2" xfId="5536"/>
    <cellStyle name="_Power Cost Value Copy 11.30.05 gas 1.09.06 AURORA at 1.10.06_Rebuttal Power Costs_Electric Rev Req Model (2009 GRC) Rebuttal REmoval of New  WH Solar AdjustMI 2 2" xfId="5537"/>
    <cellStyle name="_Power Cost Value Copy 11.30.05 gas 1.09.06 AURORA at 1.10.06_Rebuttal Power Costs_Electric Rev Req Model (2009 GRC) Rebuttal REmoval of New  WH Solar AdjustMI 2 3" xfId="5538"/>
    <cellStyle name="_Power Cost Value Copy 11.30.05 gas 1.09.06 AURORA at 1.10.06_Rebuttal Power Costs_Electric Rev Req Model (2009 GRC) Rebuttal REmoval of New  WH Solar AdjustMI 3" xfId="5539"/>
    <cellStyle name="_Power Cost Value Copy 11.30.05 gas 1.09.06 AURORA at 1.10.06_Rebuttal Power Costs_Electric Rev Req Model (2009 GRC) Rebuttal REmoval of New  WH Solar AdjustMI 4" xfId="5540"/>
    <cellStyle name="_Power Cost Value Copy 11.30.05 gas 1.09.06 AURORA at 1.10.06_Rebuttal Power Costs_Electric Rev Req Model (2009 GRC) Revised 01-18-2010" xfId="5541"/>
    <cellStyle name="_Power Cost Value Copy 11.30.05 gas 1.09.06 AURORA at 1.10.06_Rebuttal Power Costs_Electric Rev Req Model (2009 GRC) Revised 01-18-2010 2" xfId="5542"/>
    <cellStyle name="_Power Cost Value Copy 11.30.05 gas 1.09.06 AURORA at 1.10.06_Rebuttal Power Costs_Electric Rev Req Model (2009 GRC) Revised 01-18-2010 2 2" xfId="5543"/>
    <cellStyle name="_Power Cost Value Copy 11.30.05 gas 1.09.06 AURORA at 1.10.06_Rebuttal Power Costs_Electric Rev Req Model (2009 GRC) Revised 01-18-2010 2 3" xfId="5544"/>
    <cellStyle name="_Power Cost Value Copy 11.30.05 gas 1.09.06 AURORA at 1.10.06_Rebuttal Power Costs_Electric Rev Req Model (2009 GRC) Revised 01-18-2010 3" xfId="5545"/>
    <cellStyle name="_Power Cost Value Copy 11.30.05 gas 1.09.06 AURORA at 1.10.06_Rebuttal Power Costs_Electric Rev Req Model (2009 GRC) Revised 01-18-2010 4" xfId="5546"/>
    <cellStyle name="_Power Cost Value Copy 11.30.05 gas 1.09.06 AURORA at 1.10.06_Rebuttal Power Costs_Final Order Electric EXHIBIT A-1" xfId="5547"/>
    <cellStyle name="_Power Cost Value Copy 11.30.05 gas 1.09.06 AURORA at 1.10.06_Rebuttal Power Costs_Final Order Electric EXHIBIT A-1 2" xfId="5548"/>
    <cellStyle name="_Power Cost Value Copy 11.30.05 gas 1.09.06 AURORA at 1.10.06_Rebuttal Power Costs_Final Order Electric EXHIBIT A-1 2 2" xfId="5549"/>
    <cellStyle name="_Power Cost Value Copy 11.30.05 gas 1.09.06 AURORA at 1.10.06_Rebuttal Power Costs_Final Order Electric EXHIBIT A-1 2 3" xfId="5550"/>
    <cellStyle name="_Power Cost Value Copy 11.30.05 gas 1.09.06 AURORA at 1.10.06_Rebuttal Power Costs_Final Order Electric EXHIBIT A-1 3" xfId="5551"/>
    <cellStyle name="_Power Cost Value Copy 11.30.05 gas 1.09.06 AURORA at 1.10.06_Rebuttal Power Costs_Final Order Electric EXHIBIT A-1 4" xfId="5552"/>
    <cellStyle name="_Power Cost Value Copy 11.30.05 gas 1.09.06 AURORA at 1.10.06_RECS vs PTC's w Interest 6-28-10" xfId="199"/>
    <cellStyle name="_Power Cost Value Copy 11.30.05 gas 1.09.06 AURORA at 1.10.06_revised april pca for Annette" xfId="11830"/>
    <cellStyle name="_Power Cost Value Copy 11.30.05 gas 1.09.06 AURORA at 1.10.06_ROR 5.02" xfId="200"/>
    <cellStyle name="_Power Cost Value Copy 11.30.05 gas 1.09.06 AURORA at 1.10.06_ROR 5.02 2" xfId="5553"/>
    <cellStyle name="_Power Cost Value Copy 11.30.05 gas 1.09.06 AURORA at 1.10.06_ROR 5.02 2 2" xfId="5554"/>
    <cellStyle name="_Power Cost Value Copy 11.30.05 gas 1.09.06 AURORA at 1.10.06_ROR 5.02 2 3" xfId="5555"/>
    <cellStyle name="_Power Cost Value Copy 11.30.05 gas 1.09.06 AURORA at 1.10.06_ROR 5.02 3" xfId="5556"/>
    <cellStyle name="_Power Cost Value Copy 11.30.05 gas 1.09.06 AURORA at 1.10.06_Sch 40 Feeder OH 2008" xfId="5557"/>
    <cellStyle name="_Power Cost Value Copy 11.30.05 gas 1.09.06 AURORA at 1.10.06_Sch 40 Feeder OH 2008 2" xfId="5558"/>
    <cellStyle name="_Power Cost Value Copy 11.30.05 gas 1.09.06 AURORA at 1.10.06_Sch 40 Feeder OH 2008 2 2" xfId="5559"/>
    <cellStyle name="_Power Cost Value Copy 11.30.05 gas 1.09.06 AURORA at 1.10.06_Sch 40 Feeder OH 2008 2 3" xfId="5560"/>
    <cellStyle name="_Power Cost Value Copy 11.30.05 gas 1.09.06 AURORA at 1.10.06_Sch 40 Feeder OH 2008 3" xfId="5561"/>
    <cellStyle name="_Power Cost Value Copy 11.30.05 gas 1.09.06 AURORA at 1.10.06_Sch 40 Feeder OH 2008 4" xfId="5562"/>
    <cellStyle name="_Power Cost Value Copy 11.30.05 gas 1.09.06 AURORA at 1.10.06_Sch 40 Interim Energy Rates " xfId="5563"/>
    <cellStyle name="_Power Cost Value Copy 11.30.05 gas 1.09.06 AURORA at 1.10.06_Sch 40 Interim Energy Rates  2" xfId="5564"/>
    <cellStyle name="_Power Cost Value Copy 11.30.05 gas 1.09.06 AURORA at 1.10.06_Sch 40 Interim Energy Rates  2 2" xfId="5565"/>
    <cellStyle name="_Power Cost Value Copy 11.30.05 gas 1.09.06 AURORA at 1.10.06_Sch 40 Interim Energy Rates  2 3" xfId="5566"/>
    <cellStyle name="_Power Cost Value Copy 11.30.05 gas 1.09.06 AURORA at 1.10.06_Sch 40 Interim Energy Rates  3" xfId="5567"/>
    <cellStyle name="_Power Cost Value Copy 11.30.05 gas 1.09.06 AURORA at 1.10.06_Sch 40 Substation A&amp;G 2008" xfId="5568"/>
    <cellStyle name="_Power Cost Value Copy 11.30.05 gas 1.09.06 AURORA at 1.10.06_Sch 40 Substation A&amp;G 2008 2" xfId="5569"/>
    <cellStyle name="_Power Cost Value Copy 11.30.05 gas 1.09.06 AURORA at 1.10.06_Sch 40 Substation A&amp;G 2008 2 2" xfId="5570"/>
    <cellStyle name="_Power Cost Value Copy 11.30.05 gas 1.09.06 AURORA at 1.10.06_Sch 40 Substation A&amp;G 2008 2 3" xfId="5571"/>
    <cellStyle name="_Power Cost Value Copy 11.30.05 gas 1.09.06 AURORA at 1.10.06_Sch 40 Substation A&amp;G 2008 3" xfId="5572"/>
    <cellStyle name="_Power Cost Value Copy 11.30.05 gas 1.09.06 AURORA at 1.10.06_Sch 40 Substation A&amp;G 2008 4" xfId="5573"/>
    <cellStyle name="_Power Cost Value Copy 11.30.05 gas 1.09.06 AURORA at 1.10.06_Sch 40 Substation O&amp;M 2008" xfId="5574"/>
    <cellStyle name="_Power Cost Value Copy 11.30.05 gas 1.09.06 AURORA at 1.10.06_Sch 40 Substation O&amp;M 2008 2" xfId="5575"/>
    <cellStyle name="_Power Cost Value Copy 11.30.05 gas 1.09.06 AURORA at 1.10.06_Sch 40 Substation O&amp;M 2008 2 2" xfId="5576"/>
    <cellStyle name="_Power Cost Value Copy 11.30.05 gas 1.09.06 AURORA at 1.10.06_Sch 40 Substation O&amp;M 2008 2 3" xfId="5577"/>
    <cellStyle name="_Power Cost Value Copy 11.30.05 gas 1.09.06 AURORA at 1.10.06_Sch 40 Substation O&amp;M 2008 3" xfId="5578"/>
    <cellStyle name="_Power Cost Value Copy 11.30.05 gas 1.09.06 AURORA at 1.10.06_Sch 40 Substation O&amp;M 2008 4" xfId="5579"/>
    <cellStyle name="_Power Cost Value Copy 11.30.05 gas 1.09.06 AURORA at 1.10.06_Subs 2008" xfId="5580"/>
    <cellStyle name="_Power Cost Value Copy 11.30.05 gas 1.09.06 AURORA at 1.10.06_Subs 2008 2" xfId="5581"/>
    <cellStyle name="_Power Cost Value Copy 11.30.05 gas 1.09.06 AURORA at 1.10.06_Subs 2008 2 2" xfId="5582"/>
    <cellStyle name="_Power Cost Value Copy 11.30.05 gas 1.09.06 AURORA at 1.10.06_Subs 2008 2 3" xfId="5583"/>
    <cellStyle name="_Power Cost Value Copy 11.30.05 gas 1.09.06 AURORA at 1.10.06_Subs 2008 3" xfId="5584"/>
    <cellStyle name="_Power Cost Value Copy 11.30.05 gas 1.09.06 AURORA at 1.10.06_Subs 2008 4" xfId="5585"/>
    <cellStyle name="_Power Cost Value Copy 11.30.05 gas 1.09.06 AURORA at 1.10.06_Transmission Workbook for May BOD" xfId="5586"/>
    <cellStyle name="_Power Cost Value Copy 11.30.05 gas 1.09.06 AURORA at 1.10.06_Transmission Workbook for May BOD 2" xfId="5587"/>
    <cellStyle name="_Power Cost Value Copy 11.30.05 gas 1.09.06 AURORA at 1.10.06_Transmission Workbook for May BOD 3" xfId="11831"/>
    <cellStyle name="_Power Cost Value Copy 11.30.05 gas 1.09.06 AURORA at 1.10.06_Wind Integration 10GRC" xfId="5588"/>
    <cellStyle name="_Power Cost Value Copy 11.30.05 gas 1.09.06 AURORA at 1.10.06_Wind Integration 10GRC 2" xfId="5589"/>
    <cellStyle name="_Power Cost Value Copy 11.30.05 gas 1.09.06 AURORA at 1.10.06_Wind Integration 10GRC 3" xfId="11832"/>
    <cellStyle name="_Power Costs Rate Year 11-13-07" xfId="5590"/>
    <cellStyle name="_Price Output" xfId="5591"/>
    <cellStyle name="_Price Output 2" xfId="5592"/>
    <cellStyle name="_Price Output_DEM-WP(C) Chelan Power Costs" xfId="11833"/>
    <cellStyle name="_Price Output_DEM-WP(C) Gas Transport 2010GRC" xfId="11834"/>
    <cellStyle name="_Price Output_NIM Summary" xfId="5593"/>
    <cellStyle name="_Price Output_NIM Summary 2" xfId="5594"/>
    <cellStyle name="_Price Output_NIM Summary 3" xfId="11835"/>
    <cellStyle name="_Price Output_Wind Integration 10GRC" xfId="5595"/>
    <cellStyle name="_Price Output_Wind Integration 10GRC 2" xfId="5596"/>
    <cellStyle name="_Price Output_Wind Integration 10GRC 3" xfId="11836"/>
    <cellStyle name="_Prices" xfId="5597"/>
    <cellStyle name="_Prices 2" xfId="5598"/>
    <cellStyle name="_Prices_DEM-WP(C) Chelan Power Costs" xfId="11837"/>
    <cellStyle name="_Prices_DEM-WP(C) Gas Transport 2010GRC" xfId="11838"/>
    <cellStyle name="_Prices_NIM Summary" xfId="5599"/>
    <cellStyle name="_Prices_NIM Summary 2" xfId="5600"/>
    <cellStyle name="_Prices_NIM Summary 3" xfId="11839"/>
    <cellStyle name="_Prices_Wind Integration 10GRC" xfId="5601"/>
    <cellStyle name="_Prices_Wind Integration 10GRC 2" xfId="5602"/>
    <cellStyle name="_Prices_Wind Integration 10GRC 3" xfId="11840"/>
    <cellStyle name="_Pro Forma Rev 07 GRC" xfId="589"/>
    <cellStyle name="_x0013__Rebuttal Power Costs" xfId="5603"/>
    <cellStyle name="_x0013__Rebuttal Power Costs 2" xfId="5604"/>
    <cellStyle name="_x0013__Rebuttal Power Costs 2 2" xfId="5605"/>
    <cellStyle name="_x0013__Rebuttal Power Costs 2 3" xfId="5606"/>
    <cellStyle name="_x0013__Rebuttal Power Costs 3" xfId="5607"/>
    <cellStyle name="_x0013__Rebuttal Power Costs 4" xfId="5608"/>
    <cellStyle name="_x0013__Rebuttal Power Costs_Adj Bench DR 3 for Initial Briefs (Electric)" xfId="5609"/>
    <cellStyle name="_x0013__Rebuttal Power Costs_Adj Bench DR 3 for Initial Briefs (Electric) 2" xfId="5610"/>
    <cellStyle name="_x0013__Rebuttal Power Costs_Adj Bench DR 3 for Initial Briefs (Electric) 2 2" xfId="5611"/>
    <cellStyle name="_x0013__Rebuttal Power Costs_Adj Bench DR 3 for Initial Briefs (Electric) 2 3" xfId="5612"/>
    <cellStyle name="_x0013__Rebuttal Power Costs_Adj Bench DR 3 for Initial Briefs (Electric) 3" xfId="5613"/>
    <cellStyle name="_x0013__Rebuttal Power Costs_Adj Bench DR 3 for Initial Briefs (Electric) 4" xfId="5614"/>
    <cellStyle name="_x0013__Rebuttal Power Costs_Electric Rev Req Model (2009 GRC) Rebuttal" xfId="5615"/>
    <cellStyle name="_x0013__Rebuttal Power Costs_Electric Rev Req Model (2009 GRC) Rebuttal 2" xfId="5616"/>
    <cellStyle name="_x0013__Rebuttal Power Costs_Electric Rev Req Model (2009 GRC) Rebuttal 2 2" xfId="5617"/>
    <cellStyle name="_x0013__Rebuttal Power Costs_Electric Rev Req Model (2009 GRC) Rebuttal 2 3" xfId="5618"/>
    <cellStyle name="_x0013__Rebuttal Power Costs_Electric Rev Req Model (2009 GRC) Rebuttal 3" xfId="5619"/>
    <cellStyle name="_x0013__Rebuttal Power Costs_Electric Rev Req Model (2009 GRC) Rebuttal 4" xfId="5620"/>
    <cellStyle name="_x0013__Rebuttal Power Costs_Electric Rev Req Model (2009 GRC) Rebuttal REmoval of New  WH Solar AdjustMI" xfId="5621"/>
    <cellStyle name="_x0013__Rebuttal Power Costs_Electric Rev Req Model (2009 GRC) Rebuttal REmoval of New  WH Solar AdjustMI 2" xfId="5622"/>
    <cellStyle name="_x0013__Rebuttal Power Costs_Electric Rev Req Model (2009 GRC) Rebuttal REmoval of New  WH Solar AdjustMI 2 2" xfId="5623"/>
    <cellStyle name="_x0013__Rebuttal Power Costs_Electric Rev Req Model (2009 GRC) Rebuttal REmoval of New  WH Solar AdjustMI 2 3" xfId="5624"/>
    <cellStyle name="_x0013__Rebuttal Power Costs_Electric Rev Req Model (2009 GRC) Rebuttal REmoval of New  WH Solar AdjustMI 3" xfId="5625"/>
    <cellStyle name="_x0013__Rebuttal Power Costs_Electric Rev Req Model (2009 GRC) Rebuttal REmoval of New  WH Solar AdjustMI 4" xfId="5626"/>
    <cellStyle name="_x0013__Rebuttal Power Costs_Electric Rev Req Model (2009 GRC) Revised 01-18-2010" xfId="5627"/>
    <cellStyle name="_x0013__Rebuttal Power Costs_Electric Rev Req Model (2009 GRC) Revised 01-18-2010 2" xfId="5628"/>
    <cellStyle name="_x0013__Rebuttal Power Costs_Electric Rev Req Model (2009 GRC) Revised 01-18-2010 2 2" xfId="5629"/>
    <cellStyle name="_x0013__Rebuttal Power Costs_Electric Rev Req Model (2009 GRC) Revised 01-18-2010 2 3" xfId="5630"/>
    <cellStyle name="_x0013__Rebuttal Power Costs_Electric Rev Req Model (2009 GRC) Revised 01-18-2010 3" xfId="5631"/>
    <cellStyle name="_x0013__Rebuttal Power Costs_Electric Rev Req Model (2009 GRC) Revised 01-18-2010 4" xfId="5632"/>
    <cellStyle name="_x0013__Rebuttal Power Costs_Final Order Electric EXHIBIT A-1" xfId="5633"/>
    <cellStyle name="_x0013__Rebuttal Power Costs_Final Order Electric EXHIBIT A-1 2" xfId="5634"/>
    <cellStyle name="_x0013__Rebuttal Power Costs_Final Order Electric EXHIBIT A-1 2 2" xfId="5635"/>
    <cellStyle name="_x0013__Rebuttal Power Costs_Final Order Electric EXHIBIT A-1 2 3" xfId="5636"/>
    <cellStyle name="_x0013__Rebuttal Power Costs_Final Order Electric EXHIBIT A-1 3" xfId="5637"/>
    <cellStyle name="_x0013__Rebuttal Power Costs_Final Order Electric EXHIBIT A-1 4" xfId="5638"/>
    <cellStyle name="_recommendation" xfId="5639"/>
    <cellStyle name="_recommendation 2" xfId="5640"/>
    <cellStyle name="_recommendation_DEM-WP(C) Chelan Power Costs" xfId="11841"/>
    <cellStyle name="_recommendation_DEM-WP(C) Gas Transport 2010GRC" xfId="11842"/>
    <cellStyle name="_recommendation_DEM-WP(C) Wind Integration Summary 2010GRC" xfId="5641"/>
    <cellStyle name="_recommendation_DEM-WP(C) Wind Integration Summary 2010GRC 2" xfId="5642"/>
    <cellStyle name="_recommendation_DEM-WP(C) Wind Integration Summary 2010GRC 3" xfId="11843"/>
    <cellStyle name="_recommendation_NIM Summary" xfId="5643"/>
    <cellStyle name="_recommendation_NIM Summary 2" xfId="5644"/>
    <cellStyle name="_recommendation_NIM Summary 3" xfId="11844"/>
    <cellStyle name="_Recon to Darrin's 5.11.05 proforma" xfId="201"/>
    <cellStyle name="_Recon to Darrin's 5.11.05 proforma 2" xfId="781"/>
    <cellStyle name="_Recon to Darrin's 5.11.05 proforma 2 2" xfId="5645"/>
    <cellStyle name="_Recon to Darrin's 5.11.05 proforma 2 2 2" xfId="5646"/>
    <cellStyle name="_Recon to Darrin's 5.11.05 proforma 2 2 3" xfId="5647"/>
    <cellStyle name="_Recon to Darrin's 5.11.05 proforma 2 3" xfId="5648"/>
    <cellStyle name="_Recon to Darrin's 5.11.05 proforma 2 4" xfId="5649"/>
    <cellStyle name="_Recon to Darrin's 5.11.05 proforma 3" xfId="5650"/>
    <cellStyle name="_Recon to Darrin's 5.11.05 proforma 3 2" xfId="5651"/>
    <cellStyle name="_Recon to Darrin's 5.11.05 proforma 3 2 2" xfId="5652"/>
    <cellStyle name="_Recon to Darrin's 5.11.05 proforma 3 2 3" xfId="5653"/>
    <cellStyle name="_Recon to Darrin's 5.11.05 proforma 3 3" xfId="5654"/>
    <cellStyle name="_Recon to Darrin's 5.11.05 proforma 3 3 2" xfId="5655"/>
    <cellStyle name="_Recon to Darrin's 5.11.05 proforma 3 3 3" xfId="5656"/>
    <cellStyle name="_Recon to Darrin's 5.11.05 proforma 3 4" xfId="5657"/>
    <cellStyle name="_Recon to Darrin's 5.11.05 proforma 3 4 2" xfId="5658"/>
    <cellStyle name="_Recon to Darrin's 5.11.05 proforma 3 4 3" xfId="5659"/>
    <cellStyle name="_Recon to Darrin's 5.11.05 proforma 4" xfId="5660"/>
    <cellStyle name="_Recon to Darrin's 5.11.05 proforma 4 2" xfId="5661"/>
    <cellStyle name="_Recon to Darrin's 5.11.05 proforma 4 3" xfId="5662"/>
    <cellStyle name="_Recon to Darrin's 5.11.05 proforma 5" xfId="5663"/>
    <cellStyle name="_Recon to Darrin's 5.11.05 proforma 6" xfId="5664"/>
    <cellStyle name="_Recon to Darrin's 5.11.05 proforma 7" xfId="5665"/>
    <cellStyle name="_Recon to Darrin's 5.11.05 proforma_(C) WHE Proforma with ITC cash grant 10 Yr Amort_for deferral_102809" xfId="5666"/>
    <cellStyle name="_Recon to Darrin's 5.11.05 proforma_(C) WHE Proforma with ITC cash grant 10 Yr Amort_for deferral_102809 2" xfId="5667"/>
    <cellStyle name="_Recon to Darrin's 5.11.05 proforma_(C) WHE Proforma with ITC cash grant 10 Yr Amort_for deferral_102809 2 2" xfId="5668"/>
    <cellStyle name="_Recon to Darrin's 5.11.05 proforma_(C) WHE Proforma with ITC cash grant 10 Yr Amort_for deferral_102809 2 3" xfId="5669"/>
    <cellStyle name="_Recon to Darrin's 5.11.05 proforma_(C) WHE Proforma with ITC cash grant 10 Yr Amort_for deferral_102809 3" xfId="5670"/>
    <cellStyle name="_Recon to Darrin's 5.11.05 proforma_(C) WHE Proforma with ITC cash grant 10 Yr Amort_for deferral_102809 4" xfId="5671"/>
    <cellStyle name="_Recon to Darrin's 5.11.05 proforma_(C) WHE Proforma with ITC cash grant 10 Yr Amort_for deferral_102809_16.07E Wild Horse Wind Expansionwrkingfile" xfId="5672"/>
    <cellStyle name="_Recon to Darrin's 5.11.05 proforma_(C) WHE Proforma with ITC cash grant 10 Yr Amort_for deferral_102809_16.07E Wild Horse Wind Expansionwrkingfile 2" xfId="5673"/>
    <cellStyle name="_Recon to Darrin's 5.11.05 proforma_(C) WHE Proforma with ITC cash grant 10 Yr Amort_for deferral_102809_16.07E Wild Horse Wind Expansionwrkingfile 2 2" xfId="5674"/>
    <cellStyle name="_Recon to Darrin's 5.11.05 proforma_(C) WHE Proforma with ITC cash grant 10 Yr Amort_for deferral_102809_16.07E Wild Horse Wind Expansionwrkingfile 2 3" xfId="5675"/>
    <cellStyle name="_Recon to Darrin's 5.11.05 proforma_(C) WHE Proforma with ITC cash grant 10 Yr Amort_for deferral_102809_16.07E Wild Horse Wind Expansionwrkingfile 3" xfId="5676"/>
    <cellStyle name="_Recon to Darrin's 5.11.05 proforma_(C) WHE Proforma with ITC cash grant 10 Yr Amort_for deferral_102809_16.07E Wild Horse Wind Expansionwrkingfile 4" xfId="5677"/>
    <cellStyle name="_Recon to Darrin's 5.11.05 proforma_(C) WHE Proforma with ITC cash grant 10 Yr Amort_for deferral_102809_16.07E Wild Horse Wind Expansionwrkingfile SF" xfId="5678"/>
    <cellStyle name="_Recon to Darrin's 5.11.05 proforma_(C) WHE Proforma with ITC cash grant 10 Yr Amort_for deferral_102809_16.07E Wild Horse Wind Expansionwrkingfile SF 2" xfId="5679"/>
    <cellStyle name="_Recon to Darrin's 5.11.05 proforma_(C) WHE Proforma with ITC cash grant 10 Yr Amort_for deferral_102809_16.07E Wild Horse Wind Expansionwrkingfile SF 2 2" xfId="5680"/>
    <cellStyle name="_Recon to Darrin's 5.11.05 proforma_(C) WHE Proforma with ITC cash grant 10 Yr Amort_for deferral_102809_16.07E Wild Horse Wind Expansionwrkingfile SF 2 3" xfId="5681"/>
    <cellStyle name="_Recon to Darrin's 5.11.05 proforma_(C) WHE Proforma with ITC cash grant 10 Yr Amort_for deferral_102809_16.07E Wild Horse Wind Expansionwrkingfile SF 3" xfId="5682"/>
    <cellStyle name="_Recon to Darrin's 5.11.05 proforma_(C) WHE Proforma with ITC cash grant 10 Yr Amort_for deferral_102809_16.07E Wild Horse Wind Expansionwrkingfile SF 4" xfId="5683"/>
    <cellStyle name="_Recon to Darrin's 5.11.05 proforma_(C) WHE Proforma with ITC cash grant 10 Yr Amort_for deferral_102809_16.37E Wild Horse Expansion DeferralRevwrkingfile SF" xfId="5684"/>
    <cellStyle name="_Recon to Darrin's 5.11.05 proforma_(C) WHE Proforma with ITC cash grant 10 Yr Amort_for deferral_102809_16.37E Wild Horse Expansion DeferralRevwrkingfile SF 2" xfId="5685"/>
    <cellStyle name="_Recon to Darrin's 5.11.05 proforma_(C) WHE Proforma with ITC cash grant 10 Yr Amort_for deferral_102809_16.37E Wild Horse Expansion DeferralRevwrkingfile SF 2 2" xfId="5686"/>
    <cellStyle name="_Recon to Darrin's 5.11.05 proforma_(C) WHE Proforma with ITC cash grant 10 Yr Amort_for deferral_102809_16.37E Wild Horse Expansion DeferralRevwrkingfile SF 2 3" xfId="5687"/>
    <cellStyle name="_Recon to Darrin's 5.11.05 proforma_(C) WHE Proforma with ITC cash grant 10 Yr Amort_for deferral_102809_16.37E Wild Horse Expansion DeferralRevwrkingfile SF 3" xfId="5688"/>
    <cellStyle name="_Recon to Darrin's 5.11.05 proforma_(C) WHE Proforma with ITC cash grant 10 Yr Amort_for deferral_102809_16.37E Wild Horse Expansion DeferralRevwrkingfile SF 4" xfId="5689"/>
    <cellStyle name="_Recon to Darrin's 5.11.05 proforma_(C) WHE Proforma with ITC cash grant 10 Yr Amort_for rebuttal_120709" xfId="5690"/>
    <cellStyle name="_Recon to Darrin's 5.11.05 proforma_(C) WHE Proforma with ITC cash grant 10 Yr Amort_for rebuttal_120709 2" xfId="5691"/>
    <cellStyle name="_Recon to Darrin's 5.11.05 proforma_(C) WHE Proforma with ITC cash grant 10 Yr Amort_for rebuttal_120709 2 2" xfId="5692"/>
    <cellStyle name="_Recon to Darrin's 5.11.05 proforma_(C) WHE Proforma with ITC cash grant 10 Yr Amort_for rebuttal_120709 2 3" xfId="5693"/>
    <cellStyle name="_Recon to Darrin's 5.11.05 proforma_(C) WHE Proforma with ITC cash grant 10 Yr Amort_for rebuttal_120709 3" xfId="5694"/>
    <cellStyle name="_Recon to Darrin's 5.11.05 proforma_(C) WHE Proforma with ITC cash grant 10 Yr Amort_for rebuttal_120709 4" xfId="5695"/>
    <cellStyle name="_Recon to Darrin's 5.11.05 proforma_04.07E Wild Horse Wind Expansion" xfId="5696"/>
    <cellStyle name="_Recon to Darrin's 5.11.05 proforma_04.07E Wild Horse Wind Expansion 2" xfId="5697"/>
    <cellStyle name="_Recon to Darrin's 5.11.05 proforma_04.07E Wild Horse Wind Expansion 2 2" xfId="5698"/>
    <cellStyle name="_Recon to Darrin's 5.11.05 proforma_04.07E Wild Horse Wind Expansion 2 3" xfId="5699"/>
    <cellStyle name="_Recon to Darrin's 5.11.05 proforma_04.07E Wild Horse Wind Expansion 3" xfId="5700"/>
    <cellStyle name="_Recon to Darrin's 5.11.05 proforma_04.07E Wild Horse Wind Expansion 4" xfId="5701"/>
    <cellStyle name="_Recon to Darrin's 5.11.05 proforma_04.07E Wild Horse Wind Expansion_16.07E Wild Horse Wind Expansionwrkingfile" xfId="5702"/>
    <cellStyle name="_Recon to Darrin's 5.11.05 proforma_04.07E Wild Horse Wind Expansion_16.07E Wild Horse Wind Expansionwrkingfile 2" xfId="5703"/>
    <cellStyle name="_Recon to Darrin's 5.11.05 proforma_04.07E Wild Horse Wind Expansion_16.07E Wild Horse Wind Expansionwrkingfile 2 2" xfId="5704"/>
    <cellStyle name="_Recon to Darrin's 5.11.05 proforma_04.07E Wild Horse Wind Expansion_16.07E Wild Horse Wind Expansionwrkingfile 2 3" xfId="5705"/>
    <cellStyle name="_Recon to Darrin's 5.11.05 proforma_04.07E Wild Horse Wind Expansion_16.07E Wild Horse Wind Expansionwrkingfile 3" xfId="5706"/>
    <cellStyle name="_Recon to Darrin's 5.11.05 proforma_04.07E Wild Horse Wind Expansion_16.07E Wild Horse Wind Expansionwrkingfile 4" xfId="5707"/>
    <cellStyle name="_Recon to Darrin's 5.11.05 proforma_04.07E Wild Horse Wind Expansion_16.07E Wild Horse Wind Expansionwrkingfile SF" xfId="5708"/>
    <cellStyle name="_Recon to Darrin's 5.11.05 proforma_04.07E Wild Horse Wind Expansion_16.07E Wild Horse Wind Expansionwrkingfile SF 2" xfId="5709"/>
    <cellStyle name="_Recon to Darrin's 5.11.05 proforma_04.07E Wild Horse Wind Expansion_16.07E Wild Horse Wind Expansionwrkingfile SF 2 2" xfId="5710"/>
    <cellStyle name="_Recon to Darrin's 5.11.05 proforma_04.07E Wild Horse Wind Expansion_16.07E Wild Horse Wind Expansionwrkingfile SF 2 3" xfId="5711"/>
    <cellStyle name="_Recon to Darrin's 5.11.05 proforma_04.07E Wild Horse Wind Expansion_16.07E Wild Horse Wind Expansionwrkingfile SF 3" xfId="5712"/>
    <cellStyle name="_Recon to Darrin's 5.11.05 proforma_04.07E Wild Horse Wind Expansion_16.07E Wild Horse Wind Expansionwrkingfile SF 4" xfId="5713"/>
    <cellStyle name="_Recon to Darrin's 5.11.05 proforma_04.07E Wild Horse Wind Expansion_16.37E Wild Horse Expansion DeferralRevwrkingfile SF" xfId="5714"/>
    <cellStyle name="_Recon to Darrin's 5.11.05 proforma_04.07E Wild Horse Wind Expansion_16.37E Wild Horse Expansion DeferralRevwrkingfile SF 2" xfId="5715"/>
    <cellStyle name="_Recon to Darrin's 5.11.05 proforma_04.07E Wild Horse Wind Expansion_16.37E Wild Horse Expansion DeferralRevwrkingfile SF 2 2" xfId="5716"/>
    <cellStyle name="_Recon to Darrin's 5.11.05 proforma_04.07E Wild Horse Wind Expansion_16.37E Wild Horse Expansion DeferralRevwrkingfile SF 2 3" xfId="5717"/>
    <cellStyle name="_Recon to Darrin's 5.11.05 proforma_04.07E Wild Horse Wind Expansion_16.37E Wild Horse Expansion DeferralRevwrkingfile SF 3" xfId="5718"/>
    <cellStyle name="_Recon to Darrin's 5.11.05 proforma_04.07E Wild Horse Wind Expansion_16.37E Wild Horse Expansion DeferralRevwrkingfile SF 4" xfId="5719"/>
    <cellStyle name="_Recon to Darrin's 5.11.05 proforma_16.07E Wild Horse Wind Expansionwrkingfile" xfId="5720"/>
    <cellStyle name="_Recon to Darrin's 5.11.05 proforma_16.07E Wild Horse Wind Expansionwrkingfile 2" xfId="5721"/>
    <cellStyle name="_Recon to Darrin's 5.11.05 proforma_16.07E Wild Horse Wind Expansionwrkingfile 2 2" xfId="5722"/>
    <cellStyle name="_Recon to Darrin's 5.11.05 proforma_16.07E Wild Horse Wind Expansionwrkingfile 2 3" xfId="5723"/>
    <cellStyle name="_Recon to Darrin's 5.11.05 proforma_16.07E Wild Horse Wind Expansionwrkingfile 3" xfId="5724"/>
    <cellStyle name="_Recon to Darrin's 5.11.05 proforma_16.07E Wild Horse Wind Expansionwrkingfile 4" xfId="5725"/>
    <cellStyle name="_Recon to Darrin's 5.11.05 proforma_16.07E Wild Horse Wind Expansionwrkingfile SF" xfId="5726"/>
    <cellStyle name="_Recon to Darrin's 5.11.05 proforma_16.07E Wild Horse Wind Expansionwrkingfile SF 2" xfId="5727"/>
    <cellStyle name="_Recon to Darrin's 5.11.05 proforma_16.07E Wild Horse Wind Expansionwrkingfile SF 2 2" xfId="5728"/>
    <cellStyle name="_Recon to Darrin's 5.11.05 proforma_16.07E Wild Horse Wind Expansionwrkingfile SF 2 3" xfId="5729"/>
    <cellStyle name="_Recon to Darrin's 5.11.05 proforma_16.07E Wild Horse Wind Expansionwrkingfile SF 3" xfId="5730"/>
    <cellStyle name="_Recon to Darrin's 5.11.05 proforma_16.07E Wild Horse Wind Expansionwrkingfile SF 4" xfId="5731"/>
    <cellStyle name="_Recon to Darrin's 5.11.05 proforma_16.37E Wild Horse Expansion DeferralRevwrkingfile SF" xfId="5732"/>
    <cellStyle name="_Recon to Darrin's 5.11.05 proforma_16.37E Wild Horse Expansion DeferralRevwrkingfile SF 2" xfId="5733"/>
    <cellStyle name="_Recon to Darrin's 5.11.05 proforma_16.37E Wild Horse Expansion DeferralRevwrkingfile SF 2 2" xfId="5734"/>
    <cellStyle name="_Recon to Darrin's 5.11.05 proforma_16.37E Wild Horse Expansion DeferralRevwrkingfile SF 2 3" xfId="5735"/>
    <cellStyle name="_Recon to Darrin's 5.11.05 proforma_16.37E Wild Horse Expansion DeferralRevwrkingfile SF 3" xfId="5736"/>
    <cellStyle name="_Recon to Darrin's 5.11.05 proforma_16.37E Wild Horse Expansion DeferralRevwrkingfile SF 4" xfId="5737"/>
    <cellStyle name="_Recon to Darrin's 5.11.05 proforma_2009 Compliance Filing PCA Exhibits for GRC" xfId="5738"/>
    <cellStyle name="_Recon to Darrin's 5.11.05 proforma_2009 Compliance Filing PCA Exhibits for GRC 2" xfId="5739"/>
    <cellStyle name="_Recon to Darrin's 5.11.05 proforma_2009 GRC Compl Filing - Exhibit D" xfId="5740"/>
    <cellStyle name="_Recon to Darrin's 5.11.05 proforma_2009 GRC Compl Filing - Exhibit D 2" xfId="5741"/>
    <cellStyle name="_Recon to Darrin's 5.11.05 proforma_2009 GRC Compl Filing - Exhibit D 3" xfId="11845"/>
    <cellStyle name="_Recon to Darrin's 5.11.05 proforma_2010 PTC's July1_Dec31 2010 " xfId="202"/>
    <cellStyle name="_Recon to Darrin's 5.11.05 proforma_2010 PTC's Sept10_Aug11 (Version 4)" xfId="203"/>
    <cellStyle name="_Recon to Darrin's 5.11.05 proforma_3.01 Income Statement" xfId="590"/>
    <cellStyle name="_Recon to Darrin's 5.11.05 proforma_4 31 Regulatory Assets and Liabilities  7 06- Exhibit D" xfId="591"/>
    <cellStyle name="_Recon to Darrin's 5.11.05 proforma_4 31 Regulatory Assets and Liabilities  7 06- Exhibit D 2" xfId="5742"/>
    <cellStyle name="_Recon to Darrin's 5.11.05 proforma_4 31 Regulatory Assets and Liabilities  7 06- Exhibit D 2 2" xfId="5743"/>
    <cellStyle name="_Recon to Darrin's 5.11.05 proforma_4 31 Regulatory Assets and Liabilities  7 06- Exhibit D 2 3" xfId="5744"/>
    <cellStyle name="_Recon to Darrin's 5.11.05 proforma_4 31 Regulatory Assets and Liabilities  7 06- Exhibit D 3" xfId="5745"/>
    <cellStyle name="_Recon to Darrin's 5.11.05 proforma_4 31 Regulatory Assets and Liabilities  7 06- Exhibit D 4" xfId="5746"/>
    <cellStyle name="_Recon to Darrin's 5.11.05 proforma_4 31 Regulatory Assets and Liabilities  7 06- Exhibit D_NIM Summary" xfId="5747"/>
    <cellStyle name="_Recon to Darrin's 5.11.05 proforma_4 31 Regulatory Assets and Liabilities  7 06- Exhibit D_NIM Summary 2" xfId="5748"/>
    <cellStyle name="_Recon to Darrin's 5.11.05 proforma_4 31 Regulatory Assets and Liabilities  7 06- Exhibit D_NIM Summary 3" xfId="11846"/>
    <cellStyle name="_Recon to Darrin's 5.11.05 proforma_4 31E Reg Asset  Liab and EXH D" xfId="11847"/>
    <cellStyle name="_Recon to Darrin's 5.11.05 proforma_4 31E Reg Asset  Liab and EXH D _ Aug 10 Filing (2)" xfId="11848"/>
    <cellStyle name="_Recon to Darrin's 5.11.05 proforma_4 32 Regulatory Assets and Liabilities  7 06- Exhibit D" xfId="592"/>
    <cellStyle name="_Recon to Darrin's 5.11.05 proforma_4 32 Regulatory Assets and Liabilities  7 06- Exhibit D 2" xfId="5749"/>
    <cellStyle name="_Recon to Darrin's 5.11.05 proforma_4 32 Regulatory Assets and Liabilities  7 06- Exhibit D 2 2" xfId="5750"/>
    <cellStyle name="_Recon to Darrin's 5.11.05 proforma_4 32 Regulatory Assets and Liabilities  7 06- Exhibit D 2 3" xfId="5751"/>
    <cellStyle name="_Recon to Darrin's 5.11.05 proforma_4 32 Regulatory Assets and Liabilities  7 06- Exhibit D 3" xfId="5752"/>
    <cellStyle name="_Recon to Darrin's 5.11.05 proforma_4 32 Regulatory Assets and Liabilities  7 06- Exhibit D 4" xfId="5753"/>
    <cellStyle name="_Recon to Darrin's 5.11.05 proforma_4 32 Regulatory Assets and Liabilities  7 06- Exhibit D_NIM Summary" xfId="5754"/>
    <cellStyle name="_Recon to Darrin's 5.11.05 proforma_4 32 Regulatory Assets and Liabilities  7 06- Exhibit D_NIM Summary 2" xfId="5755"/>
    <cellStyle name="_Recon to Darrin's 5.11.05 proforma_4 32 Regulatory Assets and Liabilities  7 06- Exhibit D_NIM Summary 3" xfId="11849"/>
    <cellStyle name="_Recon to Darrin's 5.11.05 proforma_ACCOUNTS" xfId="5756"/>
    <cellStyle name="_Recon to Darrin's 5.11.05 proforma_Att B to RECs proceeds proposal" xfId="204"/>
    <cellStyle name="_Recon to Darrin's 5.11.05 proforma_AURORA Total New" xfId="5757"/>
    <cellStyle name="_Recon to Darrin's 5.11.05 proforma_AURORA Total New 2" xfId="5758"/>
    <cellStyle name="_Recon to Darrin's 5.11.05 proforma_Backup for Attachment B 2010-09-09" xfId="205"/>
    <cellStyle name="_Recon to Darrin's 5.11.05 proforma_Bench Request - Attachment B" xfId="206"/>
    <cellStyle name="_Recon to Darrin's 5.11.05 proforma_Book2" xfId="5759"/>
    <cellStyle name="_Recon to Darrin's 5.11.05 proforma_Book2 2" xfId="5760"/>
    <cellStyle name="_Recon to Darrin's 5.11.05 proforma_Book2 2 2" xfId="5761"/>
    <cellStyle name="_Recon to Darrin's 5.11.05 proforma_Book2 2 3" xfId="5762"/>
    <cellStyle name="_Recon to Darrin's 5.11.05 proforma_Book2 3" xfId="5763"/>
    <cellStyle name="_Recon to Darrin's 5.11.05 proforma_Book2 4" xfId="5764"/>
    <cellStyle name="_Recon to Darrin's 5.11.05 proforma_Book2_Adj Bench DR 3 for Initial Briefs (Electric)" xfId="5765"/>
    <cellStyle name="_Recon to Darrin's 5.11.05 proforma_Book2_Adj Bench DR 3 for Initial Briefs (Electric) 2" xfId="5766"/>
    <cellStyle name="_Recon to Darrin's 5.11.05 proforma_Book2_Adj Bench DR 3 for Initial Briefs (Electric) 2 2" xfId="5767"/>
    <cellStyle name="_Recon to Darrin's 5.11.05 proforma_Book2_Adj Bench DR 3 for Initial Briefs (Electric) 2 3" xfId="5768"/>
    <cellStyle name="_Recon to Darrin's 5.11.05 proforma_Book2_Adj Bench DR 3 for Initial Briefs (Electric) 3" xfId="5769"/>
    <cellStyle name="_Recon to Darrin's 5.11.05 proforma_Book2_Adj Bench DR 3 for Initial Briefs (Electric) 4" xfId="5770"/>
    <cellStyle name="_Recon to Darrin's 5.11.05 proforma_Book2_Electric Rev Req Model (2009 GRC) Rebuttal" xfId="5771"/>
    <cellStyle name="_Recon to Darrin's 5.11.05 proforma_Book2_Electric Rev Req Model (2009 GRC) Rebuttal 2" xfId="5772"/>
    <cellStyle name="_Recon to Darrin's 5.11.05 proforma_Book2_Electric Rev Req Model (2009 GRC) Rebuttal 2 2" xfId="5773"/>
    <cellStyle name="_Recon to Darrin's 5.11.05 proforma_Book2_Electric Rev Req Model (2009 GRC) Rebuttal 2 3" xfId="5774"/>
    <cellStyle name="_Recon to Darrin's 5.11.05 proforma_Book2_Electric Rev Req Model (2009 GRC) Rebuttal 3" xfId="5775"/>
    <cellStyle name="_Recon to Darrin's 5.11.05 proforma_Book2_Electric Rev Req Model (2009 GRC) Rebuttal 4" xfId="5776"/>
    <cellStyle name="_Recon to Darrin's 5.11.05 proforma_Book2_Electric Rev Req Model (2009 GRC) Rebuttal REmoval of New  WH Solar AdjustMI" xfId="5777"/>
    <cellStyle name="_Recon to Darrin's 5.11.05 proforma_Book2_Electric Rev Req Model (2009 GRC) Rebuttal REmoval of New  WH Solar AdjustMI 2" xfId="5778"/>
    <cellStyle name="_Recon to Darrin's 5.11.05 proforma_Book2_Electric Rev Req Model (2009 GRC) Rebuttal REmoval of New  WH Solar AdjustMI 2 2" xfId="5779"/>
    <cellStyle name="_Recon to Darrin's 5.11.05 proforma_Book2_Electric Rev Req Model (2009 GRC) Rebuttal REmoval of New  WH Solar AdjustMI 2 3" xfId="5780"/>
    <cellStyle name="_Recon to Darrin's 5.11.05 proforma_Book2_Electric Rev Req Model (2009 GRC) Rebuttal REmoval of New  WH Solar AdjustMI 3" xfId="5781"/>
    <cellStyle name="_Recon to Darrin's 5.11.05 proforma_Book2_Electric Rev Req Model (2009 GRC) Rebuttal REmoval of New  WH Solar AdjustMI 4" xfId="5782"/>
    <cellStyle name="_Recon to Darrin's 5.11.05 proforma_Book2_Electric Rev Req Model (2009 GRC) Revised 01-18-2010" xfId="5783"/>
    <cellStyle name="_Recon to Darrin's 5.11.05 proforma_Book2_Electric Rev Req Model (2009 GRC) Revised 01-18-2010 2" xfId="5784"/>
    <cellStyle name="_Recon to Darrin's 5.11.05 proforma_Book2_Electric Rev Req Model (2009 GRC) Revised 01-18-2010 2 2" xfId="5785"/>
    <cellStyle name="_Recon to Darrin's 5.11.05 proforma_Book2_Electric Rev Req Model (2009 GRC) Revised 01-18-2010 2 3" xfId="5786"/>
    <cellStyle name="_Recon to Darrin's 5.11.05 proforma_Book2_Electric Rev Req Model (2009 GRC) Revised 01-18-2010 3" xfId="5787"/>
    <cellStyle name="_Recon to Darrin's 5.11.05 proforma_Book2_Electric Rev Req Model (2009 GRC) Revised 01-18-2010 4" xfId="5788"/>
    <cellStyle name="_Recon to Darrin's 5.11.05 proforma_Book2_Final Order Electric EXHIBIT A-1" xfId="5789"/>
    <cellStyle name="_Recon to Darrin's 5.11.05 proforma_Book2_Final Order Electric EXHIBIT A-1 2" xfId="5790"/>
    <cellStyle name="_Recon to Darrin's 5.11.05 proforma_Book2_Final Order Electric EXHIBIT A-1 2 2" xfId="5791"/>
    <cellStyle name="_Recon to Darrin's 5.11.05 proforma_Book2_Final Order Electric EXHIBIT A-1 2 3" xfId="5792"/>
    <cellStyle name="_Recon to Darrin's 5.11.05 proforma_Book2_Final Order Electric EXHIBIT A-1 3" xfId="5793"/>
    <cellStyle name="_Recon to Darrin's 5.11.05 proforma_Book2_Final Order Electric EXHIBIT A-1 4" xfId="5794"/>
    <cellStyle name="_Recon to Darrin's 5.11.05 proforma_Book4" xfId="5795"/>
    <cellStyle name="_Recon to Darrin's 5.11.05 proforma_Book4 2" xfId="5796"/>
    <cellStyle name="_Recon to Darrin's 5.11.05 proforma_Book4 2 2" xfId="5797"/>
    <cellStyle name="_Recon to Darrin's 5.11.05 proforma_Book4 2 3" xfId="5798"/>
    <cellStyle name="_Recon to Darrin's 5.11.05 proforma_Book4 3" xfId="5799"/>
    <cellStyle name="_Recon to Darrin's 5.11.05 proforma_Book4 4" xfId="5800"/>
    <cellStyle name="_Recon to Darrin's 5.11.05 proforma_Book9" xfId="593"/>
    <cellStyle name="_Recon to Darrin's 5.11.05 proforma_Book9 2" xfId="5801"/>
    <cellStyle name="_Recon to Darrin's 5.11.05 proforma_Book9 2 2" xfId="5802"/>
    <cellStyle name="_Recon to Darrin's 5.11.05 proforma_Book9 2 3" xfId="5803"/>
    <cellStyle name="_Recon to Darrin's 5.11.05 proforma_Book9 3" xfId="5804"/>
    <cellStyle name="_Recon to Darrin's 5.11.05 proforma_Book9 4" xfId="5805"/>
    <cellStyle name="_Recon to Darrin's 5.11.05 proforma_Check the Interest Calculation" xfId="207"/>
    <cellStyle name="_Recon to Darrin's 5.11.05 proforma_Check the Interest Calculation_Scenario 1 REC vs PTC Offset" xfId="208"/>
    <cellStyle name="_Recon to Darrin's 5.11.05 proforma_Check the Interest Calculation_Scenario 3" xfId="209"/>
    <cellStyle name="_Recon to Darrin's 5.11.05 proforma_Chelan PUD Power Costs (8-10)" xfId="5806"/>
    <cellStyle name="_Recon to Darrin's 5.11.05 proforma_DEM-WP(C) Chelan Power Costs" xfId="11850"/>
    <cellStyle name="_Recon to Darrin's 5.11.05 proforma_DEM-WP(C) Gas Transport 2010GRC" xfId="11851"/>
    <cellStyle name="_Recon to Darrin's 5.11.05 proforma_Exh A-1 resulting from UE-112050 effective Jan 1 2012" xfId="11852"/>
    <cellStyle name="_Recon to Darrin's 5.11.05 proforma_Exhibit A-1 effective 4-1-11 fr S Free 12-11" xfId="11853"/>
    <cellStyle name="_Recon to Darrin's 5.11.05 proforma_Exhibit D fr R Gho 12-31-08" xfId="5807"/>
    <cellStyle name="_Recon to Darrin's 5.11.05 proforma_Exhibit D fr R Gho 12-31-08 2" xfId="5808"/>
    <cellStyle name="_Recon to Darrin's 5.11.05 proforma_Exhibit D fr R Gho 12-31-08 3" xfId="5809"/>
    <cellStyle name="_Recon to Darrin's 5.11.05 proforma_Exhibit D fr R Gho 12-31-08 v2" xfId="5810"/>
    <cellStyle name="_Recon to Darrin's 5.11.05 proforma_Exhibit D fr R Gho 12-31-08 v2 2" xfId="5811"/>
    <cellStyle name="_Recon to Darrin's 5.11.05 proforma_Exhibit D fr R Gho 12-31-08 v2 3" xfId="5812"/>
    <cellStyle name="_Recon to Darrin's 5.11.05 proforma_Exhibit D fr R Gho 12-31-08 v2_NIM Summary" xfId="5813"/>
    <cellStyle name="_Recon to Darrin's 5.11.05 proforma_Exhibit D fr R Gho 12-31-08 v2_NIM Summary 2" xfId="5814"/>
    <cellStyle name="_Recon to Darrin's 5.11.05 proforma_Exhibit D fr R Gho 12-31-08 v2_NIM Summary 3" xfId="11854"/>
    <cellStyle name="_Recon to Darrin's 5.11.05 proforma_Exhibit D fr R Gho 12-31-08_NIM Summary" xfId="5815"/>
    <cellStyle name="_Recon to Darrin's 5.11.05 proforma_Exhibit D fr R Gho 12-31-08_NIM Summary 2" xfId="5816"/>
    <cellStyle name="_Recon to Darrin's 5.11.05 proforma_Exhibit D fr R Gho 12-31-08_NIM Summary 3" xfId="11855"/>
    <cellStyle name="_Recon to Darrin's 5.11.05 proforma_Gas Rev Req Model (2010 GRC)" xfId="5817"/>
    <cellStyle name="_Recon to Darrin's 5.11.05 proforma_Hopkins Ridge Prepaid Tran - Interest Earned RY 12ME Feb  '11" xfId="5818"/>
    <cellStyle name="_Recon to Darrin's 5.11.05 proforma_Hopkins Ridge Prepaid Tran - Interest Earned RY 12ME Feb  '11 2" xfId="5819"/>
    <cellStyle name="_Recon to Darrin's 5.11.05 proforma_Hopkins Ridge Prepaid Tran - Interest Earned RY 12ME Feb  '11 3" xfId="11856"/>
    <cellStyle name="_Recon to Darrin's 5.11.05 proforma_Hopkins Ridge Prepaid Tran - Interest Earned RY 12ME Feb  '11_NIM Summary" xfId="5820"/>
    <cellStyle name="_Recon to Darrin's 5.11.05 proforma_Hopkins Ridge Prepaid Tran - Interest Earned RY 12ME Feb  '11_NIM Summary 2" xfId="5821"/>
    <cellStyle name="_Recon to Darrin's 5.11.05 proforma_Hopkins Ridge Prepaid Tran - Interest Earned RY 12ME Feb  '11_NIM Summary 3" xfId="11857"/>
    <cellStyle name="_Recon to Darrin's 5.11.05 proforma_Hopkins Ridge Prepaid Tran - Interest Earned RY 12ME Feb  '11_Transmission Workbook for May BOD" xfId="5822"/>
    <cellStyle name="_Recon to Darrin's 5.11.05 proforma_Hopkins Ridge Prepaid Tran - Interest Earned RY 12ME Feb  '11_Transmission Workbook for May BOD 2" xfId="5823"/>
    <cellStyle name="_Recon to Darrin's 5.11.05 proforma_Hopkins Ridge Prepaid Tran - Interest Earned RY 12ME Feb  '11_Transmission Workbook for May BOD 3" xfId="11858"/>
    <cellStyle name="_Recon to Darrin's 5.11.05 proforma_INPUTS" xfId="210"/>
    <cellStyle name="_Recon to Darrin's 5.11.05 proforma_INPUTS 2" xfId="5824"/>
    <cellStyle name="_Recon to Darrin's 5.11.05 proforma_INPUTS 2 2" xfId="5825"/>
    <cellStyle name="_Recon to Darrin's 5.11.05 proforma_INPUTS 2 3" xfId="5826"/>
    <cellStyle name="_Recon to Darrin's 5.11.05 proforma_INPUTS 3" xfId="5827"/>
    <cellStyle name="_Recon to Darrin's 5.11.05 proforma_INPUTS 4" xfId="5828"/>
    <cellStyle name="_Recon to Darrin's 5.11.05 proforma_Laid Off Employees + CEO" xfId="11859"/>
    <cellStyle name="_Recon to Darrin's 5.11.05 proforma_Low Income 2010 RevRequirement" xfId="5829"/>
    <cellStyle name="_Recon to Darrin's 5.11.05 proforma_Low Income 2010 RevRequirement (2)" xfId="5830"/>
    <cellStyle name="_Recon to Darrin's 5.11.05 proforma_Misc. Exp Airport Parking" xfId="11860"/>
    <cellStyle name="_Recon to Darrin's 5.11.05 proforma_NIM Summary" xfId="5831"/>
    <cellStyle name="_Recon to Darrin's 5.11.05 proforma_NIM Summary 09GRC" xfId="5832"/>
    <cellStyle name="_Recon to Darrin's 5.11.05 proforma_NIM Summary 09GRC 2" xfId="5833"/>
    <cellStyle name="_Recon to Darrin's 5.11.05 proforma_NIM Summary 09GRC 3" xfId="11861"/>
    <cellStyle name="_Recon to Darrin's 5.11.05 proforma_NIM Summary 10" xfId="11862"/>
    <cellStyle name="_Recon to Darrin's 5.11.05 proforma_NIM Summary 2" xfId="5834"/>
    <cellStyle name="_Recon to Darrin's 5.11.05 proforma_NIM Summary 3" xfId="5835"/>
    <cellStyle name="_Recon to Darrin's 5.11.05 proforma_NIM Summary 4" xfId="5836"/>
    <cellStyle name="_Recon to Darrin's 5.11.05 proforma_NIM Summary 5" xfId="5837"/>
    <cellStyle name="_Recon to Darrin's 5.11.05 proforma_NIM Summary 6" xfId="5838"/>
    <cellStyle name="_Recon to Darrin's 5.11.05 proforma_NIM Summary 7" xfId="5839"/>
    <cellStyle name="_Recon to Darrin's 5.11.05 proforma_NIM Summary 8" xfId="5840"/>
    <cellStyle name="_Recon to Darrin's 5.11.05 proforma_NIM Summary 9" xfId="5841"/>
    <cellStyle name="_Recon to Darrin's 5.11.05 proforma_Oct2010toSep2011LwIncLead" xfId="5842"/>
    <cellStyle name="_Recon to Darrin's 5.11.05 proforma_PCA 10 -  Exhibit D Dec 2011" xfId="11863"/>
    <cellStyle name="_Recon to Darrin's 5.11.05 proforma_PCA 10 -  Exhibit D from A Kellogg Jan 2011" xfId="5843"/>
    <cellStyle name="_Recon to Darrin's 5.11.05 proforma_PCA 10 -  Exhibit D from A Kellogg July 2011" xfId="5844"/>
    <cellStyle name="_Recon to Darrin's 5.11.05 proforma_PCA 10 -  Exhibit D from S Free Rcv'd 12-11" xfId="5845"/>
    <cellStyle name="_Recon to Darrin's 5.11.05 proforma_PCA 11 -  Exhibit D Apr 2012 fr A Kellogg v2" xfId="11864"/>
    <cellStyle name="_Recon to Darrin's 5.11.05 proforma_PCA 11 -  Exhibit D Jan 2012 fr A Kellogg" xfId="11865"/>
    <cellStyle name="_Recon to Darrin's 5.11.05 proforma_PCA 11 -  Exhibit D Jan 2012 WF" xfId="11866"/>
    <cellStyle name="_Recon to Darrin's 5.11.05 proforma_PCA 7 - Exhibit D update 11_30_08 (2)" xfId="5846"/>
    <cellStyle name="_Recon to Darrin's 5.11.05 proforma_PCA 7 - Exhibit D update 11_30_08 (2) 2" xfId="5847"/>
    <cellStyle name="_Recon to Darrin's 5.11.05 proforma_PCA 7 - Exhibit D update 11_30_08 (2) 2 2" xfId="5848"/>
    <cellStyle name="_Recon to Darrin's 5.11.05 proforma_PCA 7 - Exhibit D update 11_30_08 (2) 3" xfId="5849"/>
    <cellStyle name="_Recon to Darrin's 5.11.05 proforma_PCA 7 - Exhibit D update 11_30_08 (2) 4" xfId="5850"/>
    <cellStyle name="_Recon to Darrin's 5.11.05 proforma_PCA 7 - Exhibit D update 11_30_08 (2)_NIM Summary" xfId="5851"/>
    <cellStyle name="_Recon to Darrin's 5.11.05 proforma_PCA 7 - Exhibit D update 11_30_08 (2)_NIM Summary 2" xfId="5852"/>
    <cellStyle name="_Recon to Darrin's 5.11.05 proforma_PCA 7 - Exhibit D update 11_30_08 (2)_NIM Summary 3" xfId="11867"/>
    <cellStyle name="_Recon to Darrin's 5.11.05 proforma_PCA 8 - Exhibit D update 12_31_09" xfId="5853"/>
    <cellStyle name="_Recon to Darrin's 5.11.05 proforma_PCA 8 - Exhibit D update 12_31_09 2" xfId="5854"/>
    <cellStyle name="_Recon to Darrin's 5.11.05 proforma_PCA 9 -  Exhibit D April 2010" xfId="5855"/>
    <cellStyle name="_Recon to Darrin's 5.11.05 proforma_PCA 9 -  Exhibit D April 2010 (3)" xfId="5856"/>
    <cellStyle name="_Recon to Darrin's 5.11.05 proforma_PCA 9 -  Exhibit D April 2010 (3) 2" xfId="5857"/>
    <cellStyle name="_Recon to Darrin's 5.11.05 proforma_PCA 9 -  Exhibit D April 2010 (3) 3" xfId="11868"/>
    <cellStyle name="_Recon to Darrin's 5.11.05 proforma_PCA 9 -  Exhibit D April 2010 2" xfId="5858"/>
    <cellStyle name="_Recon to Darrin's 5.11.05 proforma_PCA 9 -  Exhibit D April 2010 3" xfId="5859"/>
    <cellStyle name="_Recon to Darrin's 5.11.05 proforma_PCA 9 -  Exhibit D April 2010 4" xfId="11869"/>
    <cellStyle name="_Recon to Darrin's 5.11.05 proforma_PCA 9 -  Exhibit D April 2010 5" xfId="11870"/>
    <cellStyle name="_Recon to Darrin's 5.11.05 proforma_PCA 9 -  Exhibit D April 2010 6" xfId="11871"/>
    <cellStyle name="_Recon to Darrin's 5.11.05 proforma_PCA 9 -  Exhibit D April 2010 7" xfId="11872"/>
    <cellStyle name="_Recon to Darrin's 5.11.05 proforma_PCA 9 -  Exhibit D Feb 2010" xfId="5860"/>
    <cellStyle name="_Recon to Darrin's 5.11.05 proforma_PCA 9 -  Exhibit D Feb 2010 2" xfId="5861"/>
    <cellStyle name="_Recon to Darrin's 5.11.05 proforma_PCA 9 -  Exhibit D Feb 2010 v2" xfId="5862"/>
    <cellStyle name="_Recon to Darrin's 5.11.05 proforma_PCA 9 -  Exhibit D Feb 2010 v2 2" xfId="5863"/>
    <cellStyle name="_Recon to Darrin's 5.11.05 proforma_PCA 9 -  Exhibit D Feb 2010 WF" xfId="5864"/>
    <cellStyle name="_Recon to Darrin's 5.11.05 proforma_PCA 9 -  Exhibit D Feb 2010 WF 2" xfId="5865"/>
    <cellStyle name="_Recon to Darrin's 5.11.05 proforma_PCA 9 -  Exhibit D Jan 2010" xfId="5866"/>
    <cellStyle name="_Recon to Darrin's 5.11.05 proforma_PCA 9 -  Exhibit D Jan 2010 2" xfId="5867"/>
    <cellStyle name="_Recon to Darrin's 5.11.05 proforma_PCA 9 -  Exhibit D March 2010 (2)" xfId="5868"/>
    <cellStyle name="_Recon to Darrin's 5.11.05 proforma_PCA 9 -  Exhibit D March 2010 (2) 2" xfId="5869"/>
    <cellStyle name="_Recon to Darrin's 5.11.05 proforma_PCA 9 -  Exhibit D Nov 2010" xfId="5870"/>
    <cellStyle name="_Recon to Darrin's 5.11.05 proforma_PCA 9 -  Exhibit D Nov 2010 2" xfId="5871"/>
    <cellStyle name="_Recon to Darrin's 5.11.05 proforma_PCA 9 - Exhibit D at August 2010" xfId="5872"/>
    <cellStyle name="_Recon to Darrin's 5.11.05 proforma_PCA 9 - Exhibit D at August 2010 2" xfId="5873"/>
    <cellStyle name="_Recon to Darrin's 5.11.05 proforma_PCA 9 - Exhibit D June 2010 GRC" xfId="5874"/>
    <cellStyle name="_Recon to Darrin's 5.11.05 proforma_PCA 9 - Exhibit D June 2010 GRC 2" xfId="5875"/>
    <cellStyle name="_Recon to Darrin's 5.11.05 proforma_Power Costs - Comparison bx Rbtl-Staff-Jt-PC" xfId="5876"/>
    <cellStyle name="_Recon to Darrin's 5.11.05 proforma_Power Costs - Comparison bx Rbtl-Staff-Jt-PC 2" xfId="5877"/>
    <cellStyle name="_Recon to Darrin's 5.11.05 proforma_Power Costs - Comparison bx Rbtl-Staff-Jt-PC 2 2" xfId="5878"/>
    <cellStyle name="_Recon to Darrin's 5.11.05 proforma_Power Costs - Comparison bx Rbtl-Staff-Jt-PC 2 3" xfId="5879"/>
    <cellStyle name="_Recon to Darrin's 5.11.05 proforma_Power Costs - Comparison bx Rbtl-Staff-Jt-PC 3" xfId="5880"/>
    <cellStyle name="_Recon to Darrin's 5.11.05 proforma_Power Costs - Comparison bx Rbtl-Staff-Jt-PC 4" xfId="5881"/>
    <cellStyle name="_Recon to Darrin's 5.11.05 proforma_Power Costs - Comparison bx Rbtl-Staff-Jt-PC_Adj Bench DR 3 for Initial Briefs (Electric)" xfId="5882"/>
    <cellStyle name="_Recon to Darrin's 5.11.05 proforma_Power Costs - Comparison bx Rbtl-Staff-Jt-PC_Adj Bench DR 3 for Initial Briefs (Electric) 2" xfId="5883"/>
    <cellStyle name="_Recon to Darrin's 5.11.05 proforma_Power Costs - Comparison bx Rbtl-Staff-Jt-PC_Adj Bench DR 3 for Initial Briefs (Electric) 2 2" xfId="5884"/>
    <cellStyle name="_Recon to Darrin's 5.11.05 proforma_Power Costs - Comparison bx Rbtl-Staff-Jt-PC_Adj Bench DR 3 for Initial Briefs (Electric) 2 3" xfId="5885"/>
    <cellStyle name="_Recon to Darrin's 5.11.05 proforma_Power Costs - Comparison bx Rbtl-Staff-Jt-PC_Adj Bench DR 3 for Initial Briefs (Electric) 3" xfId="5886"/>
    <cellStyle name="_Recon to Darrin's 5.11.05 proforma_Power Costs - Comparison bx Rbtl-Staff-Jt-PC_Adj Bench DR 3 for Initial Briefs (Electric) 4" xfId="5887"/>
    <cellStyle name="_Recon to Darrin's 5.11.05 proforma_Power Costs - Comparison bx Rbtl-Staff-Jt-PC_Electric Rev Req Model (2009 GRC) Rebuttal" xfId="5888"/>
    <cellStyle name="_Recon to Darrin's 5.11.05 proforma_Power Costs - Comparison bx Rbtl-Staff-Jt-PC_Electric Rev Req Model (2009 GRC) Rebuttal 2" xfId="5889"/>
    <cellStyle name="_Recon to Darrin's 5.11.05 proforma_Power Costs - Comparison bx Rbtl-Staff-Jt-PC_Electric Rev Req Model (2009 GRC) Rebuttal 2 2" xfId="5890"/>
    <cellStyle name="_Recon to Darrin's 5.11.05 proforma_Power Costs - Comparison bx Rbtl-Staff-Jt-PC_Electric Rev Req Model (2009 GRC) Rebuttal 2 3" xfId="5891"/>
    <cellStyle name="_Recon to Darrin's 5.11.05 proforma_Power Costs - Comparison bx Rbtl-Staff-Jt-PC_Electric Rev Req Model (2009 GRC) Rebuttal 3" xfId="5892"/>
    <cellStyle name="_Recon to Darrin's 5.11.05 proforma_Power Costs - Comparison bx Rbtl-Staff-Jt-PC_Electric Rev Req Model (2009 GRC) Rebuttal 4" xfId="5893"/>
    <cellStyle name="_Recon to Darrin's 5.11.05 proforma_Power Costs - Comparison bx Rbtl-Staff-Jt-PC_Electric Rev Req Model (2009 GRC) Rebuttal REmoval of New  WH Solar AdjustMI" xfId="5894"/>
    <cellStyle name="_Recon to Darrin's 5.11.05 proforma_Power Costs - Comparison bx Rbtl-Staff-Jt-PC_Electric Rev Req Model (2009 GRC) Rebuttal REmoval of New  WH Solar AdjustMI 2" xfId="5895"/>
    <cellStyle name="_Recon to Darrin's 5.11.05 proforma_Power Costs - Comparison bx Rbtl-Staff-Jt-PC_Electric Rev Req Model (2009 GRC) Rebuttal REmoval of New  WH Solar AdjustMI 2 2" xfId="5896"/>
    <cellStyle name="_Recon to Darrin's 5.11.05 proforma_Power Costs - Comparison bx Rbtl-Staff-Jt-PC_Electric Rev Req Model (2009 GRC) Rebuttal REmoval of New  WH Solar AdjustMI 2 3" xfId="5897"/>
    <cellStyle name="_Recon to Darrin's 5.11.05 proforma_Power Costs - Comparison bx Rbtl-Staff-Jt-PC_Electric Rev Req Model (2009 GRC) Rebuttal REmoval of New  WH Solar AdjustMI 3" xfId="5898"/>
    <cellStyle name="_Recon to Darrin's 5.11.05 proforma_Power Costs - Comparison bx Rbtl-Staff-Jt-PC_Electric Rev Req Model (2009 GRC) Rebuttal REmoval of New  WH Solar AdjustMI 4" xfId="5899"/>
    <cellStyle name="_Recon to Darrin's 5.11.05 proforma_Power Costs - Comparison bx Rbtl-Staff-Jt-PC_Electric Rev Req Model (2009 GRC) Revised 01-18-2010" xfId="5900"/>
    <cellStyle name="_Recon to Darrin's 5.11.05 proforma_Power Costs - Comparison bx Rbtl-Staff-Jt-PC_Electric Rev Req Model (2009 GRC) Revised 01-18-2010 2" xfId="5901"/>
    <cellStyle name="_Recon to Darrin's 5.11.05 proforma_Power Costs - Comparison bx Rbtl-Staff-Jt-PC_Electric Rev Req Model (2009 GRC) Revised 01-18-2010 2 2" xfId="5902"/>
    <cellStyle name="_Recon to Darrin's 5.11.05 proforma_Power Costs - Comparison bx Rbtl-Staff-Jt-PC_Electric Rev Req Model (2009 GRC) Revised 01-18-2010 2 3" xfId="5903"/>
    <cellStyle name="_Recon to Darrin's 5.11.05 proforma_Power Costs - Comparison bx Rbtl-Staff-Jt-PC_Electric Rev Req Model (2009 GRC) Revised 01-18-2010 3" xfId="5904"/>
    <cellStyle name="_Recon to Darrin's 5.11.05 proforma_Power Costs - Comparison bx Rbtl-Staff-Jt-PC_Electric Rev Req Model (2009 GRC) Revised 01-18-2010 4" xfId="5905"/>
    <cellStyle name="_Recon to Darrin's 5.11.05 proforma_Power Costs - Comparison bx Rbtl-Staff-Jt-PC_Final Order Electric EXHIBIT A-1" xfId="5906"/>
    <cellStyle name="_Recon to Darrin's 5.11.05 proforma_Power Costs - Comparison bx Rbtl-Staff-Jt-PC_Final Order Electric EXHIBIT A-1 2" xfId="5907"/>
    <cellStyle name="_Recon to Darrin's 5.11.05 proforma_Power Costs - Comparison bx Rbtl-Staff-Jt-PC_Final Order Electric EXHIBIT A-1 2 2" xfId="5908"/>
    <cellStyle name="_Recon to Darrin's 5.11.05 proforma_Power Costs - Comparison bx Rbtl-Staff-Jt-PC_Final Order Electric EXHIBIT A-1 2 3" xfId="5909"/>
    <cellStyle name="_Recon to Darrin's 5.11.05 proforma_Power Costs - Comparison bx Rbtl-Staff-Jt-PC_Final Order Electric EXHIBIT A-1 3" xfId="5910"/>
    <cellStyle name="_Recon to Darrin's 5.11.05 proforma_Power Costs - Comparison bx Rbtl-Staff-Jt-PC_Final Order Electric EXHIBIT A-1 4" xfId="5911"/>
    <cellStyle name="_Recon to Darrin's 5.11.05 proforma_Production Adj 4.37" xfId="211"/>
    <cellStyle name="_Recon to Darrin's 5.11.05 proforma_Production Adj 4.37 2" xfId="5912"/>
    <cellStyle name="_Recon to Darrin's 5.11.05 proforma_Production Adj 4.37 2 2" xfId="5913"/>
    <cellStyle name="_Recon to Darrin's 5.11.05 proforma_Production Adj 4.37 2 3" xfId="5914"/>
    <cellStyle name="_Recon to Darrin's 5.11.05 proforma_Production Adj 4.37 3" xfId="5915"/>
    <cellStyle name="_Recon to Darrin's 5.11.05 proforma_Purchased Power Adj 4.03" xfId="212"/>
    <cellStyle name="_Recon to Darrin's 5.11.05 proforma_Purchased Power Adj 4.03 2" xfId="5916"/>
    <cellStyle name="_Recon to Darrin's 5.11.05 proforma_Purchased Power Adj 4.03 2 2" xfId="5917"/>
    <cellStyle name="_Recon to Darrin's 5.11.05 proforma_Purchased Power Adj 4.03 2 3" xfId="5918"/>
    <cellStyle name="_Recon to Darrin's 5.11.05 proforma_Purchased Power Adj 4.03 3" xfId="5919"/>
    <cellStyle name="_Recon to Darrin's 5.11.05 proforma_Rebuttal Power Costs" xfId="5920"/>
    <cellStyle name="_Recon to Darrin's 5.11.05 proforma_Rebuttal Power Costs 2" xfId="5921"/>
    <cellStyle name="_Recon to Darrin's 5.11.05 proforma_Rebuttal Power Costs 2 2" xfId="5922"/>
    <cellStyle name="_Recon to Darrin's 5.11.05 proforma_Rebuttal Power Costs 2 3" xfId="5923"/>
    <cellStyle name="_Recon to Darrin's 5.11.05 proforma_Rebuttal Power Costs 3" xfId="5924"/>
    <cellStyle name="_Recon to Darrin's 5.11.05 proforma_Rebuttal Power Costs 4" xfId="5925"/>
    <cellStyle name="_Recon to Darrin's 5.11.05 proforma_Rebuttal Power Costs_Adj Bench DR 3 for Initial Briefs (Electric)" xfId="5926"/>
    <cellStyle name="_Recon to Darrin's 5.11.05 proforma_Rebuttal Power Costs_Adj Bench DR 3 for Initial Briefs (Electric) 2" xfId="5927"/>
    <cellStyle name="_Recon to Darrin's 5.11.05 proforma_Rebuttal Power Costs_Adj Bench DR 3 for Initial Briefs (Electric) 2 2" xfId="5928"/>
    <cellStyle name="_Recon to Darrin's 5.11.05 proforma_Rebuttal Power Costs_Adj Bench DR 3 for Initial Briefs (Electric) 2 3" xfId="5929"/>
    <cellStyle name="_Recon to Darrin's 5.11.05 proforma_Rebuttal Power Costs_Adj Bench DR 3 for Initial Briefs (Electric) 3" xfId="5930"/>
    <cellStyle name="_Recon to Darrin's 5.11.05 proforma_Rebuttal Power Costs_Adj Bench DR 3 for Initial Briefs (Electric) 4" xfId="5931"/>
    <cellStyle name="_Recon to Darrin's 5.11.05 proforma_Rebuttal Power Costs_Electric Rev Req Model (2009 GRC) Rebuttal" xfId="5932"/>
    <cellStyle name="_Recon to Darrin's 5.11.05 proforma_Rebuttal Power Costs_Electric Rev Req Model (2009 GRC) Rebuttal 2" xfId="5933"/>
    <cellStyle name="_Recon to Darrin's 5.11.05 proforma_Rebuttal Power Costs_Electric Rev Req Model (2009 GRC) Rebuttal 2 2" xfId="5934"/>
    <cellStyle name="_Recon to Darrin's 5.11.05 proforma_Rebuttal Power Costs_Electric Rev Req Model (2009 GRC) Rebuttal 2 3" xfId="5935"/>
    <cellStyle name="_Recon to Darrin's 5.11.05 proforma_Rebuttal Power Costs_Electric Rev Req Model (2009 GRC) Rebuttal 3" xfId="5936"/>
    <cellStyle name="_Recon to Darrin's 5.11.05 proforma_Rebuttal Power Costs_Electric Rev Req Model (2009 GRC) Rebuttal 4" xfId="5937"/>
    <cellStyle name="_Recon to Darrin's 5.11.05 proforma_Rebuttal Power Costs_Electric Rev Req Model (2009 GRC) Rebuttal REmoval of New  WH Solar AdjustMI" xfId="5938"/>
    <cellStyle name="_Recon to Darrin's 5.11.05 proforma_Rebuttal Power Costs_Electric Rev Req Model (2009 GRC) Rebuttal REmoval of New  WH Solar AdjustMI 2" xfId="5939"/>
    <cellStyle name="_Recon to Darrin's 5.11.05 proforma_Rebuttal Power Costs_Electric Rev Req Model (2009 GRC) Rebuttal REmoval of New  WH Solar AdjustMI 2 2" xfId="5940"/>
    <cellStyle name="_Recon to Darrin's 5.11.05 proforma_Rebuttal Power Costs_Electric Rev Req Model (2009 GRC) Rebuttal REmoval of New  WH Solar AdjustMI 2 3" xfId="5941"/>
    <cellStyle name="_Recon to Darrin's 5.11.05 proforma_Rebuttal Power Costs_Electric Rev Req Model (2009 GRC) Rebuttal REmoval of New  WH Solar AdjustMI 3" xfId="5942"/>
    <cellStyle name="_Recon to Darrin's 5.11.05 proforma_Rebuttal Power Costs_Electric Rev Req Model (2009 GRC) Rebuttal REmoval of New  WH Solar AdjustMI 4" xfId="5943"/>
    <cellStyle name="_Recon to Darrin's 5.11.05 proforma_Rebuttal Power Costs_Electric Rev Req Model (2009 GRC) Revised 01-18-2010" xfId="5944"/>
    <cellStyle name="_Recon to Darrin's 5.11.05 proforma_Rebuttal Power Costs_Electric Rev Req Model (2009 GRC) Revised 01-18-2010 2" xfId="5945"/>
    <cellStyle name="_Recon to Darrin's 5.11.05 proforma_Rebuttal Power Costs_Electric Rev Req Model (2009 GRC) Revised 01-18-2010 2 2" xfId="5946"/>
    <cellStyle name="_Recon to Darrin's 5.11.05 proforma_Rebuttal Power Costs_Electric Rev Req Model (2009 GRC) Revised 01-18-2010 2 3" xfId="5947"/>
    <cellStyle name="_Recon to Darrin's 5.11.05 proforma_Rebuttal Power Costs_Electric Rev Req Model (2009 GRC) Revised 01-18-2010 3" xfId="5948"/>
    <cellStyle name="_Recon to Darrin's 5.11.05 proforma_Rebuttal Power Costs_Electric Rev Req Model (2009 GRC) Revised 01-18-2010 4" xfId="5949"/>
    <cellStyle name="_Recon to Darrin's 5.11.05 proforma_Rebuttal Power Costs_Final Order Electric EXHIBIT A-1" xfId="5950"/>
    <cellStyle name="_Recon to Darrin's 5.11.05 proforma_Rebuttal Power Costs_Final Order Electric EXHIBIT A-1 2" xfId="5951"/>
    <cellStyle name="_Recon to Darrin's 5.11.05 proforma_Rebuttal Power Costs_Final Order Electric EXHIBIT A-1 2 2" xfId="5952"/>
    <cellStyle name="_Recon to Darrin's 5.11.05 proforma_Rebuttal Power Costs_Final Order Electric EXHIBIT A-1 2 3" xfId="5953"/>
    <cellStyle name="_Recon to Darrin's 5.11.05 proforma_Rebuttal Power Costs_Final Order Electric EXHIBIT A-1 3" xfId="5954"/>
    <cellStyle name="_Recon to Darrin's 5.11.05 proforma_Rebuttal Power Costs_Final Order Electric EXHIBIT A-1 4" xfId="5955"/>
    <cellStyle name="_Recon to Darrin's 5.11.05 proforma_RECS vs PTC's w Interest 6-28-10" xfId="213"/>
    <cellStyle name="_Recon to Darrin's 5.11.05 proforma_revised april pca for Annette" xfId="11873"/>
    <cellStyle name="_Recon to Darrin's 5.11.05 proforma_ROR &amp; CONV FACTOR" xfId="214"/>
    <cellStyle name="_Recon to Darrin's 5.11.05 proforma_ROR &amp; CONV FACTOR 2" xfId="5956"/>
    <cellStyle name="_Recon to Darrin's 5.11.05 proforma_ROR &amp; CONV FACTOR 2 2" xfId="5957"/>
    <cellStyle name="_Recon to Darrin's 5.11.05 proforma_ROR &amp; CONV FACTOR 2 3" xfId="5958"/>
    <cellStyle name="_Recon to Darrin's 5.11.05 proforma_ROR &amp; CONV FACTOR 3" xfId="5959"/>
    <cellStyle name="_Recon to Darrin's 5.11.05 proforma_ROR &amp; CONV FACTOR 4" xfId="5960"/>
    <cellStyle name="_Recon to Darrin's 5.11.05 proforma_ROR 5.02" xfId="215"/>
    <cellStyle name="_Recon to Darrin's 5.11.05 proforma_ROR 5.02 2" xfId="5961"/>
    <cellStyle name="_Recon to Darrin's 5.11.05 proforma_ROR 5.02 2 2" xfId="5962"/>
    <cellStyle name="_Recon to Darrin's 5.11.05 proforma_ROR 5.02 2 3" xfId="5963"/>
    <cellStyle name="_Recon to Darrin's 5.11.05 proforma_ROR 5.02 3" xfId="5964"/>
    <cellStyle name="_Recon to Darrin's 5.11.05 proforma_Transmission Workbook for May BOD" xfId="5965"/>
    <cellStyle name="_Recon to Darrin's 5.11.05 proforma_Transmission Workbook for May BOD 2" xfId="5966"/>
    <cellStyle name="_Recon to Darrin's 5.11.05 proforma_Transmission Workbook for May BOD 3" xfId="11874"/>
    <cellStyle name="_Recon to Darrin's 5.11.05 proforma_Wind Integration 10GRC" xfId="5967"/>
    <cellStyle name="_Recon to Darrin's 5.11.05 proforma_Wind Integration 10GRC 2" xfId="5968"/>
    <cellStyle name="_Recon to Darrin's 5.11.05 proforma_Wind Integration 10GRC 3" xfId="11875"/>
    <cellStyle name="_Revenue" xfId="594"/>
    <cellStyle name="_Revenue_2.01G Temp Normalization(C) NEW WAY DM" xfId="5969"/>
    <cellStyle name="_Revenue_2.02G Revenues and Expenses NEW WAY DM" xfId="5970"/>
    <cellStyle name="_Revenue_4.01G Temp Normalization (C)" xfId="5971"/>
    <cellStyle name="_Revenue_4.01G Temp Normalization(HC)" xfId="5972"/>
    <cellStyle name="_Revenue_4.01G Temp Normalization(HC)new" xfId="5973"/>
    <cellStyle name="_Revenue_4.01G Temp Normalization(not used)" xfId="5974"/>
    <cellStyle name="_Revenue_Book1" xfId="5975"/>
    <cellStyle name="_Revenue_Data" xfId="595"/>
    <cellStyle name="_Revenue_Data_1" xfId="596"/>
    <cellStyle name="_Revenue_Data_Pro Forma Rev 09 GRC" xfId="597"/>
    <cellStyle name="_Revenue_Data_Pro Forma Rev 2010 GRC" xfId="598"/>
    <cellStyle name="_Revenue_Data_Pro Forma Rev 2010 GRC_Preliminary" xfId="599"/>
    <cellStyle name="_Revenue_Data_Revenue (Feb 09 - Jan 10)" xfId="600"/>
    <cellStyle name="_Revenue_Data_Revenue (Jan 09 - Dec 09)" xfId="601"/>
    <cellStyle name="_Revenue_Data_Revenue (Mar 09 - Feb 10)" xfId="602"/>
    <cellStyle name="_Revenue_Data_Volume Exhibit (Jan09 - Dec09)" xfId="603"/>
    <cellStyle name="_Revenue_Mins" xfId="604"/>
    <cellStyle name="_Revenue_Pro Forma Rev 07 GRC" xfId="605"/>
    <cellStyle name="_Revenue_Pro Forma Rev 08 GRC" xfId="606"/>
    <cellStyle name="_Revenue_Pro Forma Rev 09 GRC" xfId="607"/>
    <cellStyle name="_Revenue_Pro Forma Rev 2010 GRC" xfId="608"/>
    <cellStyle name="_Revenue_Pro Forma Rev 2010 GRC_Preliminary" xfId="609"/>
    <cellStyle name="_Revenue_Revenue (Feb 09 - Jan 10)" xfId="610"/>
    <cellStyle name="_Revenue_Revenue (Jan 09 - Dec 09)" xfId="611"/>
    <cellStyle name="_Revenue_Revenue (Mar 09 - Feb 10)" xfId="612"/>
    <cellStyle name="_Revenue_Revenue Proforma_Restating Gas 11-16-07" xfId="5976"/>
    <cellStyle name="_Revenue_Sheet2" xfId="613"/>
    <cellStyle name="_Revenue_Therms Data" xfId="614"/>
    <cellStyle name="_Revenue_Therms Data Rerun" xfId="615"/>
    <cellStyle name="_Revenue_Volume Exhibit (Jan09 - Dec09)" xfId="616"/>
    <cellStyle name="_x0013__Scenario 1 REC vs PTC Offset" xfId="216"/>
    <cellStyle name="_x0013__Scenario 3" xfId="217"/>
    <cellStyle name="_Sumas Proforma - 11-09-07" xfId="617"/>
    <cellStyle name="_Sumas Proforma - 11-09-07 2" xfId="5977"/>
    <cellStyle name="_Sumas Property Taxes v1" xfId="618"/>
    <cellStyle name="_Sumas Property Taxes v1 2" xfId="5978"/>
    <cellStyle name="_Tenaska Comparison" xfId="218"/>
    <cellStyle name="_Tenaska Comparison 2" xfId="5979"/>
    <cellStyle name="_Tenaska Comparison 2 2" xfId="5980"/>
    <cellStyle name="_Tenaska Comparison 2 2 2" xfId="5981"/>
    <cellStyle name="_Tenaska Comparison 2 2 3" xfId="5982"/>
    <cellStyle name="_Tenaska Comparison 2 3" xfId="5983"/>
    <cellStyle name="_Tenaska Comparison 2 4" xfId="5984"/>
    <cellStyle name="_Tenaska Comparison 3" xfId="5985"/>
    <cellStyle name="_Tenaska Comparison 3 2" xfId="5986"/>
    <cellStyle name="_Tenaska Comparison 3 3" xfId="5987"/>
    <cellStyle name="_Tenaska Comparison 4" xfId="5988"/>
    <cellStyle name="_Tenaska Comparison 4 2" xfId="5989"/>
    <cellStyle name="_Tenaska Comparison 5" xfId="5990"/>
    <cellStyle name="_Tenaska Comparison_(C) WHE Proforma with ITC cash grant 10 Yr Amort_for deferral_102809" xfId="5991"/>
    <cellStyle name="_Tenaska Comparison_(C) WHE Proforma with ITC cash grant 10 Yr Amort_for deferral_102809 2" xfId="5992"/>
    <cellStyle name="_Tenaska Comparison_(C) WHE Proforma with ITC cash grant 10 Yr Amort_for deferral_102809 2 2" xfId="5993"/>
    <cellStyle name="_Tenaska Comparison_(C) WHE Proforma with ITC cash grant 10 Yr Amort_for deferral_102809 2 3" xfId="5994"/>
    <cellStyle name="_Tenaska Comparison_(C) WHE Proforma with ITC cash grant 10 Yr Amort_for deferral_102809 3" xfId="5995"/>
    <cellStyle name="_Tenaska Comparison_(C) WHE Proforma with ITC cash grant 10 Yr Amort_for deferral_102809 4" xfId="5996"/>
    <cellStyle name="_Tenaska Comparison_(C) WHE Proforma with ITC cash grant 10 Yr Amort_for deferral_102809_16.07E Wild Horse Wind Expansionwrkingfile" xfId="5997"/>
    <cellStyle name="_Tenaska Comparison_(C) WHE Proforma with ITC cash grant 10 Yr Amort_for deferral_102809_16.07E Wild Horse Wind Expansionwrkingfile 2" xfId="5998"/>
    <cellStyle name="_Tenaska Comparison_(C) WHE Proforma with ITC cash grant 10 Yr Amort_for deferral_102809_16.07E Wild Horse Wind Expansionwrkingfile 2 2" xfId="5999"/>
    <cellStyle name="_Tenaska Comparison_(C) WHE Proforma with ITC cash grant 10 Yr Amort_for deferral_102809_16.07E Wild Horse Wind Expansionwrkingfile 2 3" xfId="6000"/>
    <cellStyle name="_Tenaska Comparison_(C) WHE Proforma with ITC cash grant 10 Yr Amort_for deferral_102809_16.07E Wild Horse Wind Expansionwrkingfile 3" xfId="6001"/>
    <cellStyle name="_Tenaska Comparison_(C) WHE Proforma with ITC cash grant 10 Yr Amort_for deferral_102809_16.07E Wild Horse Wind Expansionwrkingfile 4" xfId="6002"/>
    <cellStyle name="_Tenaska Comparison_(C) WHE Proforma with ITC cash grant 10 Yr Amort_for deferral_102809_16.07E Wild Horse Wind Expansionwrkingfile SF" xfId="6003"/>
    <cellStyle name="_Tenaska Comparison_(C) WHE Proforma with ITC cash grant 10 Yr Amort_for deferral_102809_16.07E Wild Horse Wind Expansionwrkingfile SF 2" xfId="6004"/>
    <cellStyle name="_Tenaska Comparison_(C) WHE Proforma with ITC cash grant 10 Yr Amort_for deferral_102809_16.07E Wild Horse Wind Expansionwrkingfile SF 2 2" xfId="6005"/>
    <cellStyle name="_Tenaska Comparison_(C) WHE Proforma with ITC cash grant 10 Yr Amort_for deferral_102809_16.07E Wild Horse Wind Expansionwrkingfile SF 2 3" xfId="6006"/>
    <cellStyle name="_Tenaska Comparison_(C) WHE Proforma with ITC cash grant 10 Yr Amort_for deferral_102809_16.07E Wild Horse Wind Expansionwrkingfile SF 3" xfId="6007"/>
    <cellStyle name="_Tenaska Comparison_(C) WHE Proforma with ITC cash grant 10 Yr Amort_for deferral_102809_16.07E Wild Horse Wind Expansionwrkingfile SF 4" xfId="6008"/>
    <cellStyle name="_Tenaska Comparison_(C) WHE Proforma with ITC cash grant 10 Yr Amort_for deferral_102809_16.37E Wild Horse Expansion DeferralRevwrkingfile SF" xfId="6009"/>
    <cellStyle name="_Tenaska Comparison_(C) WHE Proforma with ITC cash grant 10 Yr Amort_for deferral_102809_16.37E Wild Horse Expansion DeferralRevwrkingfile SF 2" xfId="6010"/>
    <cellStyle name="_Tenaska Comparison_(C) WHE Proforma with ITC cash grant 10 Yr Amort_for deferral_102809_16.37E Wild Horse Expansion DeferralRevwrkingfile SF 2 2" xfId="6011"/>
    <cellStyle name="_Tenaska Comparison_(C) WHE Proforma with ITC cash grant 10 Yr Amort_for deferral_102809_16.37E Wild Horse Expansion DeferralRevwrkingfile SF 2 3" xfId="6012"/>
    <cellStyle name="_Tenaska Comparison_(C) WHE Proforma with ITC cash grant 10 Yr Amort_for deferral_102809_16.37E Wild Horse Expansion DeferralRevwrkingfile SF 3" xfId="6013"/>
    <cellStyle name="_Tenaska Comparison_(C) WHE Proforma with ITC cash grant 10 Yr Amort_for deferral_102809_16.37E Wild Horse Expansion DeferralRevwrkingfile SF 4" xfId="6014"/>
    <cellStyle name="_Tenaska Comparison_(C) WHE Proforma with ITC cash grant 10 Yr Amort_for rebuttal_120709" xfId="6015"/>
    <cellStyle name="_Tenaska Comparison_(C) WHE Proforma with ITC cash grant 10 Yr Amort_for rebuttal_120709 2" xfId="6016"/>
    <cellStyle name="_Tenaska Comparison_(C) WHE Proforma with ITC cash grant 10 Yr Amort_for rebuttal_120709 2 2" xfId="6017"/>
    <cellStyle name="_Tenaska Comparison_(C) WHE Proforma with ITC cash grant 10 Yr Amort_for rebuttal_120709 2 3" xfId="6018"/>
    <cellStyle name="_Tenaska Comparison_(C) WHE Proforma with ITC cash grant 10 Yr Amort_for rebuttal_120709 3" xfId="6019"/>
    <cellStyle name="_Tenaska Comparison_(C) WHE Proforma with ITC cash grant 10 Yr Amort_for rebuttal_120709 4" xfId="6020"/>
    <cellStyle name="_Tenaska Comparison_04.07E Wild Horse Wind Expansion" xfId="6021"/>
    <cellStyle name="_Tenaska Comparison_04.07E Wild Horse Wind Expansion 2" xfId="6022"/>
    <cellStyle name="_Tenaska Comparison_04.07E Wild Horse Wind Expansion 2 2" xfId="6023"/>
    <cellStyle name="_Tenaska Comparison_04.07E Wild Horse Wind Expansion 2 3" xfId="6024"/>
    <cellStyle name="_Tenaska Comparison_04.07E Wild Horse Wind Expansion 3" xfId="6025"/>
    <cellStyle name="_Tenaska Comparison_04.07E Wild Horse Wind Expansion 4" xfId="6026"/>
    <cellStyle name="_Tenaska Comparison_04.07E Wild Horse Wind Expansion_16.07E Wild Horse Wind Expansionwrkingfile" xfId="6027"/>
    <cellStyle name="_Tenaska Comparison_04.07E Wild Horse Wind Expansion_16.07E Wild Horse Wind Expansionwrkingfile 2" xfId="6028"/>
    <cellStyle name="_Tenaska Comparison_04.07E Wild Horse Wind Expansion_16.07E Wild Horse Wind Expansionwrkingfile 2 2" xfId="6029"/>
    <cellStyle name="_Tenaska Comparison_04.07E Wild Horse Wind Expansion_16.07E Wild Horse Wind Expansionwrkingfile 2 3" xfId="6030"/>
    <cellStyle name="_Tenaska Comparison_04.07E Wild Horse Wind Expansion_16.07E Wild Horse Wind Expansionwrkingfile 3" xfId="6031"/>
    <cellStyle name="_Tenaska Comparison_04.07E Wild Horse Wind Expansion_16.07E Wild Horse Wind Expansionwrkingfile 4" xfId="6032"/>
    <cellStyle name="_Tenaska Comparison_04.07E Wild Horse Wind Expansion_16.07E Wild Horse Wind Expansionwrkingfile SF" xfId="6033"/>
    <cellStyle name="_Tenaska Comparison_04.07E Wild Horse Wind Expansion_16.07E Wild Horse Wind Expansionwrkingfile SF 2" xfId="6034"/>
    <cellStyle name="_Tenaska Comparison_04.07E Wild Horse Wind Expansion_16.07E Wild Horse Wind Expansionwrkingfile SF 2 2" xfId="6035"/>
    <cellStyle name="_Tenaska Comparison_04.07E Wild Horse Wind Expansion_16.07E Wild Horse Wind Expansionwrkingfile SF 2 3" xfId="6036"/>
    <cellStyle name="_Tenaska Comparison_04.07E Wild Horse Wind Expansion_16.07E Wild Horse Wind Expansionwrkingfile SF 3" xfId="6037"/>
    <cellStyle name="_Tenaska Comparison_04.07E Wild Horse Wind Expansion_16.07E Wild Horse Wind Expansionwrkingfile SF 4" xfId="6038"/>
    <cellStyle name="_Tenaska Comparison_04.07E Wild Horse Wind Expansion_16.37E Wild Horse Expansion DeferralRevwrkingfile SF" xfId="6039"/>
    <cellStyle name="_Tenaska Comparison_04.07E Wild Horse Wind Expansion_16.37E Wild Horse Expansion DeferralRevwrkingfile SF 2" xfId="6040"/>
    <cellStyle name="_Tenaska Comparison_04.07E Wild Horse Wind Expansion_16.37E Wild Horse Expansion DeferralRevwrkingfile SF 2 2" xfId="6041"/>
    <cellStyle name="_Tenaska Comparison_04.07E Wild Horse Wind Expansion_16.37E Wild Horse Expansion DeferralRevwrkingfile SF 2 3" xfId="6042"/>
    <cellStyle name="_Tenaska Comparison_04.07E Wild Horse Wind Expansion_16.37E Wild Horse Expansion DeferralRevwrkingfile SF 3" xfId="6043"/>
    <cellStyle name="_Tenaska Comparison_04.07E Wild Horse Wind Expansion_16.37E Wild Horse Expansion DeferralRevwrkingfile SF 4" xfId="6044"/>
    <cellStyle name="_Tenaska Comparison_16.07E Wild Horse Wind Expansionwrkingfile" xfId="6045"/>
    <cellStyle name="_Tenaska Comparison_16.07E Wild Horse Wind Expansionwrkingfile 2" xfId="6046"/>
    <cellStyle name="_Tenaska Comparison_16.07E Wild Horse Wind Expansionwrkingfile 2 2" xfId="6047"/>
    <cellStyle name="_Tenaska Comparison_16.07E Wild Horse Wind Expansionwrkingfile 2 3" xfId="6048"/>
    <cellStyle name="_Tenaska Comparison_16.07E Wild Horse Wind Expansionwrkingfile 3" xfId="6049"/>
    <cellStyle name="_Tenaska Comparison_16.07E Wild Horse Wind Expansionwrkingfile 4" xfId="6050"/>
    <cellStyle name="_Tenaska Comparison_16.07E Wild Horse Wind Expansionwrkingfile SF" xfId="6051"/>
    <cellStyle name="_Tenaska Comparison_16.07E Wild Horse Wind Expansionwrkingfile SF 2" xfId="6052"/>
    <cellStyle name="_Tenaska Comparison_16.07E Wild Horse Wind Expansionwrkingfile SF 2 2" xfId="6053"/>
    <cellStyle name="_Tenaska Comparison_16.07E Wild Horse Wind Expansionwrkingfile SF 2 3" xfId="6054"/>
    <cellStyle name="_Tenaska Comparison_16.07E Wild Horse Wind Expansionwrkingfile SF 3" xfId="6055"/>
    <cellStyle name="_Tenaska Comparison_16.07E Wild Horse Wind Expansionwrkingfile SF 4" xfId="6056"/>
    <cellStyle name="_Tenaska Comparison_16.37E Wild Horse Expansion DeferralRevwrkingfile SF" xfId="6057"/>
    <cellStyle name="_Tenaska Comparison_16.37E Wild Horse Expansion DeferralRevwrkingfile SF 2" xfId="6058"/>
    <cellStyle name="_Tenaska Comparison_16.37E Wild Horse Expansion DeferralRevwrkingfile SF 2 2" xfId="6059"/>
    <cellStyle name="_Tenaska Comparison_16.37E Wild Horse Expansion DeferralRevwrkingfile SF 2 3" xfId="6060"/>
    <cellStyle name="_Tenaska Comparison_16.37E Wild Horse Expansion DeferralRevwrkingfile SF 3" xfId="6061"/>
    <cellStyle name="_Tenaska Comparison_16.37E Wild Horse Expansion DeferralRevwrkingfile SF 4" xfId="6062"/>
    <cellStyle name="_Tenaska Comparison_2009 Compliance Filing PCA Exhibits for GRC" xfId="6063"/>
    <cellStyle name="_Tenaska Comparison_2009 Compliance Filing PCA Exhibits for GRC 2" xfId="6064"/>
    <cellStyle name="_Tenaska Comparison_2009 GRC Compl Filing - Exhibit D" xfId="6065"/>
    <cellStyle name="_Tenaska Comparison_2009 GRC Compl Filing - Exhibit D 2" xfId="6066"/>
    <cellStyle name="_Tenaska Comparison_2009 GRC Compl Filing - Exhibit D 3" xfId="6067"/>
    <cellStyle name="_Tenaska Comparison_3.01 Income Statement" xfId="619"/>
    <cellStyle name="_Tenaska Comparison_4 31 Regulatory Assets and Liabilities  7 06- Exhibit D" xfId="620"/>
    <cellStyle name="_Tenaska Comparison_4 31 Regulatory Assets and Liabilities  7 06- Exhibit D 2" xfId="6068"/>
    <cellStyle name="_Tenaska Comparison_4 31 Regulatory Assets and Liabilities  7 06- Exhibit D 2 2" xfId="6069"/>
    <cellStyle name="_Tenaska Comparison_4 31 Regulatory Assets and Liabilities  7 06- Exhibit D 2 3" xfId="6070"/>
    <cellStyle name="_Tenaska Comparison_4 31 Regulatory Assets and Liabilities  7 06- Exhibit D 3" xfId="6071"/>
    <cellStyle name="_Tenaska Comparison_4 31 Regulatory Assets and Liabilities  7 06- Exhibit D 4" xfId="6072"/>
    <cellStyle name="_Tenaska Comparison_4 31 Regulatory Assets and Liabilities  7 06- Exhibit D_NIM Summary" xfId="6073"/>
    <cellStyle name="_Tenaska Comparison_4 31 Regulatory Assets and Liabilities  7 06- Exhibit D_NIM Summary 2" xfId="6074"/>
    <cellStyle name="_Tenaska Comparison_4 31 Regulatory Assets and Liabilities  7 06- Exhibit D_NIM Summary 3" xfId="11876"/>
    <cellStyle name="_Tenaska Comparison_4 31E Reg Asset  Liab and EXH D" xfId="11877"/>
    <cellStyle name="_Tenaska Comparison_4 31E Reg Asset  Liab and EXH D _ Aug 10 Filing (2)" xfId="11878"/>
    <cellStyle name="_Tenaska Comparison_4 32 Regulatory Assets and Liabilities  7 06- Exhibit D" xfId="621"/>
    <cellStyle name="_Tenaska Comparison_4 32 Regulatory Assets and Liabilities  7 06- Exhibit D 2" xfId="6075"/>
    <cellStyle name="_Tenaska Comparison_4 32 Regulatory Assets and Liabilities  7 06- Exhibit D 2 2" xfId="6076"/>
    <cellStyle name="_Tenaska Comparison_4 32 Regulatory Assets and Liabilities  7 06- Exhibit D 2 3" xfId="6077"/>
    <cellStyle name="_Tenaska Comparison_4 32 Regulatory Assets and Liabilities  7 06- Exhibit D 3" xfId="6078"/>
    <cellStyle name="_Tenaska Comparison_4 32 Regulatory Assets and Liabilities  7 06- Exhibit D 4" xfId="6079"/>
    <cellStyle name="_Tenaska Comparison_4 32 Regulatory Assets and Liabilities  7 06- Exhibit D_NIM Summary" xfId="6080"/>
    <cellStyle name="_Tenaska Comparison_4 32 Regulatory Assets and Liabilities  7 06- Exhibit D_NIM Summary 2" xfId="6081"/>
    <cellStyle name="_Tenaska Comparison_4 32 Regulatory Assets and Liabilities  7 06- Exhibit D_NIM Summary 3" xfId="11879"/>
    <cellStyle name="_Tenaska Comparison_AURORA Total New" xfId="6082"/>
    <cellStyle name="_Tenaska Comparison_AURORA Total New 2" xfId="6083"/>
    <cellStyle name="_Tenaska Comparison_Book2" xfId="6084"/>
    <cellStyle name="_Tenaska Comparison_Book2 2" xfId="6085"/>
    <cellStyle name="_Tenaska Comparison_Book2 2 2" xfId="6086"/>
    <cellStyle name="_Tenaska Comparison_Book2 2 3" xfId="6087"/>
    <cellStyle name="_Tenaska Comparison_Book2 3" xfId="6088"/>
    <cellStyle name="_Tenaska Comparison_Book2 4" xfId="6089"/>
    <cellStyle name="_Tenaska Comparison_Book2_Adj Bench DR 3 for Initial Briefs (Electric)" xfId="6090"/>
    <cellStyle name="_Tenaska Comparison_Book2_Adj Bench DR 3 for Initial Briefs (Electric) 2" xfId="6091"/>
    <cellStyle name="_Tenaska Comparison_Book2_Adj Bench DR 3 for Initial Briefs (Electric) 2 2" xfId="6092"/>
    <cellStyle name="_Tenaska Comparison_Book2_Adj Bench DR 3 for Initial Briefs (Electric) 2 3" xfId="6093"/>
    <cellStyle name="_Tenaska Comparison_Book2_Adj Bench DR 3 for Initial Briefs (Electric) 3" xfId="6094"/>
    <cellStyle name="_Tenaska Comparison_Book2_Adj Bench DR 3 for Initial Briefs (Electric) 4" xfId="6095"/>
    <cellStyle name="_Tenaska Comparison_Book2_Electric Rev Req Model (2009 GRC) Rebuttal" xfId="6096"/>
    <cellStyle name="_Tenaska Comparison_Book2_Electric Rev Req Model (2009 GRC) Rebuttal 2" xfId="6097"/>
    <cellStyle name="_Tenaska Comparison_Book2_Electric Rev Req Model (2009 GRC) Rebuttal 2 2" xfId="6098"/>
    <cellStyle name="_Tenaska Comparison_Book2_Electric Rev Req Model (2009 GRC) Rebuttal 2 3" xfId="6099"/>
    <cellStyle name="_Tenaska Comparison_Book2_Electric Rev Req Model (2009 GRC) Rebuttal 3" xfId="6100"/>
    <cellStyle name="_Tenaska Comparison_Book2_Electric Rev Req Model (2009 GRC) Rebuttal 4" xfId="6101"/>
    <cellStyle name="_Tenaska Comparison_Book2_Electric Rev Req Model (2009 GRC) Rebuttal REmoval of New  WH Solar AdjustMI" xfId="6102"/>
    <cellStyle name="_Tenaska Comparison_Book2_Electric Rev Req Model (2009 GRC) Rebuttal REmoval of New  WH Solar AdjustMI 2" xfId="6103"/>
    <cellStyle name="_Tenaska Comparison_Book2_Electric Rev Req Model (2009 GRC) Rebuttal REmoval of New  WH Solar AdjustMI 2 2" xfId="6104"/>
    <cellStyle name="_Tenaska Comparison_Book2_Electric Rev Req Model (2009 GRC) Rebuttal REmoval of New  WH Solar AdjustMI 2 3" xfId="6105"/>
    <cellStyle name="_Tenaska Comparison_Book2_Electric Rev Req Model (2009 GRC) Rebuttal REmoval of New  WH Solar AdjustMI 3" xfId="6106"/>
    <cellStyle name="_Tenaska Comparison_Book2_Electric Rev Req Model (2009 GRC) Rebuttal REmoval of New  WH Solar AdjustMI 4" xfId="6107"/>
    <cellStyle name="_Tenaska Comparison_Book2_Electric Rev Req Model (2009 GRC) Revised 01-18-2010" xfId="6108"/>
    <cellStyle name="_Tenaska Comparison_Book2_Electric Rev Req Model (2009 GRC) Revised 01-18-2010 2" xfId="6109"/>
    <cellStyle name="_Tenaska Comparison_Book2_Electric Rev Req Model (2009 GRC) Revised 01-18-2010 2 2" xfId="6110"/>
    <cellStyle name="_Tenaska Comparison_Book2_Electric Rev Req Model (2009 GRC) Revised 01-18-2010 2 3" xfId="6111"/>
    <cellStyle name="_Tenaska Comparison_Book2_Electric Rev Req Model (2009 GRC) Revised 01-18-2010 3" xfId="6112"/>
    <cellStyle name="_Tenaska Comparison_Book2_Electric Rev Req Model (2009 GRC) Revised 01-18-2010 4" xfId="6113"/>
    <cellStyle name="_Tenaska Comparison_Book2_Final Order Electric EXHIBIT A-1" xfId="6114"/>
    <cellStyle name="_Tenaska Comparison_Book2_Final Order Electric EXHIBIT A-1 2" xfId="6115"/>
    <cellStyle name="_Tenaska Comparison_Book2_Final Order Electric EXHIBIT A-1 2 2" xfId="6116"/>
    <cellStyle name="_Tenaska Comparison_Book2_Final Order Electric EXHIBIT A-1 2 3" xfId="6117"/>
    <cellStyle name="_Tenaska Comparison_Book2_Final Order Electric EXHIBIT A-1 3" xfId="6118"/>
    <cellStyle name="_Tenaska Comparison_Book2_Final Order Electric EXHIBIT A-1 4" xfId="6119"/>
    <cellStyle name="_Tenaska Comparison_Book4" xfId="6120"/>
    <cellStyle name="_Tenaska Comparison_Book4 2" xfId="6121"/>
    <cellStyle name="_Tenaska Comparison_Book4 2 2" xfId="6122"/>
    <cellStyle name="_Tenaska Comparison_Book4 2 3" xfId="6123"/>
    <cellStyle name="_Tenaska Comparison_Book4 3" xfId="6124"/>
    <cellStyle name="_Tenaska Comparison_Book4 4" xfId="6125"/>
    <cellStyle name="_Tenaska Comparison_Book9" xfId="622"/>
    <cellStyle name="_Tenaska Comparison_Book9 2" xfId="6126"/>
    <cellStyle name="_Tenaska Comparison_Book9 2 2" xfId="6127"/>
    <cellStyle name="_Tenaska Comparison_Book9 2 3" xfId="6128"/>
    <cellStyle name="_Tenaska Comparison_Book9 3" xfId="6129"/>
    <cellStyle name="_Tenaska Comparison_Book9 4" xfId="6130"/>
    <cellStyle name="_Tenaska Comparison_Chelan PUD Power Costs (8-10)" xfId="6131"/>
    <cellStyle name="_Tenaska Comparison_DEM-WP(C) Chelan Power Costs" xfId="11880"/>
    <cellStyle name="_Tenaska Comparison_DEM-WP(C) Gas Transport 2010GRC" xfId="11881"/>
    <cellStyle name="_Tenaska Comparison_Electric COS Inputs" xfId="219"/>
    <cellStyle name="_Tenaska Comparison_Electric COS Inputs 2" xfId="6132"/>
    <cellStyle name="_Tenaska Comparison_Electric COS Inputs 2 2" xfId="6133"/>
    <cellStyle name="_Tenaska Comparison_Electric COS Inputs 2 2 2" xfId="6134"/>
    <cellStyle name="_Tenaska Comparison_Electric COS Inputs 2 2 3" xfId="6135"/>
    <cellStyle name="_Tenaska Comparison_Electric COS Inputs 2 3" xfId="6136"/>
    <cellStyle name="_Tenaska Comparison_Electric COS Inputs 2 3 2" xfId="6137"/>
    <cellStyle name="_Tenaska Comparison_Electric COS Inputs 2 3 3" xfId="6138"/>
    <cellStyle name="_Tenaska Comparison_Electric COS Inputs 2 4" xfId="6139"/>
    <cellStyle name="_Tenaska Comparison_Electric COS Inputs 2 4 2" xfId="6140"/>
    <cellStyle name="_Tenaska Comparison_Electric COS Inputs 2 4 3" xfId="6141"/>
    <cellStyle name="_Tenaska Comparison_Electric COS Inputs 3" xfId="6142"/>
    <cellStyle name="_Tenaska Comparison_Electric COS Inputs 3 2" xfId="6143"/>
    <cellStyle name="_Tenaska Comparison_Electric COS Inputs 3 3" xfId="6144"/>
    <cellStyle name="_Tenaska Comparison_Electric COS Inputs 4" xfId="6145"/>
    <cellStyle name="_Tenaska Comparison_Electric COS Inputs 4 2" xfId="6146"/>
    <cellStyle name="_Tenaska Comparison_Electric COS Inputs 4 3" xfId="6147"/>
    <cellStyle name="_Tenaska Comparison_Electric COS Inputs 5" xfId="6148"/>
    <cellStyle name="_Tenaska Comparison_Electric COS Inputs 6" xfId="6149"/>
    <cellStyle name="_Tenaska Comparison_Electric COS Inputs_Low Income 2010 RevRequirement" xfId="6150"/>
    <cellStyle name="_Tenaska Comparison_Electric COS Inputs_Low Income 2010 RevRequirement (2)" xfId="6151"/>
    <cellStyle name="_Tenaska Comparison_Electric COS Inputs_Oct2010toSep2011LwIncLead" xfId="6152"/>
    <cellStyle name="_Tenaska Comparison_Exh A-1 resulting from UE-112050 effective Jan 1 2012" xfId="11882"/>
    <cellStyle name="_Tenaska Comparison_Exhibit A-1 effective 4-1-11 fr S Free 12-11" xfId="11883"/>
    <cellStyle name="_Tenaska Comparison_NIM Summary" xfId="6153"/>
    <cellStyle name="_Tenaska Comparison_NIM Summary 09GRC" xfId="6154"/>
    <cellStyle name="_Tenaska Comparison_NIM Summary 09GRC 2" xfId="6155"/>
    <cellStyle name="_Tenaska Comparison_NIM Summary 09GRC 3" xfId="11884"/>
    <cellStyle name="_Tenaska Comparison_NIM Summary 10" xfId="11885"/>
    <cellStyle name="_Tenaska Comparison_NIM Summary 2" xfId="6156"/>
    <cellStyle name="_Tenaska Comparison_NIM Summary 3" xfId="6157"/>
    <cellStyle name="_Tenaska Comparison_NIM Summary 4" xfId="6158"/>
    <cellStyle name="_Tenaska Comparison_NIM Summary 5" xfId="6159"/>
    <cellStyle name="_Tenaska Comparison_NIM Summary 6" xfId="6160"/>
    <cellStyle name="_Tenaska Comparison_NIM Summary 7" xfId="6161"/>
    <cellStyle name="_Tenaska Comparison_NIM Summary 8" xfId="6162"/>
    <cellStyle name="_Tenaska Comparison_NIM Summary 9" xfId="6163"/>
    <cellStyle name="_Tenaska Comparison_PCA 10 -  Exhibit D Dec 2011" xfId="11886"/>
    <cellStyle name="_Tenaska Comparison_PCA 10 -  Exhibit D from A Kellogg Jan 2011" xfId="6164"/>
    <cellStyle name="_Tenaska Comparison_PCA 10 -  Exhibit D from A Kellogg July 2011" xfId="6165"/>
    <cellStyle name="_Tenaska Comparison_PCA 10 -  Exhibit D from S Free Rcv'd 12-11" xfId="6166"/>
    <cellStyle name="_Tenaska Comparison_PCA 11 -  Exhibit D Apr 2012 fr A Kellogg v2" xfId="11887"/>
    <cellStyle name="_Tenaska Comparison_PCA 11 -  Exhibit D Jan 2012 fr A Kellogg" xfId="11888"/>
    <cellStyle name="_Tenaska Comparison_PCA 11 -  Exhibit D Jan 2012 WF" xfId="11889"/>
    <cellStyle name="_Tenaska Comparison_PCA 9 -  Exhibit D April 2010" xfId="6167"/>
    <cellStyle name="_Tenaska Comparison_PCA 9 -  Exhibit D April 2010 (3)" xfId="6168"/>
    <cellStyle name="_Tenaska Comparison_PCA 9 -  Exhibit D April 2010 (3) 2" xfId="6169"/>
    <cellStyle name="_Tenaska Comparison_PCA 9 -  Exhibit D April 2010 (3) 3" xfId="11890"/>
    <cellStyle name="_Tenaska Comparison_PCA 9 -  Exhibit D April 2010 2" xfId="6170"/>
    <cellStyle name="_Tenaska Comparison_PCA 9 -  Exhibit D April 2010 3" xfId="6171"/>
    <cellStyle name="_Tenaska Comparison_PCA 9 -  Exhibit D April 2010 4" xfId="11891"/>
    <cellStyle name="_Tenaska Comparison_PCA 9 -  Exhibit D April 2010 5" xfId="11892"/>
    <cellStyle name="_Tenaska Comparison_PCA 9 -  Exhibit D April 2010 6" xfId="11893"/>
    <cellStyle name="_Tenaska Comparison_PCA 9 -  Exhibit D April 2010 7" xfId="11894"/>
    <cellStyle name="_Tenaska Comparison_PCA 9 -  Exhibit D Nov 2010" xfId="6172"/>
    <cellStyle name="_Tenaska Comparison_PCA 9 -  Exhibit D Nov 2010 2" xfId="6173"/>
    <cellStyle name="_Tenaska Comparison_PCA 9 - Exhibit D at August 2010" xfId="6174"/>
    <cellStyle name="_Tenaska Comparison_PCA 9 - Exhibit D at August 2010 2" xfId="6175"/>
    <cellStyle name="_Tenaska Comparison_PCA 9 - Exhibit D June 2010 GRC" xfId="6176"/>
    <cellStyle name="_Tenaska Comparison_PCA 9 - Exhibit D June 2010 GRC 2" xfId="6177"/>
    <cellStyle name="_Tenaska Comparison_Power Costs - Comparison bx Rbtl-Staff-Jt-PC" xfId="6178"/>
    <cellStyle name="_Tenaska Comparison_Power Costs - Comparison bx Rbtl-Staff-Jt-PC 2" xfId="6179"/>
    <cellStyle name="_Tenaska Comparison_Power Costs - Comparison bx Rbtl-Staff-Jt-PC 2 2" xfId="6180"/>
    <cellStyle name="_Tenaska Comparison_Power Costs - Comparison bx Rbtl-Staff-Jt-PC 2 3" xfId="6181"/>
    <cellStyle name="_Tenaska Comparison_Power Costs - Comparison bx Rbtl-Staff-Jt-PC 3" xfId="6182"/>
    <cellStyle name="_Tenaska Comparison_Power Costs - Comparison bx Rbtl-Staff-Jt-PC 4" xfId="6183"/>
    <cellStyle name="_Tenaska Comparison_Power Costs - Comparison bx Rbtl-Staff-Jt-PC_Adj Bench DR 3 for Initial Briefs (Electric)" xfId="6184"/>
    <cellStyle name="_Tenaska Comparison_Power Costs - Comparison bx Rbtl-Staff-Jt-PC_Adj Bench DR 3 for Initial Briefs (Electric) 2" xfId="6185"/>
    <cellStyle name="_Tenaska Comparison_Power Costs - Comparison bx Rbtl-Staff-Jt-PC_Adj Bench DR 3 for Initial Briefs (Electric) 2 2" xfId="6186"/>
    <cellStyle name="_Tenaska Comparison_Power Costs - Comparison bx Rbtl-Staff-Jt-PC_Adj Bench DR 3 for Initial Briefs (Electric) 2 3" xfId="6187"/>
    <cellStyle name="_Tenaska Comparison_Power Costs - Comparison bx Rbtl-Staff-Jt-PC_Adj Bench DR 3 for Initial Briefs (Electric) 3" xfId="6188"/>
    <cellStyle name="_Tenaska Comparison_Power Costs - Comparison bx Rbtl-Staff-Jt-PC_Adj Bench DR 3 for Initial Briefs (Electric) 4" xfId="6189"/>
    <cellStyle name="_Tenaska Comparison_Power Costs - Comparison bx Rbtl-Staff-Jt-PC_Electric Rev Req Model (2009 GRC) Rebuttal" xfId="6190"/>
    <cellStyle name="_Tenaska Comparison_Power Costs - Comparison bx Rbtl-Staff-Jt-PC_Electric Rev Req Model (2009 GRC) Rebuttal 2" xfId="6191"/>
    <cellStyle name="_Tenaska Comparison_Power Costs - Comparison bx Rbtl-Staff-Jt-PC_Electric Rev Req Model (2009 GRC) Rebuttal 2 2" xfId="6192"/>
    <cellStyle name="_Tenaska Comparison_Power Costs - Comparison bx Rbtl-Staff-Jt-PC_Electric Rev Req Model (2009 GRC) Rebuttal 2 3" xfId="6193"/>
    <cellStyle name="_Tenaska Comparison_Power Costs - Comparison bx Rbtl-Staff-Jt-PC_Electric Rev Req Model (2009 GRC) Rebuttal 3" xfId="6194"/>
    <cellStyle name="_Tenaska Comparison_Power Costs - Comparison bx Rbtl-Staff-Jt-PC_Electric Rev Req Model (2009 GRC) Rebuttal 4" xfId="6195"/>
    <cellStyle name="_Tenaska Comparison_Power Costs - Comparison bx Rbtl-Staff-Jt-PC_Electric Rev Req Model (2009 GRC) Rebuttal REmoval of New  WH Solar AdjustMI" xfId="6196"/>
    <cellStyle name="_Tenaska Comparison_Power Costs - Comparison bx Rbtl-Staff-Jt-PC_Electric Rev Req Model (2009 GRC) Rebuttal REmoval of New  WH Solar AdjustMI 2" xfId="6197"/>
    <cellStyle name="_Tenaska Comparison_Power Costs - Comparison bx Rbtl-Staff-Jt-PC_Electric Rev Req Model (2009 GRC) Rebuttal REmoval of New  WH Solar AdjustMI 2 2" xfId="6198"/>
    <cellStyle name="_Tenaska Comparison_Power Costs - Comparison bx Rbtl-Staff-Jt-PC_Electric Rev Req Model (2009 GRC) Rebuttal REmoval of New  WH Solar AdjustMI 2 3" xfId="6199"/>
    <cellStyle name="_Tenaska Comparison_Power Costs - Comparison bx Rbtl-Staff-Jt-PC_Electric Rev Req Model (2009 GRC) Rebuttal REmoval of New  WH Solar AdjustMI 3" xfId="6200"/>
    <cellStyle name="_Tenaska Comparison_Power Costs - Comparison bx Rbtl-Staff-Jt-PC_Electric Rev Req Model (2009 GRC) Rebuttal REmoval of New  WH Solar AdjustMI 4" xfId="6201"/>
    <cellStyle name="_Tenaska Comparison_Power Costs - Comparison bx Rbtl-Staff-Jt-PC_Electric Rev Req Model (2009 GRC) Revised 01-18-2010" xfId="6202"/>
    <cellStyle name="_Tenaska Comparison_Power Costs - Comparison bx Rbtl-Staff-Jt-PC_Electric Rev Req Model (2009 GRC) Revised 01-18-2010 2" xfId="6203"/>
    <cellStyle name="_Tenaska Comparison_Power Costs - Comparison bx Rbtl-Staff-Jt-PC_Electric Rev Req Model (2009 GRC) Revised 01-18-2010 2 2" xfId="6204"/>
    <cellStyle name="_Tenaska Comparison_Power Costs - Comparison bx Rbtl-Staff-Jt-PC_Electric Rev Req Model (2009 GRC) Revised 01-18-2010 2 3" xfId="6205"/>
    <cellStyle name="_Tenaska Comparison_Power Costs - Comparison bx Rbtl-Staff-Jt-PC_Electric Rev Req Model (2009 GRC) Revised 01-18-2010 3" xfId="6206"/>
    <cellStyle name="_Tenaska Comparison_Power Costs - Comparison bx Rbtl-Staff-Jt-PC_Electric Rev Req Model (2009 GRC) Revised 01-18-2010 4" xfId="6207"/>
    <cellStyle name="_Tenaska Comparison_Power Costs - Comparison bx Rbtl-Staff-Jt-PC_Final Order Electric EXHIBIT A-1" xfId="6208"/>
    <cellStyle name="_Tenaska Comparison_Power Costs - Comparison bx Rbtl-Staff-Jt-PC_Final Order Electric EXHIBIT A-1 2" xfId="6209"/>
    <cellStyle name="_Tenaska Comparison_Power Costs - Comparison bx Rbtl-Staff-Jt-PC_Final Order Electric EXHIBIT A-1 2 2" xfId="6210"/>
    <cellStyle name="_Tenaska Comparison_Power Costs - Comparison bx Rbtl-Staff-Jt-PC_Final Order Electric EXHIBIT A-1 2 3" xfId="6211"/>
    <cellStyle name="_Tenaska Comparison_Power Costs - Comparison bx Rbtl-Staff-Jt-PC_Final Order Electric EXHIBIT A-1 3" xfId="6212"/>
    <cellStyle name="_Tenaska Comparison_Power Costs - Comparison bx Rbtl-Staff-Jt-PC_Final Order Electric EXHIBIT A-1 4" xfId="6213"/>
    <cellStyle name="_Tenaska Comparison_Production Adj 4.37" xfId="220"/>
    <cellStyle name="_Tenaska Comparison_Production Adj 4.37 2" xfId="6214"/>
    <cellStyle name="_Tenaska Comparison_Production Adj 4.37 2 2" xfId="6215"/>
    <cellStyle name="_Tenaska Comparison_Production Adj 4.37 2 3" xfId="6216"/>
    <cellStyle name="_Tenaska Comparison_Production Adj 4.37 3" xfId="6217"/>
    <cellStyle name="_Tenaska Comparison_Purchased Power Adj 4.03" xfId="221"/>
    <cellStyle name="_Tenaska Comparison_Purchased Power Adj 4.03 2" xfId="6218"/>
    <cellStyle name="_Tenaska Comparison_Purchased Power Adj 4.03 2 2" xfId="6219"/>
    <cellStyle name="_Tenaska Comparison_Purchased Power Adj 4.03 2 3" xfId="6220"/>
    <cellStyle name="_Tenaska Comparison_Purchased Power Adj 4.03 3" xfId="6221"/>
    <cellStyle name="_Tenaska Comparison_Rebuttal Power Costs" xfId="6222"/>
    <cellStyle name="_Tenaska Comparison_Rebuttal Power Costs 2" xfId="6223"/>
    <cellStyle name="_Tenaska Comparison_Rebuttal Power Costs 2 2" xfId="6224"/>
    <cellStyle name="_Tenaska Comparison_Rebuttal Power Costs 2 3" xfId="6225"/>
    <cellStyle name="_Tenaska Comparison_Rebuttal Power Costs 3" xfId="6226"/>
    <cellStyle name="_Tenaska Comparison_Rebuttal Power Costs 4" xfId="6227"/>
    <cellStyle name="_Tenaska Comparison_Rebuttal Power Costs_Adj Bench DR 3 for Initial Briefs (Electric)" xfId="6228"/>
    <cellStyle name="_Tenaska Comparison_Rebuttal Power Costs_Adj Bench DR 3 for Initial Briefs (Electric) 2" xfId="6229"/>
    <cellStyle name="_Tenaska Comparison_Rebuttal Power Costs_Adj Bench DR 3 for Initial Briefs (Electric) 2 2" xfId="6230"/>
    <cellStyle name="_Tenaska Comparison_Rebuttal Power Costs_Adj Bench DR 3 for Initial Briefs (Electric) 2 3" xfId="6231"/>
    <cellStyle name="_Tenaska Comparison_Rebuttal Power Costs_Adj Bench DR 3 for Initial Briefs (Electric) 3" xfId="6232"/>
    <cellStyle name="_Tenaska Comparison_Rebuttal Power Costs_Adj Bench DR 3 for Initial Briefs (Electric) 4" xfId="6233"/>
    <cellStyle name="_Tenaska Comparison_Rebuttal Power Costs_Electric Rev Req Model (2009 GRC) Rebuttal" xfId="6234"/>
    <cellStyle name="_Tenaska Comparison_Rebuttal Power Costs_Electric Rev Req Model (2009 GRC) Rebuttal 2" xfId="6235"/>
    <cellStyle name="_Tenaska Comparison_Rebuttal Power Costs_Electric Rev Req Model (2009 GRC) Rebuttal 2 2" xfId="6236"/>
    <cellStyle name="_Tenaska Comparison_Rebuttal Power Costs_Electric Rev Req Model (2009 GRC) Rebuttal 2 3" xfId="6237"/>
    <cellStyle name="_Tenaska Comparison_Rebuttal Power Costs_Electric Rev Req Model (2009 GRC) Rebuttal 3" xfId="6238"/>
    <cellStyle name="_Tenaska Comparison_Rebuttal Power Costs_Electric Rev Req Model (2009 GRC) Rebuttal 4" xfId="6239"/>
    <cellStyle name="_Tenaska Comparison_Rebuttal Power Costs_Electric Rev Req Model (2009 GRC) Rebuttal REmoval of New  WH Solar AdjustMI" xfId="6240"/>
    <cellStyle name="_Tenaska Comparison_Rebuttal Power Costs_Electric Rev Req Model (2009 GRC) Rebuttal REmoval of New  WH Solar AdjustMI 2" xfId="6241"/>
    <cellStyle name="_Tenaska Comparison_Rebuttal Power Costs_Electric Rev Req Model (2009 GRC) Rebuttal REmoval of New  WH Solar AdjustMI 2 2" xfId="6242"/>
    <cellStyle name="_Tenaska Comparison_Rebuttal Power Costs_Electric Rev Req Model (2009 GRC) Rebuttal REmoval of New  WH Solar AdjustMI 2 3" xfId="6243"/>
    <cellStyle name="_Tenaska Comparison_Rebuttal Power Costs_Electric Rev Req Model (2009 GRC) Rebuttal REmoval of New  WH Solar AdjustMI 3" xfId="6244"/>
    <cellStyle name="_Tenaska Comparison_Rebuttal Power Costs_Electric Rev Req Model (2009 GRC) Rebuttal REmoval of New  WH Solar AdjustMI 4" xfId="6245"/>
    <cellStyle name="_Tenaska Comparison_Rebuttal Power Costs_Electric Rev Req Model (2009 GRC) Revised 01-18-2010" xfId="6246"/>
    <cellStyle name="_Tenaska Comparison_Rebuttal Power Costs_Electric Rev Req Model (2009 GRC) Revised 01-18-2010 2" xfId="6247"/>
    <cellStyle name="_Tenaska Comparison_Rebuttal Power Costs_Electric Rev Req Model (2009 GRC) Revised 01-18-2010 2 2" xfId="6248"/>
    <cellStyle name="_Tenaska Comparison_Rebuttal Power Costs_Electric Rev Req Model (2009 GRC) Revised 01-18-2010 2 3" xfId="6249"/>
    <cellStyle name="_Tenaska Comparison_Rebuttal Power Costs_Electric Rev Req Model (2009 GRC) Revised 01-18-2010 3" xfId="6250"/>
    <cellStyle name="_Tenaska Comparison_Rebuttal Power Costs_Electric Rev Req Model (2009 GRC) Revised 01-18-2010 4" xfId="6251"/>
    <cellStyle name="_Tenaska Comparison_Rebuttal Power Costs_Final Order Electric EXHIBIT A-1" xfId="6252"/>
    <cellStyle name="_Tenaska Comparison_Rebuttal Power Costs_Final Order Electric EXHIBIT A-1 2" xfId="6253"/>
    <cellStyle name="_Tenaska Comparison_Rebuttal Power Costs_Final Order Electric EXHIBIT A-1 2 2" xfId="6254"/>
    <cellStyle name="_Tenaska Comparison_Rebuttal Power Costs_Final Order Electric EXHIBIT A-1 2 3" xfId="6255"/>
    <cellStyle name="_Tenaska Comparison_Rebuttal Power Costs_Final Order Electric EXHIBIT A-1 3" xfId="6256"/>
    <cellStyle name="_Tenaska Comparison_Rebuttal Power Costs_Final Order Electric EXHIBIT A-1 4" xfId="6257"/>
    <cellStyle name="_Tenaska Comparison_revised april pca for Annette" xfId="11895"/>
    <cellStyle name="_Tenaska Comparison_ROR 5.02" xfId="222"/>
    <cellStyle name="_Tenaska Comparison_ROR 5.02 2" xfId="6258"/>
    <cellStyle name="_Tenaska Comparison_ROR 5.02 2 2" xfId="6259"/>
    <cellStyle name="_Tenaska Comparison_ROR 5.02 2 3" xfId="6260"/>
    <cellStyle name="_Tenaska Comparison_ROR 5.02 3" xfId="6261"/>
    <cellStyle name="_Tenaska Comparison_Transmission Workbook for May BOD" xfId="6262"/>
    <cellStyle name="_Tenaska Comparison_Transmission Workbook for May BOD 2" xfId="6263"/>
    <cellStyle name="_Tenaska Comparison_Transmission Workbook for May BOD 3" xfId="11896"/>
    <cellStyle name="_Tenaska Comparison_Wind Integration 10GRC" xfId="6264"/>
    <cellStyle name="_Tenaska Comparison_Wind Integration 10GRC 2" xfId="6265"/>
    <cellStyle name="_Tenaska Comparison_Wind Integration 10GRC 3" xfId="11897"/>
    <cellStyle name="_x0013__TENASKA REGULATORY ASSET" xfId="6266"/>
    <cellStyle name="_x0013__TENASKA REGULATORY ASSET 2" xfId="6267"/>
    <cellStyle name="_x0013__TENASKA REGULATORY ASSET 2 2" xfId="6268"/>
    <cellStyle name="_x0013__TENASKA REGULATORY ASSET 2 3" xfId="6269"/>
    <cellStyle name="_x0013__TENASKA REGULATORY ASSET 3" xfId="6270"/>
    <cellStyle name="_x0013__TENASKA REGULATORY ASSET 4" xfId="6271"/>
    <cellStyle name="_Therms Data" xfId="623"/>
    <cellStyle name="_Therms Data_Pro Forma Rev 09 GRC" xfId="624"/>
    <cellStyle name="_Therms Data_Pro Forma Rev 2010 GRC" xfId="625"/>
    <cellStyle name="_Therms Data_Pro Forma Rev 2010 GRC_Preliminary" xfId="626"/>
    <cellStyle name="_Therms Data_Revenue (Feb 09 - Jan 10)" xfId="627"/>
    <cellStyle name="_Therms Data_Revenue (Jan 09 - Dec 09)" xfId="628"/>
    <cellStyle name="_Therms Data_Revenue (Mar 09 - Feb 10)" xfId="629"/>
    <cellStyle name="_Therms Data_Volume Exhibit (Jan09 - Dec09)" xfId="630"/>
    <cellStyle name="_Value Copy 11 30 05 gas 12 09 05 AURORA at 12 14 05" xfId="223"/>
    <cellStyle name="_Value Copy 11 30 05 gas 12 09 05 AURORA at 12 14 05 2" xfId="782"/>
    <cellStyle name="_Value Copy 11 30 05 gas 12 09 05 AURORA at 12 14 05 2 2" xfId="6272"/>
    <cellStyle name="_Value Copy 11 30 05 gas 12 09 05 AURORA at 12 14 05 2 2 2" xfId="6273"/>
    <cellStyle name="_Value Copy 11 30 05 gas 12 09 05 AURORA at 12 14 05 2 2 3" xfId="6274"/>
    <cellStyle name="_Value Copy 11 30 05 gas 12 09 05 AURORA at 12 14 05 2 3" xfId="6275"/>
    <cellStyle name="_Value Copy 11 30 05 gas 12 09 05 AURORA at 12 14 05 2 4" xfId="6276"/>
    <cellStyle name="_Value Copy 11 30 05 gas 12 09 05 AURORA at 12 14 05 3" xfId="6277"/>
    <cellStyle name="_Value Copy 11 30 05 gas 12 09 05 AURORA at 12 14 05 3 2" xfId="6278"/>
    <cellStyle name="_Value Copy 11 30 05 gas 12 09 05 AURORA at 12 14 05 3 3" xfId="6279"/>
    <cellStyle name="_Value Copy 11 30 05 gas 12 09 05 AURORA at 12 14 05 4" xfId="6280"/>
    <cellStyle name="_Value Copy 11 30 05 gas 12 09 05 AURORA at 12 14 05 4 2" xfId="6281"/>
    <cellStyle name="_Value Copy 11 30 05 gas 12 09 05 AURORA at 12 14 05 5" xfId="6282"/>
    <cellStyle name="_Value Copy 11 30 05 gas 12 09 05 AURORA at 12 14 05_04 07E Wild Horse Wind Expansion (C) (2)" xfId="224"/>
    <cellStyle name="_Value Copy 11 30 05 gas 12 09 05 AURORA at 12 14 05_04 07E Wild Horse Wind Expansion (C) (2) 2" xfId="6283"/>
    <cellStyle name="_Value Copy 11 30 05 gas 12 09 05 AURORA at 12 14 05_04 07E Wild Horse Wind Expansion (C) (2) 2 2" xfId="6284"/>
    <cellStyle name="_Value Copy 11 30 05 gas 12 09 05 AURORA at 12 14 05_04 07E Wild Horse Wind Expansion (C) (2) 2 3" xfId="6285"/>
    <cellStyle name="_Value Copy 11 30 05 gas 12 09 05 AURORA at 12 14 05_04 07E Wild Horse Wind Expansion (C) (2) 3" xfId="6286"/>
    <cellStyle name="_Value Copy 11 30 05 gas 12 09 05 AURORA at 12 14 05_04 07E Wild Horse Wind Expansion (C) (2) 4" xfId="6287"/>
    <cellStyle name="_Value Copy 11 30 05 gas 12 09 05 AURORA at 12 14 05_04 07E Wild Horse Wind Expansion (C) (2)_Adj Bench DR 3 for Initial Briefs (Electric)" xfId="6288"/>
    <cellStyle name="_Value Copy 11 30 05 gas 12 09 05 AURORA at 12 14 05_04 07E Wild Horse Wind Expansion (C) (2)_Adj Bench DR 3 for Initial Briefs (Electric) 2" xfId="6289"/>
    <cellStyle name="_Value Copy 11 30 05 gas 12 09 05 AURORA at 12 14 05_04 07E Wild Horse Wind Expansion (C) (2)_Adj Bench DR 3 for Initial Briefs (Electric) 2 2" xfId="6290"/>
    <cellStyle name="_Value Copy 11 30 05 gas 12 09 05 AURORA at 12 14 05_04 07E Wild Horse Wind Expansion (C) (2)_Adj Bench DR 3 for Initial Briefs (Electric) 2 3" xfId="6291"/>
    <cellStyle name="_Value Copy 11 30 05 gas 12 09 05 AURORA at 12 14 05_04 07E Wild Horse Wind Expansion (C) (2)_Adj Bench DR 3 for Initial Briefs (Electric) 3" xfId="6292"/>
    <cellStyle name="_Value Copy 11 30 05 gas 12 09 05 AURORA at 12 14 05_04 07E Wild Horse Wind Expansion (C) (2)_Adj Bench DR 3 for Initial Briefs (Electric) 4" xfId="6293"/>
    <cellStyle name="_Value Copy 11 30 05 gas 12 09 05 AURORA at 12 14 05_04 07E Wild Horse Wind Expansion (C) (2)_Book1" xfId="6294"/>
    <cellStyle name="_Value Copy 11 30 05 gas 12 09 05 AURORA at 12 14 05_04 07E Wild Horse Wind Expansion (C) (2)_Electric Rev Req Model (2009 GRC) " xfId="6295"/>
    <cellStyle name="_Value Copy 11 30 05 gas 12 09 05 AURORA at 12 14 05_04 07E Wild Horse Wind Expansion (C) (2)_Electric Rev Req Model (2009 GRC)  2" xfId="6296"/>
    <cellStyle name="_Value Copy 11 30 05 gas 12 09 05 AURORA at 12 14 05_04 07E Wild Horse Wind Expansion (C) (2)_Electric Rev Req Model (2009 GRC)  2 2" xfId="6297"/>
    <cellStyle name="_Value Copy 11 30 05 gas 12 09 05 AURORA at 12 14 05_04 07E Wild Horse Wind Expansion (C) (2)_Electric Rev Req Model (2009 GRC)  2 3" xfId="6298"/>
    <cellStyle name="_Value Copy 11 30 05 gas 12 09 05 AURORA at 12 14 05_04 07E Wild Horse Wind Expansion (C) (2)_Electric Rev Req Model (2009 GRC)  3" xfId="6299"/>
    <cellStyle name="_Value Copy 11 30 05 gas 12 09 05 AURORA at 12 14 05_04 07E Wild Horse Wind Expansion (C) (2)_Electric Rev Req Model (2009 GRC)  4" xfId="6300"/>
    <cellStyle name="_Value Copy 11 30 05 gas 12 09 05 AURORA at 12 14 05_04 07E Wild Horse Wind Expansion (C) (2)_Electric Rev Req Model (2009 GRC) Rebuttal" xfId="6301"/>
    <cellStyle name="_Value Copy 11 30 05 gas 12 09 05 AURORA at 12 14 05_04 07E Wild Horse Wind Expansion (C) (2)_Electric Rev Req Model (2009 GRC) Rebuttal 2" xfId="6302"/>
    <cellStyle name="_Value Copy 11 30 05 gas 12 09 05 AURORA at 12 14 05_04 07E Wild Horse Wind Expansion (C) (2)_Electric Rev Req Model (2009 GRC) Rebuttal 2 2" xfId="6303"/>
    <cellStyle name="_Value Copy 11 30 05 gas 12 09 05 AURORA at 12 14 05_04 07E Wild Horse Wind Expansion (C) (2)_Electric Rev Req Model (2009 GRC) Rebuttal 2 3" xfId="6304"/>
    <cellStyle name="_Value Copy 11 30 05 gas 12 09 05 AURORA at 12 14 05_04 07E Wild Horse Wind Expansion (C) (2)_Electric Rev Req Model (2009 GRC) Rebuttal 3" xfId="6305"/>
    <cellStyle name="_Value Copy 11 30 05 gas 12 09 05 AURORA at 12 14 05_04 07E Wild Horse Wind Expansion (C) (2)_Electric Rev Req Model (2009 GRC) Rebuttal 4" xfId="6306"/>
    <cellStyle name="_Value Copy 11 30 05 gas 12 09 05 AURORA at 12 14 05_04 07E Wild Horse Wind Expansion (C) (2)_Electric Rev Req Model (2009 GRC) Rebuttal REmoval of New  WH Solar AdjustMI" xfId="6307"/>
    <cellStyle name="_Value Copy 11 30 05 gas 12 09 05 AURORA at 12 14 05_04 07E Wild Horse Wind Expansion (C) (2)_Electric Rev Req Model (2009 GRC) Rebuttal REmoval of New  WH Solar AdjustMI 2" xfId="6308"/>
    <cellStyle name="_Value Copy 11 30 05 gas 12 09 05 AURORA at 12 14 05_04 07E Wild Horse Wind Expansion (C) (2)_Electric Rev Req Model (2009 GRC) Rebuttal REmoval of New  WH Solar AdjustMI 2 2" xfId="6309"/>
    <cellStyle name="_Value Copy 11 30 05 gas 12 09 05 AURORA at 12 14 05_04 07E Wild Horse Wind Expansion (C) (2)_Electric Rev Req Model (2009 GRC) Rebuttal REmoval of New  WH Solar AdjustMI 2 3" xfId="6310"/>
    <cellStyle name="_Value Copy 11 30 05 gas 12 09 05 AURORA at 12 14 05_04 07E Wild Horse Wind Expansion (C) (2)_Electric Rev Req Model (2009 GRC) Rebuttal REmoval of New  WH Solar AdjustMI 3" xfId="6311"/>
    <cellStyle name="_Value Copy 11 30 05 gas 12 09 05 AURORA at 12 14 05_04 07E Wild Horse Wind Expansion (C) (2)_Electric Rev Req Model (2009 GRC) Rebuttal REmoval of New  WH Solar AdjustMI 4" xfId="6312"/>
    <cellStyle name="_Value Copy 11 30 05 gas 12 09 05 AURORA at 12 14 05_04 07E Wild Horse Wind Expansion (C) (2)_Electric Rev Req Model (2009 GRC) Revised 01-18-2010" xfId="6313"/>
    <cellStyle name="_Value Copy 11 30 05 gas 12 09 05 AURORA at 12 14 05_04 07E Wild Horse Wind Expansion (C) (2)_Electric Rev Req Model (2009 GRC) Revised 01-18-2010 2" xfId="6314"/>
    <cellStyle name="_Value Copy 11 30 05 gas 12 09 05 AURORA at 12 14 05_04 07E Wild Horse Wind Expansion (C) (2)_Electric Rev Req Model (2009 GRC) Revised 01-18-2010 2 2" xfId="6315"/>
    <cellStyle name="_Value Copy 11 30 05 gas 12 09 05 AURORA at 12 14 05_04 07E Wild Horse Wind Expansion (C) (2)_Electric Rev Req Model (2009 GRC) Revised 01-18-2010 2 3" xfId="6316"/>
    <cellStyle name="_Value Copy 11 30 05 gas 12 09 05 AURORA at 12 14 05_04 07E Wild Horse Wind Expansion (C) (2)_Electric Rev Req Model (2009 GRC) Revised 01-18-2010 3" xfId="6317"/>
    <cellStyle name="_Value Copy 11 30 05 gas 12 09 05 AURORA at 12 14 05_04 07E Wild Horse Wind Expansion (C) (2)_Electric Rev Req Model (2009 GRC) Revised 01-18-2010 4" xfId="6318"/>
    <cellStyle name="_Value Copy 11 30 05 gas 12 09 05 AURORA at 12 14 05_04 07E Wild Horse Wind Expansion (C) (2)_Electric Rev Req Model (2010 GRC)" xfId="6319"/>
    <cellStyle name="_Value Copy 11 30 05 gas 12 09 05 AURORA at 12 14 05_04 07E Wild Horse Wind Expansion (C) (2)_Electric Rev Req Model (2010 GRC) SF" xfId="6320"/>
    <cellStyle name="_Value Copy 11 30 05 gas 12 09 05 AURORA at 12 14 05_04 07E Wild Horse Wind Expansion (C) (2)_Final Order Electric EXHIBIT A-1" xfId="6321"/>
    <cellStyle name="_Value Copy 11 30 05 gas 12 09 05 AURORA at 12 14 05_04 07E Wild Horse Wind Expansion (C) (2)_Final Order Electric EXHIBIT A-1 2" xfId="6322"/>
    <cellStyle name="_Value Copy 11 30 05 gas 12 09 05 AURORA at 12 14 05_04 07E Wild Horse Wind Expansion (C) (2)_Final Order Electric EXHIBIT A-1 2 2" xfId="6323"/>
    <cellStyle name="_Value Copy 11 30 05 gas 12 09 05 AURORA at 12 14 05_04 07E Wild Horse Wind Expansion (C) (2)_Final Order Electric EXHIBIT A-1 2 3" xfId="6324"/>
    <cellStyle name="_Value Copy 11 30 05 gas 12 09 05 AURORA at 12 14 05_04 07E Wild Horse Wind Expansion (C) (2)_Final Order Electric EXHIBIT A-1 3" xfId="6325"/>
    <cellStyle name="_Value Copy 11 30 05 gas 12 09 05 AURORA at 12 14 05_04 07E Wild Horse Wind Expansion (C) (2)_Final Order Electric EXHIBIT A-1 4" xfId="6326"/>
    <cellStyle name="_Value Copy 11 30 05 gas 12 09 05 AURORA at 12 14 05_04 07E Wild Horse Wind Expansion (C) (2)_TENASKA REGULATORY ASSET" xfId="6327"/>
    <cellStyle name="_Value Copy 11 30 05 gas 12 09 05 AURORA at 12 14 05_04 07E Wild Horse Wind Expansion (C) (2)_TENASKA REGULATORY ASSET 2" xfId="6328"/>
    <cellStyle name="_Value Copy 11 30 05 gas 12 09 05 AURORA at 12 14 05_04 07E Wild Horse Wind Expansion (C) (2)_TENASKA REGULATORY ASSET 2 2" xfId="6329"/>
    <cellStyle name="_Value Copy 11 30 05 gas 12 09 05 AURORA at 12 14 05_04 07E Wild Horse Wind Expansion (C) (2)_TENASKA REGULATORY ASSET 2 3" xfId="6330"/>
    <cellStyle name="_Value Copy 11 30 05 gas 12 09 05 AURORA at 12 14 05_04 07E Wild Horse Wind Expansion (C) (2)_TENASKA REGULATORY ASSET 3" xfId="6331"/>
    <cellStyle name="_Value Copy 11 30 05 gas 12 09 05 AURORA at 12 14 05_04 07E Wild Horse Wind Expansion (C) (2)_TENASKA REGULATORY ASSET 4" xfId="6332"/>
    <cellStyle name="_Value Copy 11 30 05 gas 12 09 05 AURORA at 12 14 05_16.37E Wild Horse Expansion DeferralRevwrkingfile SF" xfId="6333"/>
    <cellStyle name="_Value Copy 11 30 05 gas 12 09 05 AURORA at 12 14 05_16.37E Wild Horse Expansion DeferralRevwrkingfile SF 2" xfId="6334"/>
    <cellStyle name="_Value Copy 11 30 05 gas 12 09 05 AURORA at 12 14 05_16.37E Wild Horse Expansion DeferralRevwrkingfile SF 2 2" xfId="6335"/>
    <cellStyle name="_Value Copy 11 30 05 gas 12 09 05 AURORA at 12 14 05_16.37E Wild Horse Expansion DeferralRevwrkingfile SF 2 3" xfId="6336"/>
    <cellStyle name="_Value Copy 11 30 05 gas 12 09 05 AURORA at 12 14 05_16.37E Wild Horse Expansion DeferralRevwrkingfile SF 3" xfId="6337"/>
    <cellStyle name="_Value Copy 11 30 05 gas 12 09 05 AURORA at 12 14 05_16.37E Wild Horse Expansion DeferralRevwrkingfile SF 4" xfId="6338"/>
    <cellStyle name="_Value Copy 11 30 05 gas 12 09 05 AURORA at 12 14 05_2009 Compliance Filing PCA Exhibits for GRC" xfId="6339"/>
    <cellStyle name="_Value Copy 11 30 05 gas 12 09 05 AURORA at 12 14 05_2009 Compliance Filing PCA Exhibits for GRC 2" xfId="6340"/>
    <cellStyle name="_Value Copy 11 30 05 gas 12 09 05 AURORA at 12 14 05_2009 GRC Compl Filing - Exhibit D" xfId="6341"/>
    <cellStyle name="_Value Copy 11 30 05 gas 12 09 05 AURORA at 12 14 05_2009 GRC Compl Filing - Exhibit D 2" xfId="6342"/>
    <cellStyle name="_Value Copy 11 30 05 gas 12 09 05 AURORA at 12 14 05_2009 GRC Compl Filing - Exhibit D 3" xfId="11898"/>
    <cellStyle name="_Value Copy 11 30 05 gas 12 09 05 AURORA at 12 14 05_2010 PTC's July1_Dec31 2010 " xfId="225"/>
    <cellStyle name="_Value Copy 11 30 05 gas 12 09 05 AURORA at 12 14 05_2010 PTC's Sept10_Aug11 (Version 4)" xfId="226"/>
    <cellStyle name="_Value Copy 11 30 05 gas 12 09 05 AURORA at 12 14 05_3.01 Income Statement" xfId="631"/>
    <cellStyle name="_Value Copy 11 30 05 gas 12 09 05 AURORA at 12 14 05_4 31 Regulatory Assets and Liabilities  7 06- Exhibit D" xfId="632"/>
    <cellStyle name="_Value Copy 11 30 05 gas 12 09 05 AURORA at 12 14 05_4 31 Regulatory Assets and Liabilities  7 06- Exhibit D 2" xfId="6343"/>
    <cellStyle name="_Value Copy 11 30 05 gas 12 09 05 AURORA at 12 14 05_4 31 Regulatory Assets and Liabilities  7 06- Exhibit D 2 2" xfId="6344"/>
    <cellStyle name="_Value Copy 11 30 05 gas 12 09 05 AURORA at 12 14 05_4 31 Regulatory Assets and Liabilities  7 06- Exhibit D 2 3" xfId="6345"/>
    <cellStyle name="_Value Copy 11 30 05 gas 12 09 05 AURORA at 12 14 05_4 31 Regulatory Assets and Liabilities  7 06- Exhibit D 3" xfId="6346"/>
    <cellStyle name="_Value Copy 11 30 05 gas 12 09 05 AURORA at 12 14 05_4 31 Regulatory Assets and Liabilities  7 06- Exhibit D 4" xfId="6347"/>
    <cellStyle name="_Value Copy 11 30 05 gas 12 09 05 AURORA at 12 14 05_4 31 Regulatory Assets and Liabilities  7 06- Exhibit D_NIM Summary" xfId="6348"/>
    <cellStyle name="_Value Copy 11 30 05 gas 12 09 05 AURORA at 12 14 05_4 31 Regulatory Assets and Liabilities  7 06- Exhibit D_NIM Summary 2" xfId="6349"/>
    <cellStyle name="_Value Copy 11 30 05 gas 12 09 05 AURORA at 12 14 05_4 31 Regulatory Assets and Liabilities  7 06- Exhibit D_NIM Summary 3" xfId="11899"/>
    <cellStyle name="_Value Copy 11 30 05 gas 12 09 05 AURORA at 12 14 05_4 31E Reg Asset  Liab and EXH D" xfId="11900"/>
    <cellStyle name="_Value Copy 11 30 05 gas 12 09 05 AURORA at 12 14 05_4 31E Reg Asset  Liab and EXH D _ Aug 10 Filing (2)" xfId="11901"/>
    <cellStyle name="_Value Copy 11 30 05 gas 12 09 05 AURORA at 12 14 05_4 32 Regulatory Assets and Liabilities  7 06- Exhibit D" xfId="633"/>
    <cellStyle name="_Value Copy 11 30 05 gas 12 09 05 AURORA at 12 14 05_4 32 Regulatory Assets and Liabilities  7 06- Exhibit D 2" xfId="6350"/>
    <cellStyle name="_Value Copy 11 30 05 gas 12 09 05 AURORA at 12 14 05_4 32 Regulatory Assets and Liabilities  7 06- Exhibit D 2 2" xfId="6351"/>
    <cellStyle name="_Value Copy 11 30 05 gas 12 09 05 AURORA at 12 14 05_4 32 Regulatory Assets and Liabilities  7 06- Exhibit D 2 3" xfId="6352"/>
    <cellStyle name="_Value Copy 11 30 05 gas 12 09 05 AURORA at 12 14 05_4 32 Regulatory Assets and Liabilities  7 06- Exhibit D 3" xfId="6353"/>
    <cellStyle name="_Value Copy 11 30 05 gas 12 09 05 AURORA at 12 14 05_4 32 Regulatory Assets and Liabilities  7 06- Exhibit D 4" xfId="6354"/>
    <cellStyle name="_Value Copy 11 30 05 gas 12 09 05 AURORA at 12 14 05_4 32 Regulatory Assets and Liabilities  7 06- Exhibit D_NIM Summary" xfId="6355"/>
    <cellStyle name="_Value Copy 11 30 05 gas 12 09 05 AURORA at 12 14 05_4 32 Regulatory Assets and Liabilities  7 06- Exhibit D_NIM Summary 2" xfId="6356"/>
    <cellStyle name="_Value Copy 11 30 05 gas 12 09 05 AURORA at 12 14 05_4 32 Regulatory Assets and Liabilities  7 06- Exhibit D_NIM Summary 3" xfId="11902"/>
    <cellStyle name="_Value Copy 11 30 05 gas 12 09 05 AURORA at 12 14 05_6.06E Operating Expenses" xfId="11903"/>
    <cellStyle name="_Value Copy 11 30 05 gas 12 09 05 AURORA at 12 14 05_ACCOUNTS" xfId="6357"/>
    <cellStyle name="_Value Copy 11 30 05 gas 12 09 05 AURORA at 12 14 05_Att B to RECs proceeds proposal" xfId="227"/>
    <cellStyle name="_Value Copy 11 30 05 gas 12 09 05 AURORA at 12 14 05_AURORA Total New" xfId="6358"/>
    <cellStyle name="_Value Copy 11 30 05 gas 12 09 05 AURORA at 12 14 05_AURORA Total New 2" xfId="6359"/>
    <cellStyle name="_Value Copy 11 30 05 gas 12 09 05 AURORA at 12 14 05_Backup for Attachment B 2010-09-09" xfId="228"/>
    <cellStyle name="_Value Copy 11 30 05 gas 12 09 05 AURORA at 12 14 05_Bench Request - Attachment B" xfId="229"/>
    <cellStyle name="_Value Copy 11 30 05 gas 12 09 05 AURORA at 12 14 05_Book2" xfId="6360"/>
    <cellStyle name="_Value Copy 11 30 05 gas 12 09 05 AURORA at 12 14 05_Book2 2" xfId="6361"/>
    <cellStyle name="_Value Copy 11 30 05 gas 12 09 05 AURORA at 12 14 05_Book2 2 2" xfId="6362"/>
    <cellStyle name="_Value Copy 11 30 05 gas 12 09 05 AURORA at 12 14 05_Book2 2 3" xfId="6363"/>
    <cellStyle name="_Value Copy 11 30 05 gas 12 09 05 AURORA at 12 14 05_Book2 3" xfId="6364"/>
    <cellStyle name="_Value Copy 11 30 05 gas 12 09 05 AURORA at 12 14 05_Book2 4" xfId="6365"/>
    <cellStyle name="_Value Copy 11 30 05 gas 12 09 05 AURORA at 12 14 05_Book2_Adj Bench DR 3 for Initial Briefs (Electric)" xfId="6366"/>
    <cellStyle name="_Value Copy 11 30 05 gas 12 09 05 AURORA at 12 14 05_Book2_Adj Bench DR 3 for Initial Briefs (Electric) 2" xfId="6367"/>
    <cellStyle name="_Value Copy 11 30 05 gas 12 09 05 AURORA at 12 14 05_Book2_Adj Bench DR 3 for Initial Briefs (Electric) 2 2" xfId="6368"/>
    <cellStyle name="_Value Copy 11 30 05 gas 12 09 05 AURORA at 12 14 05_Book2_Adj Bench DR 3 for Initial Briefs (Electric) 2 3" xfId="6369"/>
    <cellStyle name="_Value Copy 11 30 05 gas 12 09 05 AURORA at 12 14 05_Book2_Adj Bench DR 3 for Initial Briefs (Electric) 3" xfId="6370"/>
    <cellStyle name="_Value Copy 11 30 05 gas 12 09 05 AURORA at 12 14 05_Book2_Adj Bench DR 3 for Initial Briefs (Electric) 4" xfId="6371"/>
    <cellStyle name="_Value Copy 11 30 05 gas 12 09 05 AURORA at 12 14 05_Book2_Electric Rev Req Model (2009 GRC) Rebuttal" xfId="6372"/>
    <cellStyle name="_Value Copy 11 30 05 gas 12 09 05 AURORA at 12 14 05_Book2_Electric Rev Req Model (2009 GRC) Rebuttal 2" xfId="6373"/>
    <cellStyle name="_Value Copy 11 30 05 gas 12 09 05 AURORA at 12 14 05_Book2_Electric Rev Req Model (2009 GRC) Rebuttal 2 2" xfId="6374"/>
    <cellStyle name="_Value Copy 11 30 05 gas 12 09 05 AURORA at 12 14 05_Book2_Electric Rev Req Model (2009 GRC) Rebuttal 2 3" xfId="6375"/>
    <cellStyle name="_Value Copy 11 30 05 gas 12 09 05 AURORA at 12 14 05_Book2_Electric Rev Req Model (2009 GRC) Rebuttal 3" xfId="6376"/>
    <cellStyle name="_Value Copy 11 30 05 gas 12 09 05 AURORA at 12 14 05_Book2_Electric Rev Req Model (2009 GRC) Rebuttal 4" xfId="6377"/>
    <cellStyle name="_Value Copy 11 30 05 gas 12 09 05 AURORA at 12 14 05_Book2_Electric Rev Req Model (2009 GRC) Rebuttal REmoval of New  WH Solar AdjustMI" xfId="6378"/>
    <cellStyle name="_Value Copy 11 30 05 gas 12 09 05 AURORA at 12 14 05_Book2_Electric Rev Req Model (2009 GRC) Rebuttal REmoval of New  WH Solar AdjustMI 2" xfId="6379"/>
    <cellStyle name="_Value Copy 11 30 05 gas 12 09 05 AURORA at 12 14 05_Book2_Electric Rev Req Model (2009 GRC) Rebuttal REmoval of New  WH Solar AdjustMI 2 2" xfId="6380"/>
    <cellStyle name="_Value Copy 11 30 05 gas 12 09 05 AURORA at 12 14 05_Book2_Electric Rev Req Model (2009 GRC) Rebuttal REmoval of New  WH Solar AdjustMI 2 3" xfId="6381"/>
    <cellStyle name="_Value Copy 11 30 05 gas 12 09 05 AURORA at 12 14 05_Book2_Electric Rev Req Model (2009 GRC) Rebuttal REmoval of New  WH Solar AdjustMI 3" xfId="6382"/>
    <cellStyle name="_Value Copy 11 30 05 gas 12 09 05 AURORA at 12 14 05_Book2_Electric Rev Req Model (2009 GRC) Rebuttal REmoval of New  WH Solar AdjustMI 4" xfId="6383"/>
    <cellStyle name="_Value Copy 11 30 05 gas 12 09 05 AURORA at 12 14 05_Book2_Electric Rev Req Model (2009 GRC) Revised 01-18-2010" xfId="6384"/>
    <cellStyle name="_Value Copy 11 30 05 gas 12 09 05 AURORA at 12 14 05_Book2_Electric Rev Req Model (2009 GRC) Revised 01-18-2010 2" xfId="6385"/>
    <cellStyle name="_Value Copy 11 30 05 gas 12 09 05 AURORA at 12 14 05_Book2_Electric Rev Req Model (2009 GRC) Revised 01-18-2010 2 2" xfId="6386"/>
    <cellStyle name="_Value Copy 11 30 05 gas 12 09 05 AURORA at 12 14 05_Book2_Electric Rev Req Model (2009 GRC) Revised 01-18-2010 2 3" xfId="6387"/>
    <cellStyle name="_Value Copy 11 30 05 gas 12 09 05 AURORA at 12 14 05_Book2_Electric Rev Req Model (2009 GRC) Revised 01-18-2010 3" xfId="6388"/>
    <cellStyle name="_Value Copy 11 30 05 gas 12 09 05 AURORA at 12 14 05_Book2_Electric Rev Req Model (2009 GRC) Revised 01-18-2010 4" xfId="6389"/>
    <cellStyle name="_Value Copy 11 30 05 gas 12 09 05 AURORA at 12 14 05_Book2_Final Order Electric EXHIBIT A-1" xfId="6390"/>
    <cellStyle name="_Value Copy 11 30 05 gas 12 09 05 AURORA at 12 14 05_Book2_Final Order Electric EXHIBIT A-1 2" xfId="6391"/>
    <cellStyle name="_Value Copy 11 30 05 gas 12 09 05 AURORA at 12 14 05_Book2_Final Order Electric EXHIBIT A-1 2 2" xfId="6392"/>
    <cellStyle name="_Value Copy 11 30 05 gas 12 09 05 AURORA at 12 14 05_Book2_Final Order Electric EXHIBIT A-1 2 3" xfId="6393"/>
    <cellStyle name="_Value Copy 11 30 05 gas 12 09 05 AURORA at 12 14 05_Book2_Final Order Electric EXHIBIT A-1 3" xfId="6394"/>
    <cellStyle name="_Value Copy 11 30 05 gas 12 09 05 AURORA at 12 14 05_Book2_Final Order Electric EXHIBIT A-1 4" xfId="6395"/>
    <cellStyle name="_Value Copy 11 30 05 gas 12 09 05 AURORA at 12 14 05_Book4" xfId="6396"/>
    <cellStyle name="_Value Copy 11 30 05 gas 12 09 05 AURORA at 12 14 05_Book4 2" xfId="6397"/>
    <cellStyle name="_Value Copy 11 30 05 gas 12 09 05 AURORA at 12 14 05_Book4 2 2" xfId="6398"/>
    <cellStyle name="_Value Copy 11 30 05 gas 12 09 05 AURORA at 12 14 05_Book4 2 3" xfId="6399"/>
    <cellStyle name="_Value Copy 11 30 05 gas 12 09 05 AURORA at 12 14 05_Book4 3" xfId="6400"/>
    <cellStyle name="_Value Copy 11 30 05 gas 12 09 05 AURORA at 12 14 05_Book4 4" xfId="6401"/>
    <cellStyle name="_Value Copy 11 30 05 gas 12 09 05 AURORA at 12 14 05_Book9" xfId="634"/>
    <cellStyle name="_Value Copy 11 30 05 gas 12 09 05 AURORA at 12 14 05_Book9 2" xfId="6402"/>
    <cellStyle name="_Value Copy 11 30 05 gas 12 09 05 AURORA at 12 14 05_Book9 2 2" xfId="6403"/>
    <cellStyle name="_Value Copy 11 30 05 gas 12 09 05 AURORA at 12 14 05_Book9 2 3" xfId="6404"/>
    <cellStyle name="_Value Copy 11 30 05 gas 12 09 05 AURORA at 12 14 05_Book9 3" xfId="6405"/>
    <cellStyle name="_Value Copy 11 30 05 gas 12 09 05 AURORA at 12 14 05_Book9 4" xfId="6406"/>
    <cellStyle name="_Value Copy 11 30 05 gas 12 09 05 AURORA at 12 14 05_Check the Interest Calculation" xfId="230"/>
    <cellStyle name="_Value Copy 11 30 05 gas 12 09 05 AURORA at 12 14 05_Check the Interest Calculation_Scenario 1 REC vs PTC Offset" xfId="231"/>
    <cellStyle name="_Value Copy 11 30 05 gas 12 09 05 AURORA at 12 14 05_Check the Interest Calculation_Scenario 3" xfId="232"/>
    <cellStyle name="_Value Copy 11 30 05 gas 12 09 05 AURORA at 12 14 05_Chelan PUD Power Costs (8-10)" xfId="6407"/>
    <cellStyle name="_Value Copy 11 30 05 gas 12 09 05 AURORA at 12 14 05_DEM-WP(C) Chelan Power Costs" xfId="11904"/>
    <cellStyle name="_Value Copy 11 30 05 gas 12 09 05 AURORA at 12 14 05_DEM-WP(C) Gas Transport 2010GRC" xfId="11905"/>
    <cellStyle name="_Value Copy 11 30 05 gas 12 09 05 AURORA at 12 14 05_Direct Assignment Distribution Plant 2008" xfId="233"/>
    <cellStyle name="_Value Copy 11 30 05 gas 12 09 05 AURORA at 12 14 05_Direct Assignment Distribution Plant 2008 2" xfId="6408"/>
    <cellStyle name="_Value Copy 11 30 05 gas 12 09 05 AURORA at 12 14 05_Direct Assignment Distribution Plant 2008 2 2" xfId="6409"/>
    <cellStyle name="_Value Copy 11 30 05 gas 12 09 05 AURORA at 12 14 05_Direct Assignment Distribution Plant 2008 2 2 2" xfId="6410"/>
    <cellStyle name="_Value Copy 11 30 05 gas 12 09 05 AURORA at 12 14 05_Direct Assignment Distribution Plant 2008 2 2 3" xfId="6411"/>
    <cellStyle name="_Value Copy 11 30 05 gas 12 09 05 AURORA at 12 14 05_Direct Assignment Distribution Plant 2008 2 3" xfId="6412"/>
    <cellStyle name="_Value Copy 11 30 05 gas 12 09 05 AURORA at 12 14 05_Direct Assignment Distribution Plant 2008 2 3 2" xfId="6413"/>
    <cellStyle name="_Value Copy 11 30 05 gas 12 09 05 AURORA at 12 14 05_Direct Assignment Distribution Plant 2008 2 3 3" xfId="6414"/>
    <cellStyle name="_Value Copy 11 30 05 gas 12 09 05 AURORA at 12 14 05_Direct Assignment Distribution Plant 2008 2 4" xfId="6415"/>
    <cellStyle name="_Value Copy 11 30 05 gas 12 09 05 AURORA at 12 14 05_Direct Assignment Distribution Plant 2008 2 4 2" xfId="6416"/>
    <cellStyle name="_Value Copy 11 30 05 gas 12 09 05 AURORA at 12 14 05_Direct Assignment Distribution Plant 2008 2 4 3" xfId="6417"/>
    <cellStyle name="_Value Copy 11 30 05 gas 12 09 05 AURORA at 12 14 05_Direct Assignment Distribution Plant 2008 3" xfId="6418"/>
    <cellStyle name="_Value Copy 11 30 05 gas 12 09 05 AURORA at 12 14 05_Direct Assignment Distribution Plant 2008 3 2" xfId="6419"/>
    <cellStyle name="_Value Copy 11 30 05 gas 12 09 05 AURORA at 12 14 05_Direct Assignment Distribution Plant 2008 3 3" xfId="6420"/>
    <cellStyle name="_Value Copy 11 30 05 gas 12 09 05 AURORA at 12 14 05_Direct Assignment Distribution Plant 2008 4" xfId="6421"/>
    <cellStyle name="_Value Copy 11 30 05 gas 12 09 05 AURORA at 12 14 05_Direct Assignment Distribution Plant 2008 4 2" xfId="6422"/>
    <cellStyle name="_Value Copy 11 30 05 gas 12 09 05 AURORA at 12 14 05_Direct Assignment Distribution Plant 2008 4 3" xfId="6423"/>
    <cellStyle name="_Value Copy 11 30 05 gas 12 09 05 AURORA at 12 14 05_Direct Assignment Distribution Plant 2008 5" xfId="6424"/>
    <cellStyle name="_Value Copy 11 30 05 gas 12 09 05 AURORA at 12 14 05_Direct Assignment Distribution Plant 2008 6" xfId="6425"/>
    <cellStyle name="_Value Copy 11 30 05 gas 12 09 05 AURORA at 12 14 05_Direct Assignment Distribution Plant 2008_Low Income 2010 RevRequirement" xfId="6426"/>
    <cellStyle name="_Value Copy 11 30 05 gas 12 09 05 AURORA at 12 14 05_Direct Assignment Distribution Plant 2008_Low Income 2010 RevRequirement (2)" xfId="6427"/>
    <cellStyle name="_Value Copy 11 30 05 gas 12 09 05 AURORA at 12 14 05_Direct Assignment Distribution Plant 2008_Oct2010toSep2011LwIncLead" xfId="6428"/>
    <cellStyle name="_Value Copy 11 30 05 gas 12 09 05 AURORA at 12 14 05_Electric COS Inputs" xfId="234"/>
    <cellStyle name="_Value Copy 11 30 05 gas 12 09 05 AURORA at 12 14 05_Electric COS Inputs 2" xfId="6429"/>
    <cellStyle name="_Value Copy 11 30 05 gas 12 09 05 AURORA at 12 14 05_Electric COS Inputs 2 2" xfId="6430"/>
    <cellStyle name="_Value Copy 11 30 05 gas 12 09 05 AURORA at 12 14 05_Electric COS Inputs 2 2 2" xfId="6431"/>
    <cellStyle name="_Value Copy 11 30 05 gas 12 09 05 AURORA at 12 14 05_Electric COS Inputs 2 2 3" xfId="6432"/>
    <cellStyle name="_Value Copy 11 30 05 gas 12 09 05 AURORA at 12 14 05_Electric COS Inputs 2 3" xfId="6433"/>
    <cellStyle name="_Value Copy 11 30 05 gas 12 09 05 AURORA at 12 14 05_Electric COS Inputs 2 3 2" xfId="6434"/>
    <cellStyle name="_Value Copy 11 30 05 gas 12 09 05 AURORA at 12 14 05_Electric COS Inputs 2 3 3" xfId="6435"/>
    <cellStyle name="_Value Copy 11 30 05 gas 12 09 05 AURORA at 12 14 05_Electric COS Inputs 2 4" xfId="6436"/>
    <cellStyle name="_Value Copy 11 30 05 gas 12 09 05 AURORA at 12 14 05_Electric COS Inputs 2 4 2" xfId="6437"/>
    <cellStyle name="_Value Copy 11 30 05 gas 12 09 05 AURORA at 12 14 05_Electric COS Inputs 2 4 3" xfId="6438"/>
    <cellStyle name="_Value Copy 11 30 05 gas 12 09 05 AURORA at 12 14 05_Electric COS Inputs 3" xfId="6439"/>
    <cellStyle name="_Value Copy 11 30 05 gas 12 09 05 AURORA at 12 14 05_Electric COS Inputs 3 2" xfId="6440"/>
    <cellStyle name="_Value Copy 11 30 05 gas 12 09 05 AURORA at 12 14 05_Electric COS Inputs 3 3" xfId="6441"/>
    <cellStyle name="_Value Copy 11 30 05 gas 12 09 05 AURORA at 12 14 05_Electric COS Inputs 4" xfId="6442"/>
    <cellStyle name="_Value Copy 11 30 05 gas 12 09 05 AURORA at 12 14 05_Electric COS Inputs 4 2" xfId="6443"/>
    <cellStyle name="_Value Copy 11 30 05 gas 12 09 05 AURORA at 12 14 05_Electric COS Inputs 4 3" xfId="6444"/>
    <cellStyle name="_Value Copy 11 30 05 gas 12 09 05 AURORA at 12 14 05_Electric COS Inputs 5" xfId="6445"/>
    <cellStyle name="_Value Copy 11 30 05 gas 12 09 05 AURORA at 12 14 05_Electric COS Inputs 6" xfId="6446"/>
    <cellStyle name="_Value Copy 11 30 05 gas 12 09 05 AURORA at 12 14 05_Electric COS Inputs_Low Income 2010 RevRequirement" xfId="6447"/>
    <cellStyle name="_Value Copy 11 30 05 gas 12 09 05 AURORA at 12 14 05_Electric COS Inputs_Low Income 2010 RevRequirement (2)" xfId="6448"/>
    <cellStyle name="_Value Copy 11 30 05 gas 12 09 05 AURORA at 12 14 05_Electric COS Inputs_Oct2010toSep2011LwIncLead" xfId="6449"/>
    <cellStyle name="_Value Copy 11 30 05 gas 12 09 05 AURORA at 12 14 05_Electric Rate Spread and Rate Design 3.23.09" xfId="235"/>
    <cellStyle name="_Value Copy 11 30 05 gas 12 09 05 AURORA at 12 14 05_Electric Rate Spread and Rate Design 3.23.09 2" xfId="6450"/>
    <cellStyle name="_Value Copy 11 30 05 gas 12 09 05 AURORA at 12 14 05_Electric Rate Spread and Rate Design 3.23.09 2 2" xfId="6451"/>
    <cellStyle name="_Value Copy 11 30 05 gas 12 09 05 AURORA at 12 14 05_Electric Rate Spread and Rate Design 3.23.09 2 2 2" xfId="6452"/>
    <cellStyle name="_Value Copy 11 30 05 gas 12 09 05 AURORA at 12 14 05_Electric Rate Spread and Rate Design 3.23.09 2 2 3" xfId="6453"/>
    <cellStyle name="_Value Copy 11 30 05 gas 12 09 05 AURORA at 12 14 05_Electric Rate Spread and Rate Design 3.23.09 2 3" xfId="6454"/>
    <cellStyle name="_Value Copy 11 30 05 gas 12 09 05 AURORA at 12 14 05_Electric Rate Spread and Rate Design 3.23.09 2 3 2" xfId="6455"/>
    <cellStyle name="_Value Copy 11 30 05 gas 12 09 05 AURORA at 12 14 05_Electric Rate Spread and Rate Design 3.23.09 2 3 3" xfId="6456"/>
    <cellStyle name="_Value Copy 11 30 05 gas 12 09 05 AURORA at 12 14 05_Electric Rate Spread and Rate Design 3.23.09 2 4" xfId="6457"/>
    <cellStyle name="_Value Copy 11 30 05 gas 12 09 05 AURORA at 12 14 05_Electric Rate Spread and Rate Design 3.23.09 2 4 2" xfId="6458"/>
    <cellStyle name="_Value Copy 11 30 05 gas 12 09 05 AURORA at 12 14 05_Electric Rate Spread and Rate Design 3.23.09 2 4 3" xfId="6459"/>
    <cellStyle name="_Value Copy 11 30 05 gas 12 09 05 AURORA at 12 14 05_Electric Rate Spread and Rate Design 3.23.09 3" xfId="6460"/>
    <cellStyle name="_Value Copy 11 30 05 gas 12 09 05 AURORA at 12 14 05_Electric Rate Spread and Rate Design 3.23.09 3 2" xfId="6461"/>
    <cellStyle name="_Value Copy 11 30 05 gas 12 09 05 AURORA at 12 14 05_Electric Rate Spread and Rate Design 3.23.09 3 3" xfId="6462"/>
    <cellStyle name="_Value Copy 11 30 05 gas 12 09 05 AURORA at 12 14 05_Electric Rate Spread and Rate Design 3.23.09 4" xfId="6463"/>
    <cellStyle name="_Value Copy 11 30 05 gas 12 09 05 AURORA at 12 14 05_Electric Rate Spread and Rate Design 3.23.09 4 2" xfId="6464"/>
    <cellStyle name="_Value Copy 11 30 05 gas 12 09 05 AURORA at 12 14 05_Electric Rate Spread and Rate Design 3.23.09 4 3" xfId="6465"/>
    <cellStyle name="_Value Copy 11 30 05 gas 12 09 05 AURORA at 12 14 05_Electric Rate Spread and Rate Design 3.23.09 5" xfId="6466"/>
    <cellStyle name="_Value Copy 11 30 05 gas 12 09 05 AURORA at 12 14 05_Electric Rate Spread and Rate Design 3.23.09 6" xfId="6467"/>
    <cellStyle name="_Value Copy 11 30 05 gas 12 09 05 AURORA at 12 14 05_Electric Rate Spread and Rate Design 3.23.09_Low Income 2010 RevRequirement" xfId="6468"/>
    <cellStyle name="_Value Copy 11 30 05 gas 12 09 05 AURORA at 12 14 05_Electric Rate Spread and Rate Design 3.23.09_Low Income 2010 RevRequirement (2)" xfId="6469"/>
    <cellStyle name="_Value Copy 11 30 05 gas 12 09 05 AURORA at 12 14 05_Electric Rate Spread and Rate Design 3.23.09_Oct2010toSep2011LwIncLead" xfId="6470"/>
    <cellStyle name="_Value Copy 11 30 05 gas 12 09 05 AURORA at 12 14 05_Exh A-1 resulting from UE-112050 effective Jan 1 2012" xfId="11906"/>
    <cellStyle name="_Value Copy 11 30 05 gas 12 09 05 AURORA at 12 14 05_Exhibit A-1 effective 4-1-11 fr S Free 12-11" xfId="11907"/>
    <cellStyle name="_Value Copy 11 30 05 gas 12 09 05 AURORA at 12 14 05_Exhibit D fr R Gho 12-31-08" xfId="6471"/>
    <cellStyle name="_Value Copy 11 30 05 gas 12 09 05 AURORA at 12 14 05_Exhibit D fr R Gho 12-31-08 2" xfId="6472"/>
    <cellStyle name="_Value Copy 11 30 05 gas 12 09 05 AURORA at 12 14 05_Exhibit D fr R Gho 12-31-08 3" xfId="6473"/>
    <cellStyle name="_Value Copy 11 30 05 gas 12 09 05 AURORA at 12 14 05_Exhibit D fr R Gho 12-31-08 v2" xfId="6474"/>
    <cellStyle name="_Value Copy 11 30 05 gas 12 09 05 AURORA at 12 14 05_Exhibit D fr R Gho 12-31-08 v2 2" xfId="6475"/>
    <cellStyle name="_Value Copy 11 30 05 gas 12 09 05 AURORA at 12 14 05_Exhibit D fr R Gho 12-31-08 v2 3" xfId="6476"/>
    <cellStyle name="_Value Copy 11 30 05 gas 12 09 05 AURORA at 12 14 05_Exhibit D fr R Gho 12-31-08 v2_NIM Summary" xfId="6477"/>
    <cellStyle name="_Value Copy 11 30 05 gas 12 09 05 AURORA at 12 14 05_Exhibit D fr R Gho 12-31-08 v2_NIM Summary 2" xfId="6478"/>
    <cellStyle name="_Value Copy 11 30 05 gas 12 09 05 AURORA at 12 14 05_Exhibit D fr R Gho 12-31-08 v2_NIM Summary 3" xfId="11908"/>
    <cellStyle name="_Value Copy 11 30 05 gas 12 09 05 AURORA at 12 14 05_Exhibit D fr R Gho 12-31-08_NIM Summary" xfId="6479"/>
    <cellStyle name="_Value Copy 11 30 05 gas 12 09 05 AURORA at 12 14 05_Exhibit D fr R Gho 12-31-08_NIM Summary 2" xfId="6480"/>
    <cellStyle name="_Value Copy 11 30 05 gas 12 09 05 AURORA at 12 14 05_Exhibit D fr R Gho 12-31-08_NIM Summary 3" xfId="11909"/>
    <cellStyle name="_Value Copy 11 30 05 gas 12 09 05 AURORA at 12 14 05_Gas Rev Req Model (2010 GRC)" xfId="6481"/>
    <cellStyle name="_Value Copy 11 30 05 gas 12 09 05 AURORA at 12 14 05_Hopkins Ridge Prepaid Tran - Interest Earned RY 12ME Feb  '11" xfId="6482"/>
    <cellStyle name="_Value Copy 11 30 05 gas 12 09 05 AURORA at 12 14 05_Hopkins Ridge Prepaid Tran - Interest Earned RY 12ME Feb  '11 2" xfId="6483"/>
    <cellStyle name="_Value Copy 11 30 05 gas 12 09 05 AURORA at 12 14 05_Hopkins Ridge Prepaid Tran - Interest Earned RY 12ME Feb  '11 3" xfId="11910"/>
    <cellStyle name="_Value Copy 11 30 05 gas 12 09 05 AURORA at 12 14 05_Hopkins Ridge Prepaid Tran - Interest Earned RY 12ME Feb  '11_NIM Summary" xfId="6484"/>
    <cellStyle name="_Value Copy 11 30 05 gas 12 09 05 AURORA at 12 14 05_Hopkins Ridge Prepaid Tran - Interest Earned RY 12ME Feb  '11_NIM Summary 2" xfId="6485"/>
    <cellStyle name="_Value Copy 11 30 05 gas 12 09 05 AURORA at 12 14 05_Hopkins Ridge Prepaid Tran - Interest Earned RY 12ME Feb  '11_NIM Summary 3" xfId="11911"/>
    <cellStyle name="_Value Copy 11 30 05 gas 12 09 05 AURORA at 12 14 05_Hopkins Ridge Prepaid Tran - Interest Earned RY 12ME Feb  '11_Transmission Workbook for May BOD" xfId="6486"/>
    <cellStyle name="_Value Copy 11 30 05 gas 12 09 05 AURORA at 12 14 05_Hopkins Ridge Prepaid Tran - Interest Earned RY 12ME Feb  '11_Transmission Workbook for May BOD 2" xfId="6487"/>
    <cellStyle name="_Value Copy 11 30 05 gas 12 09 05 AURORA at 12 14 05_Hopkins Ridge Prepaid Tran - Interest Earned RY 12ME Feb  '11_Transmission Workbook for May BOD 3" xfId="11912"/>
    <cellStyle name="_Value Copy 11 30 05 gas 12 09 05 AURORA at 12 14 05_INPUTS" xfId="236"/>
    <cellStyle name="_Value Copy 11 30 05 gas 12 09 05 AURORA at 12 14 05_INPUTS 2" xfId="6488"/>
    <cellStyle name="_Value Copy 11 30 05 gas 12 09 05 AURORA at 12 14 05_INPUTS 2 2" xfId="6489"/>
    <cellStyle name="_Value Copy 11 30 05 gas 12 09 05 AURORA at 12 14 05_INPUTS 2 2 2" xfId="6490"/>
    <cellStyle name="_Value Copy 11 30 05 gas 12 09 05 AURORA at 12 14 05_INPUTS 2 2 3" xfId="6491"/>
    <cellStyle name="_Value Copy 11 30 05 gas 12 09 05 AURORA at 12 14 05_INPUTS 2 3" xfId="6492"/>
    <cellStyle name="_Value Copy 11 30 05 gas 12 09 05 AURORA at 12 14 05_INPUTS 2 3 2" xfId="6493"/>
    <cellStyle name="_Value Copy 11 30 05 gas 12 09 05 AURORA at 12 14 05_INPUTS 2 3 3" xfId="6494"/>
    <cellStyle name="_Value Copy 11 30 05 gas 12 09 05 AURORA at 12 14 05_INPUTS 2 4" xfId="6495"/>
    <cellStyle name="_Value Copy 11 30 05 gas 12 09 05 AURORA at 12 14 05_INPUTS 2 4 2" xfId="6496"/>
    <cellStyle name="_Value Copy 11 30 05 gas 12 09 05 AURORA at 12 14 05_INPUTS 2 4 3" xfId="6497"/>
    <cellStyle name="_Value Copy 11 30 05 gas 12 09 05 AURORA at 12 14 05_INPUTS 3" xfId="6498"/>
    <cellStyle name="_Value Copy 11 30 05 gas 12 09 05 AURORA at 12 14 05_INPUTS 3 2" xfId="6499"/>
    <cellStyle name="_Value Copy 11 30 05 gas 12 09 05 AURORA at 12 14 05_INPUTS 3 3" xfId="6500"/>
    <cellStyle name="_Value Copy 11 30 05 gas 12 09 05 AURORA at 12 14 05_INPUTS 4" xfId="6501"/>
    <cellStyle name="_Value Copy 11 30 05 gas 12 09 05 AURORA at 12 14 05_INPUTS 4 2" xfId="6502"/>
    <cellStyle name="_Value Copy 11 30 05 gas 12 09 05 AURORA at 12 14 05_INPUTS 4 3" xfId="6503"/>
    <cellStyle name="_Value Copy 11 30 05 gas 12 09 05 AURORA at 12 14 05_INPUTS 5" xfId="6504"/>
    <cellStyle name="_Value Copy 11 30 05 gas 12 09 05 AURORA at 12 14 05_INPUTS 6" xfId="6505"/>
    <cellStyle name="_Value Copy 11 30 05 gas 12 09 05 AURORA at 12 14 05_INPUTS_Low Income 2010 RevRequirement" xfId="6506"/>
    <cellStyle name="_Value Copy 11 30 05 gas 12 09 05 AURORA at 12 14 05_INPUTS_Low Income 2010 RevRequirement (2)" xfId="6507"/>
    <cellStyle name="_Value Copy 11 30 05 gas 12 09 05 AURORA at 12 14 05_INPUTS_Oct2010toSep2011LwIncLead" xfId="6508"/>
    <cellStyle name="_Value Copy 11 30 05 gas 12 09 05 AURORA at 12 14 05_Leased Transformer &amp; Substation Plant &amp; Rev 12-2009" xfId="237"/>
    <cellStyle name="_Value Copy 11 30 05 gas 12 09 05 AURORA at 12 14 05_Leased Transformer &amp; Substation Plant &amp; Rev 12-2009 2" xfId="6509"/>
    <cellStyle name="_Value Copy 11 30 05 gas 12 09 05 AURORA at 12 14 05_Leased Transformer &amp; Substation Plant &amp; Rev 12-2009 2 2" xfId="6510"/>
    <cellStyle name="_Value Copy 11 30 05 gas 12 09 05 AURORA at 12 14 05_Leased Transformer &amp; Substation Plant &amp; Rev 12-2009 2 2 2" xfId="6511"/>
    <cellStyle name="_Value Copy 11 30 05 gas 12 09 05 AURORA at 12 14 05_Leased Transformer &amp; Substation Plant &amp; Rev 12-2009 2 2 3" xfId="6512"/>
    <cellStyle name="_Value Copy 11 30 05 gas 12 09 05 AURORA at 12 14 05_Leased Transformer &amp; Substation Plant &amp; Rev 12-2009 2 3" xfId="6513"/>
    <cellStyle name="_Value Copy 11 30 05 gas 12 09 05 AURORA at 12 14 05_Leased Transformer &amp; Substation Plant &amp; Rev 12-2009 2 3 2" xfId="6514"/>
    <cellStyle name="_Value Copy 11 30 05 gas 12 09 05 AURORA at 12 14 05_Leased Transformer &amp; Substation Plant &amp; Rev 12-2009 2 3 3" xfId="6515"/>
    <cellStyle name="_Value Copy 11 30 05 gas 12 09 05 AURORA at 12 14 05_Leased Transformer &amp; Substation Plant &amp; Rev 12-2009 2 4" xfId="6516"/>
    <cellStyle name="_Value Copy 11 30 05 gas 12 09 05 AURORA at 12 14 05_Leased Transformer &amp; Substation Plant &amp; Rev 12-2009 2 4 2" xfId="6517"/>
    <cellStyle name="_Value Copy 11 30 05 gas 12 09 05 AURORA at 12 14 05_Leased Transformer &amp; Substation Plant &amp; Rev 12-2009 2 4 3" xfId="6518"/>
    <cellStyle name="_Value Copy 11 30 05 gas 12 09 05 AURORA at 12 14 05_Leased Transformer &amp; Substation Plant &amp; Rev 12-2009 3" xfId="6519"/>
    <cellStyle name="_Value Copy 11 30 05 gas 12 09 05 AURORA at 12 14 05_Leased Transformer &amp; Substation Plant &amp; Rev 12-2009 3 2" xfId="6520"/>
    <cellStyle name="_Value Copy 11 30 05 gas 12 09 05 AURORA at 12 14 05_Leased Transformer &amp; Substation Plant &amp; Rev 12-2009 3 3" xfId="6521"/>
    <cellStyle name="_Value Copy 11 30 05 gas 12 09 05 AURORA at 12 14 05_Leased Transformer &amp; Substation Plant &amp; Rev 12-2009 4" xfId="6522"/>
    <cellStyle name="_Value Copy 11 30 05 gas 12 09 05 AURORA at 12 14 05_Leased Transformer &amp; Substation Plant &amp; Rev 12-2009 4 2" xfId="6523"/>
    <cellStyle name="_Value Copy 11 30 05 gas 12 09 05 AURORA at 12 14 05_Leased Transformer &amp; Substation Plant &amp; Rev 12-2009 4 3" xfId="6524"/>
    <cellStyle name="_Value Copy 11 30 05 gas 12 09 05 AURORA at 12 14 05_Leased Transformer &amp; Substation Plant &amp; Rev 12-2009 5" xfId="6525"/>
    <cellStyle name="_Value Copy 11 30 05 gas 12 09 05 AURORA at 12 14 05_Leased Transformer &amp; Substation Plant &amp; Rev 12-2009 6" xfId="6526"/>
    <cellStyle name="_Value Copy 11 30 05 gas 12 09 05 AURORA at 12 14 05_Leased Transformer &amp; Substation Plant &amp; Rev 12-2009_Low Income 2010 RevRequirement" xfId="6527"/>
    <cellStyle name="_Value Copy 11 30 05 gas 12 09 05 AURORA at 12 14 05_Leased Transformer &amp; Substation Plant &amp; Rev 12-2009_Low Income 2010 RevRequirement (2)" xfId="6528"/>
    <cellStyle name="_Value Copy 11 30 05 gas 12 09 05 AURORA at 12 14 05_Leased Transformer &amp; Substation Plant &amp; Rev 12-2009_Oct2010toSep2011LwIncLead" xfId="6529"/>
    <cellStyle name="_Value Copy 11 30 05 gas 12 09 05 AURORA at 12 14 05_Low Income 2010 RevRequirement" xfId="6530"/>
    <cellStyle name="_Value Copy 11 30 05 gas 12 09 05 AURORA at 12 14 05_Low Income 2010 RevRequirement (2)" xfId="6531"/>
    <cellStyle name="_Value Copy 11 30 05 gas 12 09 05 AURORA at 12 14 05_NIM Summary" xfId="6532"/>
    <cellStyle name="_Value Copy 11 30 05 gas 12 09 05 AURORA at 12 14 05_NIM Summary 09GRC" xfId="6533"/>
    <cellStyle name="_Value Copy 11 30 05 gas 12 09 05 AURORA at 12 14 05_NIM Summary 09GRC 2" xfId="6534"/>
    <cellStyle name="_Value Copy 11 30 05 gas 12 09 05 AURORA at 12 14 05_NIM Summary 09GRC 3" xfId="11913"/>
    <cellStyle name="_Value Copy 11 30 05 gas 12 09 05 AURORA at 12 14 05_NIM Summary 10" xfId="11914"/>
    <cellStyle name="_Value Copy 11 30 05 gas 12 09 05 AURORA at 12 14 05_NIM Summary 2" xfId="6535"/>
    <cellStyle name="_Value Copy 11 30 05 gas 12 09 05 AURORA at 12 14 05_NIM Summary 3" xfId="6536"/>
    <cellStyle name="_Value Copy 11 30 05 gas 12 09 05 AURORA at 12 14 05_NIM Summary 4" xfId="6537"/>
    <cellStyle name="_Value Copy 11 30 05 gas 12 09 05 AURORA at 12 14 05_NIM Summary 5" xfId="6538"/>
    <cellStyle name="_Value Copy 11 30 05 gas 12 09 05 AURORA at 12 14 05_NIM Summary 6" xfId="6539"/>
    <cellStyle name="_Value Copy 11 30 05 gas 12 09 05 AURORA at 12 14 05_NIM Summary 7" xfId="6540"/>
    <cellStyle name="_Value Copy 11 30 05 gas 12 09 05 AURORA at 12 14 05_NIM Summary 8" xfId="6541"/>
    <cellStyle name="_Value Copy 11 30 05 gas 12 09 05 AURORA at 12 14 05_NIM Summary 9" xfId="6542"/>
    <cellStyle name="_Value Copy 11 30 05 gas 12 09 05 AURORA at 12 14 05_Oct2010toSep2011LwIncLead" xfId="6543"/>
    <cellStyle name="_Value Copy 11 30 05 gas 12 09 05 AURORA at 12 14 05_PCA 10 -  Exhibit D Dec 2011" xfId="11915"/>
    <cellStyle name="_Value Copy 11 30 05 gas 12 09 05 AURORA at 12 14 05_PCA 10 -  Exhibit D from A Kellogg Jan 2011" xfId="6544"/>
    <cellStyle name="_Value Copy 11 30 05 gas 12 09 05 AURORA at 12 14 05_PCA 10 -  Exhibit D from A Kellogg July 2011" xfId="6545"/>
    <cellStyle name="_Value Copy 11 30 05 gas 12 09 05 AURORA at 12 14 05_PCA 10 -  Exhibit D from S Free Rcv'd 12-11" xfId="6546"/>
    <cellStyle name="_Value Copy 11 30 05 gas 12 09 05 AURORA at 12 14 05_PCA 11 -  Exhibit D Apr 2012 fr A Kellogg v2" xfId="11916"/>
    <cellStyle name="_Value Copy 11 30 05 gas 12 09 05 AURORA at 12 14 05_PCA 11 -  Exhibit D Jan 2012 fr A Kellogg" xfId="11917"/>
    <cellStyle name="_Value Copy 11 30 05 gas 12 09 05 AURORA at 12 14 05_PCA 11 -  Exhibit D Jan 2012 WF" xfId="11918"/>
    <cellStyle name="_Value Copy 11 30 05 gas 12 09 05 AURORA at 12 14 05_PCA 7 - Exhibit D update 11_30_08 (2)" xfId="6547"/>
    <cellStyle name="_Value Copy 11 30 05 gas 12 09 05 AURORA at 12 14 05_PCA 7 - Exhibit D update 11_30_08 (2) 2" xfId="6548"/>
    <cellStyle name="_Value Copy 11 30 05 gas 12 09 05 AURORA at 12 14 05_PCA 7 - Exhibit D update 11_30_08 (2) 2 2" xfId="6549"/>
    <cellStyle name="_Value Copy 11 30 05 gas 12 09 05 AURORA at 12 14 05_PCA 7 - Exhibit D update 11_30_08 (2) 3" xfId="6550"/>
    <cellStyle name="_Value Copy 11 30 05 gas 12 09 05 AURORA at 12 14 05_PCA 7 - Exhibit D update 11_30_08 (2) 4" xfId="6551"/>
    <cellStyle name="_Value Copy 11 30 05 gas 12 09 05 AURORA at 12 14 05_PCA 7 - Exhibit D update 11_30_08 (2)_NIM Summary" xfId="6552"/>
    <cellStyle name="_Value Copy 11 30 05 gas 12 09 05 AURORA at 12 14 05_PCA 7 - Exhibit D update 11_30_08 (2)_NIM Summary 2" xfId="6553"/>
    <cellStyle name="_Value Copy 11 30 05 gas 12 09 05 AURORA at 12 14 05_PCA 7 - Exhibit D update 11_30_08 (2)_NIM Summary 3" xfId="11919"/>
    <cellStyle name="_Value Copy 11 30 05 gas 12 09 05 AURORA at 12 14 05_PCA 8 - Exhibit D update 12_31_09" xfId="6554"/>
    <cellStyle name="_Value Copy 11 30 05 gas 12 09 05 AURORA at 12 14 05_PCA 8 - Exhibit D update 12_31_09 2" xfId="6555"/>
    <cellStyle name="_Value Copy 11 30 05 gas 12 09 05 AURORA at 12 14 05_PCA 9 -  Exhibit D April 2010" xfId="6556"/>
    <cellStyle name="_Value Copy 11 30 05 gas 12 09 05 AURORA at 12 14 05_PCA 9 -  Exhibit D April 2010 (3)" xfId="6557"/>
    <cellStyle name="_Value Copy 11 30 05 gas 12 09 05 AURORA at 12 14 05_PCA 9 -  Exhibit D April 2010 (3) 2" xfId="6558"/>
    <cellStyle name="_Value Copy 11 30 05 gas 12 09 05 AURORA at 12 14 05_PCA 9 -  Exhibit D April 2010 (3) 3" xfId="11920"/>
    <cellStyle name="_Value Copy 11 30 05 gas 12 09 05 AURORA at 12 14 05_PCA 9 -  Exhibit D April 2010 2" xfId="6559"/>
    <cellStyle name="_Value Copy 11 30 05 gas 12 09 05 AURORA at 12 14 05_PCA 9 -  Exhibit D April 2010 3" xfId="6560"/>
    <cellStyle name="_Value Copy 11 30 05 gas 12 09 05 AURORA at 12 14 05_PCA 9 -  Exhibit D April 2010 4" xfId="11921"/>
    <cellStyle name="_Value Copy 11 30 05 gas 12 09 05 AURORA at 12 14 05_PCA 9 -  Exhibit D April 2010 5" xfId="11922"/>
    <cellStyle name="_Value Copy 11 30 05 gas 12 09 05 AURORA at 12 14 05_PCA 9 -  Exhibit D April 2010 6" xfId="11923"/>
    <cellStyle name="_Value Copy 11 30 05 gas 12 09 05 AURORA at 12 14 05_PCA 9 -  Exhibit D April 2010 7" xfId="11924"/>
    <cellStyle name="_Value Copy 11 30 05 gas 12 09 05 AURORA at 12 14 05_PCA 9 -  Exhibit D Feb 2010" xfId="6561"/>
    <cellStyle name="_Value Copy 11 30 05 gas 12 09 05 AURORA at 12 14 05_PCA 9 -  Exhibit D Feb 2010 2" xfId="6562"/>
    <cellStyle name="_Value Copy 11 30 05 gas 12 09 05 AURORA at 12 14 05_PCA 9 -  Exhibit D Feb 2010 v2" xfId="6563"/>
    <cellStyle name="_Value Copy 11 30 05 gas 12 09 05 AURORA at 12 14 05_PCA 9 -  Exhibit D Feb 2010 v2 2" xfId="6564"/>
    <cellStyle name="_Value Copy 11 30 05 gas 12 09 05 AURORA at 12 14 05_PCA 9 -  Exhibit D Feb 2010 WF" xfId="6565"/>
    <cellStyle name="_Value Copy 11 30 05 gas 12 09 05 AURORA at 12 14 05_PCA 9 -  Exhibit D Feb 2010 WF 2" xfId="6566"/>
    <cellStyle name="_Value Copy 11 30 05 gas 12 09 05 AURORA at 12 14 05_PCA 9 -  Exhibit D Jan 2010" xfId="6567"/>
    <cellStyle name="_Value Copy 11 30 05 gas 12 09 05 AURORA at 12 14 05_PCA 9 -  Exhibit D Jan 2010 2" xfId="6568"/>
    <cellStyle name="_Value Copy 11 30 05 gas 12 09 05 AURORA at 12 14 05_PCA 9 -  Exhibit D March 2010 (2)" xfId="6569"/>
    <cellStyle name="_Value Copy 11 30 05 gas 12 09 05 AURORA at 12 14 05_PCA 9 -  Exhibit D March 2010 (2) 2" xfId="6570"/>
    <cellStyle name="_Value Copy 11 30 05 gas 12 09 05 AURORA at 12 14 05_PCA 9 -  Exhibit D Nov 2010" xfId="6571"/>
    <cellStyle name="_Value Copy 11 30 05 gas 12 09 05 AURORA at 12 14 05_PCA 9 -  Exhibit D Nov 2010 2" xfId="6572"/>
    <cellStyle name="_Value Copy 11 30 05 gas 12 09 05 AURORA at 12 14 05_PCA 9 - Exhibit D at August 2010" xfId="6573"/>
    <cellStyle name="_Value Copy 11 30 05 gas 12 09 05 AURORA at 12 14 05_PCA 9 - Exhibit D at August 2010 2" xfId="6574"/>
    <cellStyle name="_Value Copy 11 30 05 gas 12 09 05 AURORA at 12 14 05_PCA 9 - Exhibit D June 2010 GRC" xfId="6575"/>
    <cellStyle name="_Value Copy 11 30 05 gas 12 09 05 AURORA at 12 14 05_PCA 9 - Exhibit D June 2010 GRC 2" xfId="6576"/>
    <cellStyle name="_Value Copy 11 30 05 gas 12 09 05 AURORA at 12 14 05_Power Costs - Comparison bx Rbtl-Staff-Jt-PC" xfId="6577"/>
    <cellStyle name="_Value Copy 11 30 05 gas 12 09 05 AURORA at 12 14 05_Power Costs - Comparison bx Rbtl-Staff-Jt-PC 2" xfId="6578"/>
    <cellStyle name="_Value Copy 11 30 05 gas 12 09 05 AURORA at 12 14 05_Power Costs - Comparison bx Rbtl-Staff-Jt-PC 2 2" xfId="6579"/>
    <cellStyle name="_Value Copy 11 30 05 gas 12 09 05 AURORA at 12 14 05_Power Costs - Comparison bx Rbtl-Staff-Jt-PC 2 3" xfId="6580"/>
    <cellStyle name="_Value Copy 11 30 05 gas 12 09 05 AURORA at 12 14 05_Power Costs - Comparison bx Rbtl-Staff-Jt-PC 3" xfId="6581"/>
    <cellStyle name="_Value Copy 11 30 05 gas 12 09 05 AURORA at 12 14 05_Power Costs - Comparison bx Rbtl-Staff-Jt-PC 4" xfId="6582"/>
    <cellStyle name="_Value Copy 11 30 05 gas 12 09 05 AURORA at 12 14 05_Power Costs - Comparison bx Rbtl-Staff-Jt-PC_Adj Bench DR 3 for Initial Briefs (Electric)" xfId="6583"/>
    <cellStyle name="_Value Copy 11 30 05 gas 12 09 05 AURORA at 12 14 05_Power Costs - Comparison bx Rbtl-Staff-Jt-PC_Adj Bench DR 3 for Initial Briefs (Electric) 2" xfId="6584"/>
    <cellStyle name="_Value Copy 11 30 05 gas 12 09 05 AURORA at 12 14 05_Power Costs - Comparison bx Rbtl-Staff-Jt-PC_Adj Bench DR 3 for Initial Briefs (Electric) 2 2" xfId="6585"/>
    <cellStyle name="_Value Copy 11 30 05 gas 12 09 05 AURORA at 12 14 05_Power Costs - Comparison bx Rbtl-Staff-Jt-PC_Adj Bench DR 3 for Initial Briefs (Electric) 2 3" xfId="6586"/>
    <cellStyle name="_Value Copy 11 30 05 gas 12 09 05 AURORA at 12 14 05_Power Costs - Comparison bx Rbtl-Staff-Jt-PC_Adj Bench DR 3 for Initial Briefs (Electric) 3" xfId="6587"/>
    <cellStyle name="_Value Copy 11 30 05 gas 12 09 05 AURORA at 12 14 05_Power Costs - Comparison bx Rbtl-Staff-Jt-PC_Adj Bench DR 3 for Initial Briefs (Electric) 4" xfId="6588"/>
    <cellStyle name="_Value Copy 11 30 05 gas 12 09 05 AURORA at 12 14 05_Power Costs - Comparison bx Rbtl-Staff-Jt-PC_Electric Rev Req Model (2009 GRC) Rebuttal" xfId="6589"/>
    <cellStyle name="_Value Copy 11 30 05 gas 12 09 05 AURORA at 12 14 05_Power Costs - Comparison bx Rbtl-Staff-Jt-PC_Electric Rev Req Model (2009 GRC) Rebuttal 2" xfId="6590"/>
    <cellStyle name="_Value Copy 11 30 05 gas 12 09 05 AURORA at 12 14 05_Power Costs - Comparison bx Rbtl-Staff-Jt-PC_Electric Rev Req Model (2009 GRC) Rebuttal 2 2" xfId="6591"/>
    <cellStyle name="_Value Copy 11 30 05 gas 12 09 05 AURORA at 12 14 05_Power Costs - Comparison bx Rbtl-Staff-Jt-PC_Electric Rev Req Model (2009 GRC) Rebuttal 2 3" xfId="6592"/>
    <cellStyle name="_Value Copy 11 30 05 gas 12 09 05 AURORA at 12 14 05_Power Costs - Comparison bx Rbtl-Staff-Jt-PC_Electric Rev Req Model (2009 GRC) Rebuttal 3" xfId="6593"/>
    <cellStyle name="_Value Copy 11 30 05 gas 12 09 05 AURORA at 12 14 05_Power Costs - Comparison bx Rbtl-Staff-Jt-PC_Electric Rev Req Model (2009 GRC) Rebuttal 4" xfId="6594"/>
    <cellStyle name="_Value Copy 11 30 05 gas 12 09 05 AURORA at 12 14 05_Power Costs - Comparison bx Rbtl-Staff-Jt-PC_Electric Rev Req Model (2009 GRC) Rebuttal REmoval of New  WH Solar AdjustMI" xfId="6595"/>
    <cellStyle name="_Value Copy 11 30 05 gas 12 09 05 AURORA at 12 14 05_Power Costs - Comparison bx Rbtl-Staff-Jt-PC_Electric Rev Req Model (2009 GRC) Rebuttal REmoval of New  WH Solar AdjustMI 2" xfId="6596"/>
    <cellStyle name="_Value Copy 11 30 05 gas 12 09 05 AURORA at 12 14 05_Power Costs - Comparison bx Rbtl-Staff-Jt-PC_Electric Rev Req Model (2009 GRC) Rebuttal REmoval of New  WH Solar AdjustMI 2 2" xfId="6597"/>
    <cellStyle name="_Value Copy 11 30 05 gas 12 09 05 AURORA at 12 14 05_Power Costs - Comparison bx Rbtl-Staff-Jt-PC_Electric Rev Req Model (2009 GRC) Rebuttal REmoval of New  WH Solar AdjustMI 2 3" xfId="6598"/>
    <cellStyle name="_Value Copy 11 30 05 gas 12 09 05 AURORA at 12 14 05_Power Costs - Comparison bx Rbtl-Staff-Jt-PC_Electric Rev Req Model (2009 GRC) Rebuttal REmoval of New  WH Solar AdjustMI 3" xfId="6599"/>
    <cellStyle name="_Value Copy 11 30 05 gas 12 09 05 AURORA at 12 14 05_Power Costs - Comparison bx Rbtl-Staff-Jt-PC_Electric Rev Req Model (2009 GRC) Rebuttal REmoval of New  WH Solar AdjustMI 4" xfId="6600"/>
    <cellStyle name="_Value Copy 11 30 05 gas 12 09 05 AURORA at 12 14 05_Power Costs - Comparison bx Rbtl-Staff-Jt-PC_Electric Rev Req Model (2009 GRC) Revised 01-18-2010" xfId="6601"/>
    <cellStyle name="_Value Copy 11 30 05 gas 12 09 05 AURORA at 12 14 05_Power Costs - Comparison bx Rbtl-Staff-Jt-PC_Electric Rev Req Model (2009 GRC) Revised 01-18-2010 2" xfId="6602"/>
    <cellStyle name="_Value Copy 11 30 05 gas 12 09 05 AURORA at 12 14 05_Power Costs - Comparison bx Rbtl-Staff-Jt-PC_Electric Rev Req Model (2009 GRC) Revised 01-18-2010 2 2" xfId="6603"/>
    <cellStyle name="_Value Copy 11 30 05 gas 12 09 05 AURORA at 12 14 05_Power Costs - Comparison bx Rbtl-Staff-Jt-PC_Electric Rev Req Model (2009 GRC) Revised 01-18-2010 2 3" xfId="6604"/>
    <cellStyle name="_Value Copy 11 30 05 gas 12 09 05 AURORA at 12 14 05_Power Costs - Comparison bx Rbtl-Staff-Jt-PC_Electric Rev Req Model (2009 GRC) Revised 01-18-2010 3" xfId="6605"/>
    <cellStyle name="_Value Copy 11 30 05 gas 12 09 05 AURORA at 12 14 05_Power Costs - Comparison bx Rbtl-Staff-Jt-PC_Electric Rev Req Model (2009 GRC) Revised 01-18-2010 4" xfId="6606"/>
    <cellStyle name="_Value Copy 11 30 05 gas 12 09 05 AURORA at 12 14 05_Power Costs - Comparison bx Rbtl-Staff-Jt-PC_Final Order Electric EXHIBIT A-1" xfId="6607"/>
    <cellStyle name="_Value Copy 11 30 05 gas 12 09 05 AURORA at 12 14 05_Power Costs - Comparison bx Rbtl-Staff-Jt-PC_Final Order Electric EXHIBIT A-1 2" xfId="6608"/>
    <cellStyle name="_Value Copy 11 30 05 gas 12 09 05 AURORA at 12 14 05_Power Costs - Comparison bx Rbtl-Staff-Jt-PC_Final Order Electric EXHIBIT A-1 2 2" xfId="6609"/>
    <cellStyle name="_Value Copy 11 30 05 gas 12 09 05 AURORA at 12 14 05_Power Costs - Comparison bx Rbtl-Staff-Jt-PC_Final Order Electric EXHIBIT A-1 2 3" xfId="6610"/>
    <cellStyle name="_Value Copy 11 30 05 gas 12 09 05 AURORA at 12 14 05_Power Costs - Comparison bx Rbtl-Staff-Jt-PC_Final Order Electric EXHIBIT A-1 3" xfId="6611"/>
    <cellStyle name="_Value Copy 11 30 05 gas 12 09 05 AURORA at 12 14 05_Power Costs - Comparison bx Rbtl-Staff-Jt-PC_Final Order Electric EXHIBIT A-1 4" xfId="6612"/>
    <cellStyle name="_Value Copy 11 30 05 gas 12 09 05 AURORA at 12 14 05_Production Adj 4.37" xfId="238"/>
    <cellStyle name="_Value Copy 11 30 05 gas 12 09 05 AURORA at 12 14 05_Production Adj 4.37 2" xfId="6613"/>
    <cellStyle name="_Value Copy 11 30 05 gas 12 09 05 AURORA at 12 14 05_Production Adj 4.37 2 2" xfId="6614"/>
    <cellStyle name="_Value Copy 11 30 05 gas 12 09 05 AURORA at 12 14 05_Production Adj 4.37 2 3" xfId="6615"/>
    <cellStyle name="_Value Copy 11 30 05 gas 12 09 05 AURORA at 12 14 05_Production Adj 4.37 3" xfId="6616"/>
    <cellStyle name="_Value Copy 11 30 05 gas 12 09 05 AURORA at 12 14 05_Purchased Power Adj 4.03" xfId="239"/>
    <cellStyle name="_Value Copy 11 30 05 gas 12 09 05 AURORA at 12 14 05_Purchased Power Adj 4.03 2" xfId="6617"/>
    <cellStyle name="_Value Copy 11 30 05 gas 12 09 05 AURORA at 12 14 05_Purchased Power Adj 4.03 2 2" xfId="6618"/>
    <cellStyle name="_Value Copy 11 30 05 gas 12 09 05 AURORA at 12 14 05_Purchased Power Adj 4.03 2 3" xfId="6619"/>
    <cellStyle name="_Value Copy 11 30 05 gas 12 09 05 AURORA at 12 14 05_Purchased Power Adj 4.03 3" xfId="6620"/>
    <cellStyle name="_Value Copy 11 30 05 gas 12 09 05 AURORA at 12 14 05_Rate Design Sch 24" xfId="240"/>
    <cellStyle name="_Value Copy 11 30 05 gas 12 09 05 AURORA at 12 14 05_Rate Design Sch 24 2" xfId="6621"/>
    <cellStyle name="_Value Copy 11 30 05 gas 12 09 05 AURORA at 12 14 05_Rate Design Sch 24 3" xfId="6622"/>
    <cellStyle name="_Value Copy 11 30 05 gas 12 09 05 AURORA at 12 14 05_Rate Design Sch 25" xfId="241"/>
    <cellStyle name="_Value Copy 11 30 05 gas 12 09 05 AURORA at 12 14 05_Rate Design Sch 25 2" xfId="6623"/>
    <cellStyle name="_Value Copy 11 30 05 gas 12 09 05 AURORA at 12 14 05_Rate Design Sch 25 2 2" xfId="6624"/>
    <cellStyle name="_Value Copy 11 30 05 gas 12 09 05 AURORA at 12 14 05_Rate Design Sch 25 2 3" xfId="6625"/>
    <cellStyle name="_Value Copy 11 30 05 gas 12 09 05 AURORA at 12 14 05_Rate Design Sch 25 3" xfId="6626"/>
    <cellStyle name="_Value Copy 11 30 05 gas 12 09 05 AURORA at 12 14 05_Rate Design Sch 25 4" xfId="6627"/>
    <cellStyle name="_Value Copy 11 30 05 gas 12 09 05 AURORA at 12 14 05_Rate Design Sch 26" xfId="242"/>
    <cellStyle name="_Value Copy 11 30 05 gas 12 09 05 AURORA at 12 14 05_Rate Design Sch 26 2" xfId="6628"/>
    <cellStyle name="_Value Copy 11 30 05 gas 12 09 05 AURORA at 12 14 05_Rate Design Sch 26 2 2" xfId="6629"/>
    <cellStyle name="_Value Copy 11 30 05 gas 12 09 05 AURORA at 12 14 05_Rate Design Sch 26 2 3" xfId="6630"/>
    <cellStyle name="_Value Copy 11 30 05 gas 12 09 05 AURORA at 12 14 05_Rate Design Sch 26 3" xfId="6631"/>
    <cellStyle name="_Value Copy 11 30 05 gas 12 09 05 AURORA at 12 14 05_Rate Design Sch 26 4" xfId="6632"/>
    <cellStyle name="_Value Copy 11 30 05 gas 12 09 05 AURORA at 12 14 05_Rate Design Sch 31" xfId="243"/>
    <cellStyle name="_Value Copy 11 30 05 gas 12 09 05 AURORA at 12 14 05_Rate Design Sch 31 2" xfId="6633"/>
    <cellStyle name="_Value Copy 11 30 05 gas 12 09 05 AURORA at 12 14 05_Rate Design Sch 31 2 2" xfId="6634"/>
    <cellStyle name="_Value Copy 11 30 05 gas 12 09 05 AURORA at 12 14 05_Rate Design Sch 31 2 3" xfId="6635"/>
    <cellStyle name="_Value Copy 11 30 05 gas 12 09 05 AURORA at 12 14 05_Rate Design Sch 31 3" xfId="6636"/>
    <cellStyle name="_Value Copy 11 30 05 gas 12 09 05 AURORA at 12 14 05_Rate Design Sch 31 4" xfId="6637"/>
    <cellStyle name="_Value Copy 11 30 05 gas 12 09 05 AURORA at 12 14 05_Rate Design Sch 43" xfId="244"/>
    <cellStyle name="_Value Copy 11 30 05 gas 12 09 05 AURORA at 12 14 05_Rate Design Sch 43 2" xfId="6638"/>
    <cellStyle name="_Value Copy 11 30 05 gas 12 09 05 AURORA at 12 14 05_Rate Design Sch 43 2 2" xfId="6639"/>
    <cellStyle name="_Value Copy 11 30 05 gas 12 09 05 AURORA at 12 14 05_Rate Design Sch 43 2 3" xfId="6640"/>
    <cellStyle name="_Value Copy 11 30 05 gas 12 09 05 AURORA at 12 14 05_Rate Design Sch 43 3" xfId="6641"/>
    <cellStyle name="_Value Copy 11 30 05 gas 12 09 05 AURORA at 12 14 05_Rate Design Sch 43 4" xfId="6642"/>
    <cellStyle name="_Value Copy 11 30 05 gas 12 09 05 AURORA at 12 14 05_Rate Design Sch 448-449" xfId="245"/>
    <cellStyle name="_Value Copy 11 30 05 gas 12 09 05 AURORA at 12 14 05_Rate Design Sch 448-449 2" xfId="6643"/>
    <cellStyle name="_Value Copy 11 30 05 gas 12 09 05 AURORA at 12 14 05_Rate Design Sch 448-449 3" xfId="6644"/>
    <cellStyle name="_Value Copy 11 30 05 gas 12 09 05 AURORA at 12 14 05_Rate Design Sch 46" xfId="246"/>
    <cellStyle name="_Value Copy 11 30 05 gas 12 09 05 AURORA at 12 14 05_Rate Design Sch 46 2" xfId="6645"/>
    <cellStyle name="_Value Copy 11 30 05 gas 12 09 05 AURORA at 12 14 05_Rate Design Sch 46 2 2" xfId="6646"/>
    <cellStyle name="_Value Copy 11 30 05 gas 12 09 05 AURORA at 12 14 05_Rate Design Sch 46 2 3" xfId="6647"/>
    <cellStyle name="_Value Copy 11 30 05 gas 12 09 05 AURORA at 12 14 05_Rate Design Sch 46 3" xfId="6648"/>
    <cellStyle name="_Value Copy 11 30 05 gas 12 09 05 AURORA at 12 14 05_Rate Design Sch 46 4" xfId="6649"/>
    <cellStyle name="_Value Copy 11 30 05 gas 12 09 05 AURORA at 12 14 05_Rate Spread" xfId="247"/>
    <cellStyle name="_Value Copy 11 30 05 gas 12 09 05 AURORA at 12 14 05_Rate Spread 2" xfId="6650"/>
    <cellStyle name="_Value Copy 11 30 05 gas 12 09 05 AURORA at 12 14 05_Rate Spread 2 2" xfId="6651"/>
    <cellStyle name="_Value Copy 11 30 05 gas 12 09 05 AURORA at 12 14 05_Rate Spread 2 3" xfId="6652"/>
    <cellStyle name="_Value Copy 11 30 05 gas 12 09 05 AURORA at 12 14 05_Rate Spread 3" xfId="6653"/>
    <cellStyle name="_Value Copy 11 30 05 gas 12 09 05 AURORA at 12 14 05_Rate Spread 4" xfId="6654"/>
    <cellStyle name="_Value Copy 11 30 05 gas 12 09 05 AURORA at 12 14 05_Rebuttal Power Costs" xfId="6655"/>
    <cellStyle name="_Value Copy 11 30 05 gas 12 09 05 AURORA at 12 14 05_Rebuttal Power Costs 2" xfId="6656"/>
    <cellStyle name="_Value Copy 11 30 05 gas 12 09 05 AURORA at 12 14 05_Rebuttal Power Costs 2 2" xfId="6657"/>
    <cellStyle name="_Value Copy 11 30 05 gas 12 09 05 AURORA at 12 14 05_Rebuttal Power Costs 2 3" xfId="6658"/>
    <cellStyle name="_Value Copy 11 30 05 gas 12 09 05 AURORA at 12 14 05_Rebuttal Power Costs 3" xfId="6659"/>
    <cellStyle name="_Value Copy 11 30 05 gas 12 09 05 AURORA at 12 14 05_Rebuttal Power Costs 4" xfId="6660"/>
    <cellStyle name="_Value Copy 11 30 05 gas 12 09 05 AURORA at 12 14 05_Rebuttal Power Costs_Adj Bench DR 3 for Initial Briefs (Electric)" xfId="6661"/>
    <cellStyle name="_Value Copy 11 30 05 gas 12 09 05 AURORA at 12 14 05_Rebuttal Power Costs_Adj Bench DR 3 for Initial Briefs (Electric) 2" xfId="6662"/>
    <cellStyle name="_Value Copy 11 30 05 gas 12 09 05 AURORA at 12 14 05_Rebuttal Power Costs_Adj Bench DR 3 for Initial Briefs (Electric) 2 2" xfId="6663"/>
    <cellStyle name="_Value Copy 11 30 05 gas 12 09 05 AURORA at 12 14 05_Rebuttal Power Costs_Adj Bench DR 3 for Initial Briefs (Electric) 2 3" xfId="6664"/>
    <cellStyle name="_Value Copy 11 30 05 gas 12 09 05 AURORA at 12 14 05_Rebuttal Power Costs_Adj Bench DR 3 for Initial Briefs (Electric) 3" xfId="6665"/>
    <cellStyle name="_Value Copy 11 30 05 gas 12 09 05 AURORA at 12 14 05_Rebuttal Power Costs_Adj Bench DR 3 for Initial Briefs (Electric) 4" xfId="6666"/>
    <cellStyle name="_Value Copy 11 30 05 gas 12 09 05 AURORA at 12 14 05_Rebuttal Power Costs_Electric Rev Req Model (2009 GRC) Rebuttal" xfId="6667"/>
    <cellStyle name="_Value Copy 11 30 05 gas 12 09 05 AURORA at 12 14 05_Rebuttal Power Costs_Electric Rev Req Model (2009 GRC) Rebuttal 2" xfId="6668"/>
    <cellStyle name="_Value Copy 11 30 05 gas 12 09 05 AURORA at 12 14 05_Rebuttal Power Costs_Electric Rev Req Model (2009 GRC) Rebuttal 2 2" xfId="6669"/>
    <cellStyle name="_Value Copy 11 30 05 gas 12 09 05 AURORA at 12 14 05_Rebuttal Power Costs_Electric Rev Req Model (2009 GRC) Rebuttal 2 3" xfId="6670"/>
    <cellStyle name="_Value Copy 11 30 05 gas 12 09 05 AURORA at 12 14 05_Rebuttal Power Costs_Electric Rev Req Model (2009 GRC) Rebuttal 3" xfId="6671"/>
    <cellStyle name="_Value Copy 11 30 05 gas 12 09 05 AURORA at 12 14 05_Rebuttal Power Costs_Electric Rev Req Model (2009 GRC) Rebuttal 4" xfId="6672"/>
    <cellStyle name="_Value Copy 11 30 05 gas 12 09 05 AURORA at 12 14 05_Rebuttal Power Costs_Electric Rev Req Model (2009 GRC) Rebuttal REmoval of New  WH Solar AdjustMI" xfId="6673"/>
    <cellStyle name="_Value Copy 11 30 05 gas 12 09 05 AURORA at 12 14 05_Rebuttal Power Costs_Electric Rev Req Model (2009 GRC) Rebuttal REmoval of New  WH Solar AdjustMI 2" xfId="6674"/>
    <cellStyle name="_Value Copy 11 30 05 gas 12 09 05 AURORA at 12 14 05_Rebuttal Power Costs_Electric Rev Req Model (2009 GRC) Rebuttal REmoval of New  WH Solar AdjustMI 2 2" xfId="6675"/>
    <cellStyle name="_Value Copy 11 30 05 gas 12 09 05 AURORA at 12 14 05_Rebuttal Power Costs_Electric Rev Req Model (2009 GRC) Rebuttal REmoval of New  WH Solar AdjustMI 2 3" xfId="6676"/>
    <cellStyle name="_Value Copy 11 30 05 gas 12 09 05 AURORA at 12 14 05_Rebuttal Power Costs_Electric Rev Req Model (2009 GRC) Rebuttal REmoval of New  WH Solar AdjustMI 3" xfId="6677"/>
    <cellStyle name="_Value Copy 11 30 05 gas 12 09 05 AURORA at 12 14 05_Rebuttal Power Costs_Electric Rev Req Model (2009 GRC) Rebuttal REmoval of New  WH Solar AdjustMI 4" xfId="6678"/>
    <cellStyle name="_Value Copy 11 30 05 gas 12 09 05 AURORA at 12 14 05_Rebuttal Power Costs_Electric Rev Req Model (2009 GRC) Revised 01-18-2010" xfId="6679"/>
    <cellStyle name="_Value Copy 11 30 05 gas 12 09 05 AURORA at 12 14 05_Rebuttal Power Costs_Electric Rev Req Model (2009 GRC) Revised 01-18-2010 2" xfId="6680"/>
    <cellStyle name="_Value Copy 11 30 05 gas 12 09 05 AURORA at 12 14 05_Rebuttal Power Costs_Electric Rev Req Model (2009 GRC) Revised 01-18-2010 2 2" xfId="6681"/>
    <cellStyle name="_Value Copy 11 30 05 gas 12 09 05 AURORA at 12 14 05_Rebuttal Power Costs_Electric Rev Req Model (2009 GRC) Revised 01-18-2010 2 3" xfId="6682"/>
    <cellStyle name="_Value Copy 11 30 05 gas 12 09 05 AURORA at 12 14 05_Rebuttal Power Costs_Electric Rev Req Model (2009 GRC) Revised 01-18-2010 3" xfId="6683"/>
    <cellStyle name="_Value Copy 11 30 05 gas 12 09 05 AURORA at 12 14 05_Rebuttal Power Costs_Electric Rev Req Model (2009 GRC) Revised 01-18-2010 4" xfId="6684"/>
    <cellStyle name="_Value Copy 11 30 05 gas 12 09 05 AURORA at 12 14 05_Rebuttal Power Costs_Final Order Electric EXHIBIT A-1" xfId="6685"/>
    <cellStyle name="_Value Copy 11 30 05 gas 12 09 05 AURORA at 12 14 05_Rebuttal Power Costs_Final Order Electric EXHIBIT A-1 2" xfId="6686"/>
    <cellStyle name="_Value Copy 11 30 05 gas 12 09 05 AURORA at 12 14 05_Rebuttal Power Costs_Final Order Electric EXHIBIT A-1 2 2" xfId="6687"/>
    <cellStyle name="_Value Copy 11 30 05 gas 12 09 05 AURORA at 12 14 05_Rebuttal Power Costs_Final Order Electric EXHIBIT A-1 2 3" xfId="6688"/>
    <cellStyle name="_Value Copy 11 30 05 gas 12 09 05 AURORA at 12 14 05_Rebuttal Power Costs_Final Order Electric EXHIBIT A-1 3" xfId="6689"/>
    <cellStyle name="_Value Copy 11 30 05 gas 12 09 05 AURORA at 12 14 05_Rebuttal Power Costs_Final Order Electric EXHIBIT A-1 4" xfId="6690"/>
    <cellStyle name="_Value Copy 11 30 05 gas 12 09 05 AURORA at 12 14 05_RECS vs PTC's w Interest 6-28-10" xfId="248"/>
    <cellStyle name="_Value Copy 11 30 05 gas 12 09 05 AURORA at 12 14 05_revised april pca for Annette" xfId="11925"/>
    <cellStyle name="_Value Copy 11 30 05 gas 12 09 05 AURORA at 12 14 05_ROR 5.02" xfId="249"/>
    <cellStyle name="_Value Copy 11 30 05 gas 12 09 05 AURORA at 12 14 05_ROR 5.02 2" xfId="6691"/>
    <cellStyle name="_Value Copy 11 30 05 gas 12 09 05 AURORA at 12 14 05_ROR 5.02 2 2" xfId="6692"/>
    <cellStyle name="_Value Copy 11 30 05 gas 12 09 05 AURORA at 12 14 05_ROR 5.02 2 3" xfId="6693"/>
    <cellStyle name="_Value Copy 11 30 05 gas 12 09 05 AURORA at 12 14 05_ROR 5.02 3" xfId="6694"/>
    <cellStyle name="_Value Copy 11 30 05 gas 12 09 05 AURORA at 12 14 05_Sch 40 Feeder OH 2008" xfId="6695"/>
    <cellStyle name="_Value Copy 11 30 05 gas 12 09 05 AURORA at 12 14 05_Sch 40 Feeder OH 2008 2" xfId="6696"/>
    <cellStyle name="_Value Copy 11 30 05 gas 12 09 05 AURORA at 12 14 05_Sch 40 Feeder OH 2008 2 2" xfId="6697"/>
    <cellStyle name="_Value Copy 11 30 05 gas 12 09 05 AURORA at 12 14 05_Sch 40 Feeder OH 2008 2 3" xfId="6698"/>
    <cellStyle name="_Value Copy 11 30 05 gas 12 09 05 AURORA at 12 14 05_Sch 40 Feeder OH 2008 3" xfId="6699"/>
    <cellStyle name="_Value Copy 11 30 05 gas 12 09 05 AURORA at 12 14 05_Sch 40 Feeder OH 2008 4" xfId="6700"/>
    <cellStyle name="_Value Copy 11 30 05 gas 12 09 05 AURORA at 12 14 05_Sch 40 Interim Energy Rates " xfId="6701"/>
    <cellStyle name="_Value Copy 11 30 05 gas 12 09 05 AURORA at 12 14 05_Sch 40 Interim Energy Rates  2" xfId="6702"/>
    <cellStyle name="_Value Copy 11 30 05 gas 12 09 05 AURORA at 12 14 05_Sch 40 Interim Energy Rates  2 2" xfId="6703"/>
    <cellStyle name="_Value Copy 11 30 05 gas 12 09 05 AURORA at 12 14 05_Sch 40 Interim Energy Rates  2 3" xfId="6704"/>
    <cellStyle name="_Value Copy 11 30 05 gas 12 09 05 AURORA at 12 14 05_Sch 40 Interim Energy Rates  3" xfId="6705"/>
    <cellStyle name="_Value Copy 11 30 05 gas 12 09 05 AURORA at 12 14 05_Sch 40 Substation A&amp;G 2008" xfId="6706"/>
    <cellStyle name="_Value Copy 11 30 05 gas 12 09 05 AURORA at 12 14 05_Sch 40 Substation A&amp;G 2008 2" xfId="6707"/>
    <cellStyle name="_Value Copy 11 30 05 gas 12 09 05 AURORA at 12 14 05_Sch 40 Substation A&amp;G 2008 2 2" xfId="6708"/>
    <cellStyle name="_Value Copy 11 30 05 gas 12 09 05 AURORA at 12 14 05_Sch 40 Substation A&amp;G 2008 2 3" xfId="6709"/>
    <cellStyle name="_Value Copy 11 30 05 gas 12 09 05 AURORA at 12 14 05_Sch 40 Substation A&amp;G 2008 3" xfId="6710"/>
    <cellStyle name="_Value Copy 11 30 05 gas 12 09 05 AURORA at 12 14 05_Sch 40 Substation A&amp;G 2008 4" xfId="6711"/>
    <cellStyle name="_Value Copy 11 30 05 gas 12 09 05 AURORA at 12 14 05_Sch 40 Substation O&amp;M 2008" xfId="6712"/>
    <cellStyle name="_Value Copy 11 30 05 gas 12 09 05 AURORA at 12 14 05_Sch 40 Substation O&amp;M 2008 2" xfId="6713"/>
    <cellStyle name="_Value Copy 11 30 05 gas 12 09 05 AURORA at 12 14 05_Sch 40 Substation O&amp;M 2008 2 2" xfId="6714"/>
    <cellStyle name="_Value Copy 11 30 05 gas 12 09 05 AURORA at 12 14 05_Sch 40 Substation O&amp;M 2008 2 3" xfId="6715"/>
    <cellStyle name="_Value Copy 11 30 05 gas 12 09 05 AURORA at 12 14 05_Sch 40 Substation O&amp;M 2008 3" xfId="6716"/>
    <cellStyle name="_Value Copy 11 30 05 gas 12 09 05 AURORA at 12 14 05_Sch 40 Substation O&amp;M 2008 4" xfId="6717"/>
    <cellStyle name="_Value Copy 11 30 05 gas 12 09 05 AURORA at 12 14 05_Subs 2008" xfId="6718"/>
    <cellStyle name="_Value Copy 11 30 05 gas 12 09 05 AURORA at 12 14 05_Subs 2008 2" xfId="6719"/>
    <cellStyle name="_Value Copy 11 30 05 gas 12 09 05 AURORA at 12 14 05_Subs 2008 2 2" xfId="6720"/>
    <cellStyle name="_Value Copy 11 30 05 gas 12 09 05 AURORA at 12 14 05_Subs 2008 2 3" xfId="6721"/>
    <cellStyle name="_Value Copy 11 30 05 gas 12 09 05 AURORA at 12 14 05_Subs 2008 3" xfId="6722"/>
    <cellStyle name="_Value Copy 11 30 05 gas 12 09 05 AURORA at 12 14 05_Subs 2008 4" xfId="6723"/>
    <cellStyle name="_Value Copy 11 30 05 gas 12 09 05 AURORA at 12 14 05_Transmission Workbook for May BOD" xfId="6724"/>
    <cellStyle name="_Value Copy 11 30 05 gas 12 09 05 AURORA at 12 14 05_Transmission Workbook for May BOD 2" xfId="6725"/>
    <cellStyle name="_Value Copy 11 30 05 gas 12 09 05 AURORA at 12 14 05_Transmission Workbook for May BOD 3" xfId="11926"/>
    <cellStyle name="_Value Copy 11 30 05 gas 12 09 05 AURORA at 12 14 05_Wind Integration 10GRC" xfId="6726"/>
    <cellStyle name="_Value Copy 11 30 05 gas 12 09 05 AURORA at 12 14 05_Wind Integration 10GRC 2" xfId="6727"/>
    <cellStyle name="_Value Copy 11 30 05 gas 12 09 05 AURORA at 12 14 05_Wind Integration 10GRC 3" xfId="11927"/>
    <cellStyle name="_VC 2007GRC PC 10312007" xfId="6728"/>
    <cellStyle name="_VC 6.15.06 update on 06GRC power costs.xls Chart 1" xfId="250"/>
    <cellStyle name="_VC 6.15.06 update on 06GRC power costs.xls Chart 1 2" xfId="783"/>
    <cellStyle name="_VC 6.15.06 update on 06GRC power costs.xls Chart 1 2 2" xfId="6729"/>
    <cellStyle name="_VC 6.15.06 update on 06GRC power costs.xls Chart 1 2 2 2" xfId="6730"/>
    <cellStyle name="_VC 6.15.06 update on 06GRC power costs.xls Chart 1 2 2 3" xfId="6731"/>
    <cellStyle name="_VC 6.15.06 update on 06GRC power costs.xls Chart 1 2 3" xfId="6732"/>
    <cellStyle name="_VC 6.15.06 update on 06GRC power costs.xls Chart 1 2 4" xfId="6733"/>
    <cellStyle name="_VC 6.15.06 update on 06GRC power costs.xls Chart 1 3" xfId="6734"/>
    <cellStyle name="_VC 6.15.06 update on 06GRC power costs.xls Chart 1 3 2" xfId="6735"/>
    <cellStyle name="_VC 6.15.06 update on 06GRC power costs.xls Chart 1 3 2 2" xfId="6736"/>
    <cellStyle name="_VC 6.15.06 update on 06GRC power costs.xls Chart 1 3 2 3" xfId="6737"/>
    <cellStyle name="_VC 6.15.06 update on 06GRC power costs.xls Chart 1 3 3" xfId="6738"/>
    <cellStyle name="_VC 6.15.06 update on 06GRC power costs.xls Chart 1 3 3 2" xfId="6739"/>
    <cellStyle name="_VC 6.15.06 update on 06GRC power costs.xls Chart 1 3 3 3" xfId="6740"/>
    <cellStyle name="_VC 6.15.06 update on 06GRC power costs.xls Chart 1 3 4" xfId="6741"/>
    <cellStyle name="_VC 6.15.06 update on 06GRC power costs.xls Chart 1 3 4 2" xfId="6742"/>
    <cellStyle name="_VC 6.15.06 update on 06GRC power costs.xls Chart 1 3 4 3" xfId="6743"/>
    <cellStyle name="_VC 6.15.06 update on 06GRC power costs.xls Chart 1 4" xfId="6744"/>
    <cellStyle name="_VC 6.15.06 update on 06GRC power costs.xls Chart 1 4 2" xfId="6745"/>
    <cellStyle name="_VC 6.15.06 update on 06GRC power costs.xls Chart 1 4 3" xfId="6746"/>
    <cellStyle name="_VC 6.15.06 update on 06GRC power costs.xls Chart 1 5" xfId="6747"/>
    <cellStyle name="_VC 6.15.06 update on 06GRC power costs.xls Chart 1 6" xfId="6748"/>
    <cellStyle name="_VC 6.15.06 update on 06GRC power costs.xls Chart 1 7" xfId="6749"/>
    <cellStyle name="_VC 6.15.06 update on 06GRC power costs.xls Chart 1_04 07E Wild Horse Wind Expansion (C) (2)" xfId="251"/>
    <cellStyle name="_VC 6.15.06 update on 06GRC power costs.xls Chart 1_04 07E Wild Horse Wind Expansion (C) (2) 2" xfId="6750"/>
    <cellStyle name="_VC 6.15.06 update on 06GRC power costs.xls Chart 1_04 07E Wild Horse Wind Expansion (C) (2) 2 2" xfId="6751"/>
    <cellStyle name="_VC 6.15.06 update on 06GRC power costs.xls Chart 1_04 07E Wild Horse Wind Expansion (C) (2) 2 3" xfId="6752"/>
    <cellStyle name="_VC 6.15.06 update on 06GRC power costs.xls Chart 1_04 07E Wild Horse Wind Expansion (C) (2) 3" xfId="6753"/>
    <cellStyle name="_VC 6.15.06 update on 06GRC power costs.xls Chart 1_04 07E Wild Horse Wind Expansion (C) (2) 4" xfId="6754"/>
    <cellStyle name="_VC 6.15.06 update on 06GRC power costs.xls Chart 1_04 07E Wild Horse Wind Expansion (C) (2)_Adj Bench DR 3 for Initial Briefs (Electric)" xfId="6755"/>
    <cellStyle name="_VC 6.15.06 update on 06GRC power costs.xls Chart 1_04 07E Wild Horse Wind Expansion (C) (2)_Adj Bench DR 3 for Initial Briefs (Electric) 2" xfId="6756"/>
    <cellStyle name="_VC 6.15.06 update on 06GRC power costs.xls Chart 1_04 07E Wild Horse Wind Expansion (C) (2)_Adj Bench DR 3 for Initial Briefs (Electric) 2 2" xfId="6757"/>
    <cellStyle name="_VC 6.15.06 update on 06GRC power costs.xls Chart 1_04 07E Wild Horse Wind Expansion (C) (2)_Adj Bench DR 3 for Initial Briefs (Electric) 2 3" xfId="6758"/>
    <cellStyle name="_VC 6.15.06 update on 06GRC power costs.xls Chart 1_04 07E Wild Horse Wind Expansion (C) (2)_Adj Bench DR 3 for Initial Briefs (Electric) 3" xfId="6759"/>
    <cellStyle name="_VC 6.15.06 update on 06GRC power costs.xls Chart 1_04 07E Wild Horse Wind Expansion (C) (2)_Adj Bench DR 3 for Initial Briefs (Electric) 4" xfId="6760"/>
    <cellStyle name="_VC 6.15.06 update on 06GRC power costs.xls Chart 1_04 07E Wild Horse Wind Expansion (C) (2)_Book1" xfId="6761"/>
    <cellStyle name="_VC 6.15.06 update on 06GRC power costs.xls Chart 1_04 07E Wild Horse Wind Expansion (C) (2)_Electric Rev Req Model (2009 GRC) " xfId="6762"/>
    <cellStyle name="_VC 6.15.06 update on 06GRC power costs.xls Chart 1_04 07E Wild Horse Wind Expansion (C) (2)_Electric Rev Req Model (2009 GRC)  2" xfId="6763"/>
    <cellStyle name="_VC 6.15.06 update on 06GRC power costs.xls Chart 1_04 07E Wild Horse Wind Expansion (C) (2)_Electric Rev Req Model (2009 GRC)  2 2" xfId="6764"/>
    <cellStyle name="_VC 6.15.06 update on 06GRC power costs.xls Chart 1_04 07E Wild Horse Wind Expansion (C) (2)_Electric Rev Req Model (2009 GRC)  2 3" xfId="6765"/>
    <cellStyle name="_VC 6.15.06 update on 06GRC power costs.xls Chart 1_04 07E Wild Horse Wind Expansion (C) (2)_Electric Rev Req Model (2009 GRC)  3" xfId="6766"/>
    <cellStyle name="_VC 6.15.06 update on 06GRC power costs.xls Chart 1_04 07E Wild Horse Wind Expansion (C) (2)_Electric Rev Req Model (2009 GRC)  4" xfId="6767"/>
    <cellStyle name="_VC 6.15.06 update on 06GRC power costs.xls Chart 1_04 07E Wild Horse Wind Expansion (C) (2)_Electric Rev Req Model (2009 GRC) Rebuttal" xfId="6768"/>
    <cellStyle name="_VC 6.15.06 update on 06GRC power costs.xls Chart 1_04 07E Wild Horse Wind Expansion (C) (2)_Electric Rev Req Model (2009 GRC) Rebuttal 2" xfId="6769"/>
    <cellStyle name="_VC 6.15.06 update on 06GRC power costs.xls Chart 1_04 07E Wild Horse Wind Expansion (C) (2)_Electric Rev Req Model (2009 GRC) Rebuttal 2 2" xfId="6770"/>
    <cellStyle name="_VC 6.15.06 update on 06GRC power costs.xls Chart 1_04 07E Wild Horse Wind Expansion (C) (2)_Electric Rev Req Model (2009 GRC) Rebuttal 2 3" xfId="6771"/>
    <cellStyle name="_VC 6.15.06 update on 06GRC power costs.xls Chart 1_04 07E Wild Horse Wind Expansion (C) (2)_Electric Rev Req Model (2009 GRC) Rebuttal 3" xfId="6772"/>
    <cellStyle name="_VC 6.15.06 update on 06GRC power costs.xls Chart 1_04 07E Wild Horse Wind Expansion (C) (2)_Electric Rev Req Model (2009 GRC) Rebuttal 4" xfId="6773"/>
    <cellStyle name="_VC 6.15.06 update on 06GRC power costs.xls Chart 1_04 07E Wild Horse Wind Expansion (C) (2)_Electric Rev Req Model (2009 GRC) Rebuttal REmoval of New  WH Solar AdjustMI" xfId="6774"/>
    <cellStyle name="_VC 6.15.06 update on 06GRC power costs.xls Chart 1_04 07E Wild Horse Wind Expansion (C) (2)_Electric Rev Req Model (2009 GRC) Rebuttal REmoval of New  WH Solar AdjustMI 2" xfId="6775"/>
    <cellStyle name="_VC 6.15.06 update on 06GRC power costs.xls Chart 1_04 07E Wild Horse Wind Expansion (C) (2)_Electric Rev Req Model (2009 GRC) Rebuttal REmoval of New  WH Solar AdjustMI 2 2" xfId="6776"/>
    <cellStyle name="_VC 6.15.06 update on 06GRC power costs.xls Chart 1_04 07E Wild Horse Wind Expansion (C) (2)_Electric Rev Req Model (2009 GRC) Rebuttal REmoval of New  WH Solar AdjustMI 2 3" xfId="6777"/>
    <cellStyle name="_VC 6.15.06 update on 06GRC power costs.xls Chart 1_04 07E Wild Horse Wind Expansion (C) (2)_Electric Rev Req Model (2009 GRC) Rebuttal REmoval of New  WH Solar AdjustMI 3" xfId="6778"/>
    <cellStyle name="_VC 6.15.06 update on 06GRC power costs.xls Chart 1_04 07E Wild Horse Wind Expansion (C) (2)_Electric Rev Req Model (2009 GRC) Rebuttal REmoval of New  WH Solar AdjustMI 4" xfId="6779"/>
    <cellStyle name="_VC 6.15.06 update on 06GRC power costs.xls Chart 1_04 07E Wild Horse Wind Expansion (C) (2)_Electric Rev Req Model (2009 GRC) Revised 01-18-2010" xfId="6780"/>
    <cellStyle name="_VC 6.15.06 update on 06GRC power costs.xls Chart 1_04 07E Wild Horse Wind Expansion (C) (2)_Electric Rev Req Model (2009 GRC) Revised 01-18-2010 2" xfId="6781"/>
    <cellStyle name="_VC 6.15.06 update on 06GRC power costs.xls Chart 1_04 07E Wild Horse Wind Expansion (C) (2)_Electric Rev Req Model (2009 GRC) Revised 01-18-2010 2 2" xfId="6782"/>
    <cellStyle name="_VC 6.15.06 update on 06GRC power costs.xls Chart 1_04 07E Wild Horse Wind Expansion (C) (2)_Electric Rev Req Model (2009 GRC) Revised 01-18-2010 2 3" xfId="6783"/>
    <cellStyle name="_VC 6.15.06 update on 06GRC power costs.xls Chart 1_04 07E Wild Horse Wind Expansion (C) (2)_Electric Rev Req Model (2009 GRC) Revised 01-18-2010 3" xfId="6784"/>
    <cellStyle name="_VC 6.15.06 update on 06GRC power costs.xls Chart 1_04 07E Wild Horse Wind Expansion (C) (2)_Electric Rev Req Model (2009 GRC) Revised 01-18-2010 4" xfId="6785"/>
    <cellStyle name="_VC 6.15.06 update on 06GRC power costs.xls Chart 1_04 07E Wild Horse Wind Expansion (C) (2)_Electric Rev Req Model (2010 GRC)" xfId="6786"/>
    <cellStyle name="_VC 6.15.06 update on 06GRC power costs.xls Chart 1_04 07E Wild Horse Wind Expansion (C) (2)_Electric Rev Req Model (2010 GRC) SF" xfId="6787"/>
    <cellStyle name="_VC 6.15.06 update on 06GRC power costs.xls Chart 1_04 07E Wild Horse Wind Expansion (C) (2)_Final Order Electric EXHIBIT A-1" xfId="6788"/>
    <cellStyle name="_VC 6.15.06 update on 06GRC power costs.xls Chart 1_04 07E Wild Horse Wind Expansion (C) (2)_Final Order Electric EXHIBIT A-1 2" xfId="6789"/>
    <cellStyle name="_VC 6.15.06 update on 06GRC power costs.xls Chart 1_04 07E Wild Horse Wind Expansion (C) (2)_Final Order Electric EXHIBIT A-1 2 2" xfId="6790"/>
    <cellStyle name="_VC 6.15.06 update on 06GRC power costs.xls Chart 1_04 07E Wild Horse Wind Expansion (C) (2)_Final Order Electric EXHIBIT A-1 2 3" xfId="6791"/>
    <cellStyle name="_VC 6.15.06 update on 06GRC power costs.xls Chart 1_04 07E Wild Horse Wind Expansion (C) (2)_Final Order Electric EXHIBIT A-1 3" xfId="6792"/>
    <cellStyle name="_VC 6.15.06 update on 06GRC power costs.xls Chart 1_04 07E Wild Horse Wind Expansion (C) (2)_Final Order Electric EXHIBIT A-1 4" xfId="6793"/>
    <cellStyle name="_VC 6.15.06 update on 06GRC power costs.xls Chart 1_04 07E Wild Horse Wind Expansion (C) (2)_TENASKA REGULATORY ASSET" xfId="6794"/>
    <cellStyle name="_VC 6.15.06 update on 06GRC power costs.xls Chart 1_04 07E Wild Horse Wind Expansion (C) (2)_TENASKA REGULATORY ASSET 2" xfId="6795"/>
    <cellStyle name="_VC 6.15.06 update on 06GRC power costs.xls Chart 1_04 07E Wild Horse Wind Expansion (C) (2)_TENASKA REGULATORY ASSET 2 2" xfId="6796"/>
    <cellStyle name="_VC 6.15.06 update on 06GRC power costs.xls Chart 1_04 07E Wild Horse Wind Expansion (C) (2)_TENASKA REGULATORY ASSET 2 3" xfId="6797"/>
    <cellStyle name="_VC 6.15.06 update on 06GRC power costs.xls Chart 1_04 07E Wild Horse Wind Expansion (C) (2)_TENASKA REGULATORY ASSET 3" xfId="6798"/>
    <cellStyle name="_VC 6.15.06 update on 06GRC power costs.xls Chart 1_04 07E Wild Horse Wind Expansion (C) (2)_TENASKA REGULATORY ASSET 4" xfId="6799"/>
    <cellStyle name="_VC 6.15.06 update on 06GRC power costs.xls Chart 1_16.37E Wild Horse Expansion DeferralRevwrkingfile SF" xfId="6800"/>
    <cellStyle name="_VC 6.15.06 update on 06GRC power costs.xls Chart 1_16.37E Wild Horse Expansion DeferralRevwrkingfile SF 2" xfId="6801"/>
    <cellStyle name="_VC 6.15.06 update on 06GRC power costs.xls Chart 1_16.37E Wild Horse Expansion DeferralRevwrkingfile SF 2 2" xfId="6802"/>
    <cellStyle name="_VC 6.15.06 update on 06GRC power costs.xls Chart 1_16.37E Wild Horse Expansion DeferralRevwrkingfile SF 2 3" xfId="6803"/>
    <cellStyle name="_VC 6.15.06 update on 06GRC power costs.xls Chart 1_16.37E Wild Horse Expansion DeferralRevwrkingfile SF 3" xfId="6804"/>
    <cellStyle name="_VC 6.15.06 update on 06GRC power costs.xls Chart 1_16.37E Wild Horse Expansion DeferralRevwrkingfile SF 4" xfId="6805"/>
    <cellStyle name="_VC 6.15.06 update on 06GRC power costs.xls Chart 1_2009 Compliance Filing PCA Exhibits for GRC" xfId="6806"/>
    <cellStyle name="_VC 6.15.06 update on 06GRC power costs.xls Chart 1_2009 Compliance Filing PCA Exhibits for GRC 2" xfId="6807"/>
    <cellStyle name="_VC 6.15.06 update on 06GRC power costs.xls Chart 1_2009 GRC Compl Filing - Exhibit D" xfId="6808"/>
    <cellStyle name="_VC 6.15.06 update on 06GRC power costs.xls Chart 1_2009 GRC Compl Filing - Exhibit D 2" xfId="6809"/>
    <cellStyle name="_VC 6.15.06 update on 06GRC power costs.xls Chart 1_2009 GRC Compl Filing - Exhibit D 3" xfId="6810"/>
    <cellStyle name="_VC 6.15.06 update on 06GRC power costs.xls Chart 1_2010 PTC's July1_Dec31 2010 " xfId="252"/>
    <cellStyle name="_VC 6.15.06 update on 06GRC power costs.xls Chart 1_2010 PTC's Sept10_Aug11 (Version 4)" xfId="253"/>
    <cellStyle name="_VC 6.15.06 update on 06GRC power costs.xls Chart 1_3.01 Income Statement" xfId="635"/>
    <cellStyle name="_VC 6.15.06 update on 06GRC power costs.xls Chart 1_4 31 Regulatory Assets and Liabilities  7 06- Exhibit D" xfId="636"/>
    <cellStyle name="_VC 6.15.06 update on 06GRC power costs.xls Chart 1_4 31 Regulatory Assets and Liabilities  7 06- Exhibit D 2" xfId="6811"/>
    <cellStyle name="_VC 6.15.06 update on 06GRC power costs.xls Chart 1_4 31 Regulatory Assets and Liabilities  7 06- Exhibit D 2 2" xfId="6812"/>
    <cellStyle name="_VC 6.15.06 update on 06GRC power costs.xls Chart 1_4 31 Regulatory Assets and Liabilities  7 06- Exhibit D 2 3" xfId="6813"/>
    <cellStyle name="_VC 6.15.06 update on 06GRC power costs.xls Chart 1_4 31 Regulatory Assets and Liabilities  7 06- Exhibit D 3" xfId="6814"/>
    <cellStyle name="_VC 6.15.06 update on 06GRC power costs.xls Chart 1_4 31 Regulatory Assets and Liabilities  7 06- Exhibit D 4" xfId="6815"/>
    <cellStyle name="_VC 6.15.06 update on 06GRC power costs.xls Chart 1_4 31 Regulatory Assets and Liabilities  7 06- Exhibit D_NIM Summary" xfId="6816"/>
    <cellStyle name="_VC 6.15.06 update on 06GRC power costs.xls Chart 1_4 31 Regulatory Assets and Liabilities  7 06- Exhibit D_NIM Summary 2" xfId="6817"/>
    <cellStyle name="_VC 6.15.06 update on 06GRC power costs.xls Chart 1_4 31 Regulatory Assets and Liabilities  7 06- Exhibit D_NIM Summary 3" xfId="11928"/>
    <cellStyle name="_VC 6.15.06 update on 06GRC power costs.xls Chart 1_4 31E Reg Asset  Liab and EXH D" xfId="11929"/>
    <cellStyle name="_VC 6.15.06 update on 06GRC power costs.xls Chart 1_4 31E Reg Asset  Liab and EXH D _ Aug 10 Filing (2)" xfId="11930"/>
    <cellStyle name="_VC 6.15.06 update on 06GRC power costs.xls Chart 1_4 32 Regulatory Assets and Liabilities  7 06- Exhibit D" xfId="637"/>
    <cellStyle name="_VC 6.15.06 update on 06GRC power costs.xls Chart 1_4 32 Regulatory Assets and Liabilities  7 06- Exhibit D 2" xfId="6818"/>
    <cellStyle name="_VC 6.15.06 update on 06GRC power costs.xls Chart 1_4 32 Regulatory Assets and Liabilities  7 06- Exhibit D 2 2" xfId="6819"/>
    <cellStyle name="_VC 6.15.06 update on 06GRC power costs.xls Chart 1_4 32 Regulatory Assets and Liabilities  7 06- Exhibit D 2 3" xfId="6820"/>
    <cellStyle name="_VC 6.15.06 update on 06GRC power costs.xls Chart 1_4 32 Regulatory Assets and Liabilities  7 06- Exhibit D 3" xfId="6821"/>
    <cellStyle name="_VC 6.15.06 update on 06GRC power costs.xls Chart 1_4 32 Regulatory Assets and Liabilities  7 06- Exhibit D 4" xfId="6822"/>
    <cellStyle name="_VC 6.15.06 update on 06GRC power costs.xls Chart 1_4 32 Regulatory Assets and Liabilities  7 06- Exhibit D_NIM Summary" xfId="6823"/>
    <cellStyle name="_VC 6.15.06 update on 06GRC power costs.xls Chart 1_4 32 Regulatory Assets and Liabilities  7 06- Exhibit D_NIM Summary 2" xfId="6824"/>
    <cellStyle name="_VC 6.15.06 update on 06GRC power costs.xls Chart 1_4 32 Regulatory Assets and Liabilities  7 06- Exhibit D_NIM Summary 3" xfId="11931"/>
    <cellStyle name="_VC 6.15.06 update on 06GRC power costs.xls Chart 1_6.06E Operating Expenses" xfId="11932"/>
    <cellStyle name="_VC 6.15.06 update on 06GRC power costs.xls Chart 1_ACCOUNTS" xfId="6825"/>
    <cellStyle name="_VC 6.15.06 update on 06GRC power costs.xls Chart 1_Att B to RECs proceeds proposal" xfId="254"/>
    <cellStyle name="_VC 6.15.06 update on 06GRC power costs.xls Chart 1_AURORA Total New" xfId="6826"/>
    <cellStyle name="_VC 6.15.06 update on 06GRC power costs.xls Chart 1_AURORA Total New 2" xfId="6827"/>
    <cellStyle name="_VC 6.15.06 update on 06GRC power costs.xls Chart 1_Backup for Attachment B 2010-09-09" xfId="255"/>
    <cellStyle name="_VC 6.15.06 update on 06GRC power costs.xls Chart 1_Bench Request - Attachment B" xfId="256"/>
    <cellStyle name="_VC 6.15.06 update on 06GRC power costs.xls Chart 1_Book2" xfId="6828"/>
    <cellStyle name="_VC 6.15.06 update on 06GRC power costs.xls Chart 1_Book2 2" xfId="6829"/>
    <cellStyle name="_VC 6.15.06 update on 06GRC power costs.xls Chart 1_Book2 2 2" xfId="6830"/>
    <cellStyle name="_VC 6.15.06 update on 06GRC power costs.xls Chart 1_Book2 2 3" xfId="6831"/>
    <cellStyle name="_VC 6.15.06 update on 06GRC power costs.xls Chart 1_Book2 3" xfId="6832"/>
    <cellStyle name="_VC 6.15.06 update on 06GRC power costs.xls Chart 1_Book2 4" xfId="6833"/>
    <cellStyle name="_VC 6.15.06 update on 06GRC power costs.xls Chart 1_Book2_Adj Bench DR 3 for Initial Briefs (Electric)" xfId="6834"/>
    <cellStyle name="_VC 6.15.06 update on 06GRC power costs.xls Chart 1_Book2_Adj Bench DR 3 for Initial Briefs (Electric) 2" xfId="6835"/>
    <cellStyle name="_VC 6.15.06 update on 06GRC power costs.xls Chart 1_Book2_Adj Bench DR 3 for Initial Briefs (Electric) 2 2" xfId="6836"/>
    <cellStyle name="_VC 6.15.06 update on 06GRC power costs.xls Chart 1_Book2_Adj Bench DR 3 for Initial Briefs (Electric) 2 3" xfId="6837"/>
    <cellStyle name="_VC 6.15.06 update on 06GRC power costs.xls Chart 1_Book2_Adj Bench DR 3 for Initial Briefs (Electric) 3" xfId="6838"/>
    <cellStyle name="_VC 6.15.06 update on 06GRC power costs.xls Chart 1_Book2_Adj Bench DR 3 for Initial Briefs (Electric) 4" xfId="6839"/>
    <cellStyle name="_VC 6.15.06 update on 06GRC power costs.xls Chart 1_Book2_Electric Rev Req Model (2009 GRC) Rebuttal" xfId="6840"/>
    <cellStyle name="_VC 6.15.06 update on 06GRC power costs.xls Chart 1_Book2_Electric Rev Req Model (2009 GRC) Rebuttal 2" xfId="6841"/>
    <cellStyle name="_VC 6.15.06 update on 06GRC power costs.xls Chart 1_Book2_Electric Rev Req Model (2009 GRC) Rebuttal 2 2" xfId="6842"/>
    <cellStyle name="_VC 6.15.06 update on 06GRC power costs.xls Chart 1_Book2_Electric Rev Req Model (2009 GRC) Rebuttal 2 3" xfId="6843"/>
    <cellStyle name="_VC 6.15.06 update on 06GRC power costs.xls Chart 1_Book2_Electric Rev Req Model (2009 GRC) Rebuttal 3" xfId="6844"/>
    <cellStyle name="_VC 6.15.06 update on 06GRC power costs.xls Chart 1_Book2_Electric Rev Req Model (2009 GRC) Rebuttal 4" xfId="6845"/>
    <cellStyle name="_VC 6.15.06 update on 06GRC power costs.xls Chart 1_Book2_Electric Rev Req Model (2009 GRC) Rebuttal REmoval of New  WH Solar AdjustMI" xfId="6846"/>
    <cellStyle name="_VC 6.15.06 update on 06GRC power costs.xls Chart 1_Book2_Electric Rev Req Model (2009 GRC) Rebuttal REmoval of New  WH Solar AdjustMI 2" xfId="6847"/>
    <cellStyle name="_VC 6.15.06 update on 06GRC power costs.xls Chart 1_Book2_Electric Rev Req Model (2009 GRC) Rebuttal REmoval of New  WH Solar AdjustMI 2 2" xfId="6848"/>
    <cellStyle name="_VC 6.15.06 update on 06GRC power costs.xls Chart 1_Book2_Electric Rev Req Model (2009 GRC) Rebuttal REmoval of New  WH Solar AdjustMI 2 3" xfId="6849"/>
    <cellStyle name="_VC 6.15.06 update on 06GRC power costs.xls Chart 1_Book2_Electric Rev Req Model (2009 GRC) Rebuttal REmoval of New  WH Solar AdjustMI 3" xfId="6850"/>
    <cellStyle name="_VC 6.15.06 update on 06GRC power costs.xls Chart 1_Book2_Electric Rev Req Model (2009 GRC) Rebuttal REmoval of New  WH Solar AdjustMI 4" xfId="6851"/>
    <cellStyle name="_VC 6.15.06 update on 06GRC power costs.xls Chart 1_Book2_Electric Rev Req Model (2009 GRC) Revised 01-18-2010" xfId="6852"/>
    <cellStyle name="_VC 6.15.06 update on 06GRC power costs.xls Chart 1_Book2_Electric Rev Req Model (2009 GRC) Revised 01-18-2010 2" xfId="6853"/>
    <cellStyle name="_VC 6.15.06 update on 06GRC power costs.xls Chart 1_Book2_Electric Rev Req Model (2009 GRC) Revised 01-18-2010 2 2" xfId="6854"/>
    <cellStyle name="_VC 6.15.06 update on 06GRC power costs.xls Chart 1_Book2_Electric Rev Req Model (2009 GRC) Revised 01-18-2010 2 3" xfId="6855"/>
    <cellStyle name="_VC 6.15.06 update on 06GRC power costs.xls Chart 1_Book2_Electric Rev Req Model (2009 GRC) Revised 01-18-2010 3" xfId="6856"/>
    <cellStyle name="_VC 6.15.06 update on 06GRC power costs.xls Chart 1_Book2_Electric Rev Req Model (2009 GRC) Revised 01-18-2010 4" xfId="6857"/>
    <cellStyle name="_VC 6.15.06 update on 06GRC power costs.xls Chart 1_Book2_Final Order Electric EXHIBIT A-1" xfId="6858"/>
    <cellStyle name="_VC 6.15.06 update on 06GRC power costs.xls Chart 1_Book2_Final Order Electric EXHIBIT A-1 2" xfId="6859"/>
    <cellStyle name="_VC 6.15.06 update on 06GRC power costs.xls Chart 1_Book2_Final Order Electric EXHIBIT A-1 2 2" xfId="6860"/>
    <cellStyle name="_VC 6.15.06 update on 06GRC power costs.xls Chart 1_Book2_Final Order Electric EXHIBIT A-1 2 3" xfId="6861"/>
    <cellStyle name="_VC 6.15.06 update on 06GRC power costs.xls Chart 1_Book2_Final Order Electric EXHIBIT A-1 3" xfId="6862"/>
    <cellStyle name="_VC 6.15.06 update on 06GRC power costs.xls Chart 1_Book2_Final Order Electric EXHIBIT A-1 4" xfId="6863"/>
    <cellStyle name="_VC 6.15.06 update on 06GRC power costs.xls Chart 1_Book4" xfId="6864"/>
    <cellStyle name="_VC 6.15.06 update on 06GRC power costs.xls Chart 1_Book4 2" xfId="6865"/>
    <cellStyle name="_VC 6.15.06 update on 06GRC power costs.xls Chart 1_Book4 2 2" xfId="6866"/>
    <cellStyle name="_VC 6.15.06 update on 06GRC power costs.xls Chart 1_Book4 2 3" xfId="6867"/>
    <cellStyle name="_VC 6.15.06 update on 06GRC power costs.xls Chart 1_Book4 3" xfId="6868"/>
    <cellStyle name="_VC 6.15.06 update on 06GRC power costs.xls Chart 1_Book4 4" xfId="6869"/>
    <cellStyle name="_VC 6.15.06 update on 06GRC power costs.xls Chart 1_Book9" xfId="638"/>
    <cellStyle name="_VC 6.15.06 update on 06GRC power costs.xls Chart 1_Book9 2" xfId="6870"/>
    <cellStyle name="_VC 6.15.06 update on 06GRC power costs.xls Chart 1_Book9 2 2" xfId="6871"/>
    <cellStyle name="_VC 6.15.06 update on 06GRC power costs.xls Chart 1_Book9 2 3" xfId="6872"/>
    <cellStyle name="_VC 6.15.06 update on 06GRC power costs.xls Chart 1_Book9 3" xfId="6873"/>
    <cellStyle name="_VC 6.15.06 update on 06GRC power costs.xls Chart 1_Book9 4" xfId="6874"/>
    <cellStyle name="_VC 6.15.06 update on 06GRC power costs.xls Chart 1_Chelan PUD Power Costs (8-10)" xfId="6875"/>
    <cellStyle name="_VC 6.15.06 update on 06GRC power costs.xls Chart 1_DEM-WP(C) Chelan Power Costs" xfId="11933"/>
    <cellStyle name="_VC 6.15.06 update on 06GRC power costs.xls Chart 1_DEM-WP(C) Gas Transport 2010GRC" xfId="11934"/>
    <cellStyle name="_VC 6.15.06 update on 06GRC power costs.xls Chart 1_Exh A-1 resulting from UE-112050 effective Jan 1 2012" xfId="11935"/>
    <cellStyle name="_VC 6.15.06 update on 06GRC power costs.xls Chart 1_Exhibit A-1 effective 4-1-11 fr S Free 12-11" xfId="11936"/>
    <cellStyle name="_VC 6.15.06 update on 06GRC power costs.xls Chart 1_Gas Rev Req Model (2010 GRC)" xfId="6876"/>
    <cellStyle name="_VC 6.15.06 update on 06GRC power costs.xls Chart 1_INPUTS" xfId="257"/>
    <cellStyle name="_VC 6.15.06 update on 06GRC power costs.xls Chart 1_INPUTS 2" xfId="6877"/>
    <cellStyle name="_VC 6.15.06 update on 06GRC power costs.xls Chart 1_INPUTS 2 2" xfId="6878"/>
    <cellStyle name="_VC 6.15.06 update on 06GRC power costs.xls Chart 1_INPUTS 2 3" xfId="6879"/>
    <cellStyle name="_VC 6.15.06 update on 06GRC power costs.xls Chart 1_INPUTS 3" xfId="6880"/>
    <cellStyle name="_VC 6.15.06 update on 06GRC power costs.xls Chart 1_INPUTS 4" xfId="6881"/>
    <cellStyle name="_VC 6.15.06 update on 06GRC power costs.xls Chart 1_Low Income 2010 RevRequirement" xfId="6882"/>
    <cellStyle name="_VC 6.15.06 update on 06GRC power costs.xls Chart 1_Low Income 2010 RevRequirement (2)" xfId="6883"/>
    <cellStyle name="_VC 6.15.06 update on 06GRC power costs.xls Chart 1_NIM Summary" xfId="6884"/>
    <cellStyle name="_VC 6.15.06 update on 06GRC power costs.xls Chart 1_NIM Summary 09GRC" xfId="6885"/>
    <cellStyle name="_VC 6.15.06 update on 06GRC power costs.xls Chart 1_NIM Summary 09GRC 2" xfId="6886"/>
    <cellStyle name="_VC 6.15.06 update on 06GRC power costs.xls Chart 1_NIM Summary 09GRC 3" xfId="11937"/>
    <cellStyle name="_VC 6.15.06 update on 06GRC power costs.xls Chart 1_NIM Summary 10" xfId="11938"/>
    <cellStyle name="_VC 6.15.06 update on 06GRC power costs.xls Chart 1_NIM Summary 2" xfId="6887"/>
    <cellStyle name="_VC 6.15.06 update on 06GRC power costs.xls Chart 1_NIM Summary 3" xfId="6888"/>
    <cellStyle name="_VC 6.15.06 update on 06GRC power costs.xls Chart 1_NIM Summary 4" xfId="6889"/>
    <cellStyle name="_VC 6.15.06 update on 06GRC power costs.xls Chart 1_NIM Summary 5" xfId="6890"/>
    <cellStyle name="_VC 6.15.06 update on 06GRC power costs.xls Chart 1_NIM Summary 6" xfId="6891"/>
    <cellStyle name="_VC 6.15.06 update on 06GRC power costs.xls Chart 1_NIM Summary 7" xfId="6892"/>
    <cellStyle name="_VC 6.15.06 update on 06GRC power costs.xls Chart 1_NIM Summary 8" xfId="6893"/>
    <cellStyle name="_VC 6.15.06 update on 06GRC power costs.xls Chart 1_NIM Summary 9" xfId="6894"/>
    <cellStyle name="_VC 6.15.06 update on 06GRC power costs.xls Chart 1_Oct2010toSep2011LwIncLead" xfId="6895"/>
    <cellStyle name="_VC 6.15.06 update on 06GRC power costs.xls Chart 1_PCA 10 -  Exhibit D Dec 2011" xfId="11939"/>
    <cellStyle name="_VC 6.15.06 update on 06GRC power costs.xls Chart 1_PCA 10 -  Exhibit D from A Kellogg Jan 2011" xfId="6896"/>
    <cellStyle name="_VC 6.15.06 update on 06GRC power costs.xls Chart 1_PCA 10 -  Exhibit D from A Kellogg July 2011" xfId="6897"/>
    <cellStyle name="_VC 6.15.06 update on 06GRC power costs.xls Chart 1_PCA 10 -  Exhibit D from S Free Rcv'd 12-11" xfId="6898"/>
    <cellStyle name="_VC 6.15.06 update on 06GRC power costs.xls Chart 1_PCA 11 -  Exhibit D Apr 2012 fr A Kellogg v2" xfId="11940"/>
    <cellStyle name="_VC 6.15.06 update on 06GRC power costs.xls Chart 1_PCA 11 -  Exhibit D Jan 2012 fr A Kellogg" xfId="11941"/>
    <cellStyle name="_VC 6.15.06 update on 06GRC power costs.xls Chart 1_PCA 11 -  Exhibit D Jan 2012 WF" xfId="11942"/>
    <cellStyle name="_VC 6.15.06 update on 06GRC power costs.xls Chart 1_PCA 9 -  Exhibit D April 2010" xfId="6899"/>
    <cellStyle name="_VC 6.15.06 update on 06GRC power costs.xls Chart 1_PCA 9 -  Exhibit D April 2010 (3)" xfId="6900"/>
    <cellStyle name="_VC 6.15.06 update on 06GRC power costs.xls Chart 1_PCA 9 -  Exhibit D April 2010 (3) 2" xfId="6901"/>
    <cellStyle name="_VC 6.15.06 update on 06GRC power costs.xls Chart 1_PCA 9 -  Exhibit D April 2010 (3) 3" xfId="11943"/>
    <cellStyle name="_VC 6.15.06 update on 06GRC power costs.xls Chart 1_PCA 9 -  Exhibit D April 2010 2" xfId="6902"/>
    <cellStyle name="_VC 6.15.06 update on 06GRC power costs.xls Chart 1_PCA 9 -  Exhibit D April 2010 3" xfId="6903"/>
    <cellStyle name="_VC 6.15.06 update on 06GRC power costs.xls Chart 1_PCA 9 -  Exhibit D April 2010 4" xfId="11944"/>
    <cellStyle name="_VC 6.15.06 update on 06GRC power costs.xls Chart 1_PCA 9 -  Exhibit D April 2010 5" xfId="11945"/>
    <cellStyle name="_VC 6.15.06 update on 06GRC power costs.xls Chart 1_PCA 9 -  Exhibit D April 2010 6" xfId="11946"/>
    <cellStyle name="_VC 6.15.06 update on 06GRC power costs.xls Chart 1_PCA 9 -  Exhibit D April 2010 7" xfId="11947"/>
    <cellStyle name="_VC 6.15.06 update on 06GRC power costs.xls Chart 1_PCA 9 -  Exhibit D Nov 2010" xfId="6904"/>
    <cellStyle name="_VC 6.15.06 update on 06GRC power costs.xls Chart 1_PCA 9 -  Exhibit D Nov 2010 2" xfId="6905"/>
    <cellStyle name="_VC 6.15.06 update on 06GRC power costs.xls Chart 1_PCA 9 - Exhibit D at August 2010" xfId="6906"/>
    <cellStyle name="_VC 6.15.06 update on 06GRC power costs.xls Chart 1_PCA 9 - Exhibit D at August 2010 2" xfId="6907"/>
    <cellStyle name="_VC 6.15.06 update on 06GRC power costs.xls Chart 1_PCA 9 - Exhibit D June 2010 GRC" xfId="6908"/>
    <cellStyle name="_VC 6.15.06 update on 06GRC power costs.xls Chart 1_PCA 9 - Exhibit D June 2010 GRC 2" xfId="6909"/>
    <cellStyle name="_VC 6.15.06 update on 06GRC power costs.xls Chart 1_Power Costs - Comparison bx Rbtl-Staff-Jt-PC" xfId="6910"/>
    <cellStyle name="_VC 6.15.06 update on 06GRC power costs.xls Chart 1_Power Costs - Comparison bx Rbtl-Staff-Jt-PC 2" xfId="6911"/>
    <cellStyle name="_VC 6.15.06 update on 06GRC power costs.xls Chart 1_Power Costs - Comparison bx Rbtl-Staff-Jt-PC 2 2" xfId="6912"/>
    <cellStyle name="_VC 6.15.06 update on 06GRC power costs.xls Chart 1_Power Costs - Comparison bx Rbtl-Staff-Jt-PC 2 3" xfId="6913"/>
    <cellStyle name="_VC 6.15.06 update on 06GRC power costs.xls Chart 1_Power Costs - Comparison bx Rbtl-Staff-Jt-PC 3" xfId="6914"/>
    <cellStyle name="_VC 6.15.06 update on 06GRC power costs.xls Chart 1_Power Costs - Comparison bx Rbtl-Staff-Jt-PC 4" xfId="6915"/>
    <cellStyle name="_VC 6.15.06 update on 06GRC power costs.xls Chart 1_Power Costs - Comparison bx Rbtl-Staff-Jt-PC_Adj Bench DR 3 for Initial Briefs (Electric)" xfId="6916"/>
    <cellStyle name="_VC 6.15.06 update on 06GRC power costs.xls Chart 1_Power Costs - Comparison bx Rbtl-Staff-Jt-PC_Adj Bench DR 3 for Initial Briefs (Electric) 2" xfId="6917"/>
    <cellStyle name="_VC 6.15.06 update on 06GRC power costs.xls Chart 1_Power Costs - Comparison bx Rbtl-Staff-Jt-PC_Adj Bench DR 3 for Initial Briefs (Electric) 2 2" xfId="6918"/>
    <cellStyle name="_VC 6.15.06 update on 06GRC power costs.xls Chart 1_Power Costs - Comparison bx Rbtl-Staff-Jt-PC_Adj Bench DR 3 for Initial Briefs (Electric) 2 3" xfId="6919"/>
    <cellStyle name="_VC 6.15.06 update on 06GRC power costs.xls Chart 1_Power Costs - Comparison bx Rbtl-Staff-Jt-PC_Adj Bench DR 3 for Initial Briefs (Electric) 3" xfId="6920"/>
    <cellStyle name="_VC 6.15.06 update on 06GRC power costs.xls Chart 1_Power Costs - Comparison bx Rbtl-Staff-Jt-PC_Adj Bench DR 3 for Initial Briefs (Electric) 4" xfId="6921"/>
    <cellStyle name="_VC 6.15.06 update on 06GRC power costs.xls Chart 1_Power Costs - Comparison bx Rbtl-Staff-Jt-PC_Electric Rev Req Model (2009 GRC) Rebuttal" xfId="6922"/>
    <cellStyle name="_VC 6.15.06 update on 06GRC power costs.xls Chart 1_Power Costs - Comparison bx Rbtl-Staff-Jt-PC_Electric Rev Req Model (2009 GRC) Rebuttal 2" xfId="6923"/>
    <cellStyle name="_VC 6.15.06 update on 06GRC power costs.xls Chart 1_Power Costs - Comparison bx Rbtl-Staff-Jt-PC_Electric Rev Req Model (2009 GRC) Rebuttal 2 2" xfId="6924"/>
    <cellStyle name="_VC 6.15.06 update on 06GRC power costs.xls Chart 1_Power Costs - Comparison bx Rbtl-Staff-Jt-PC_Electric Rev Req Model (2009 GRC) Rebuttal 2 3" xfId="6925"/>
    <cellStyle name="_VC 6.15.06 update on 06GRC power costs.xls Chart 1_Power Costs - Comparison bx Rbtl-Staff-Jt-PC_Electric Rev Req Model (2009 GRC) Rebuttal 3" xfId="6926"/>
    <cellStyle name="_VC 6.15.06 update on 06GRC power costs.xls Chart 1_Power Costs - Comparison bx Rbtl-Staff-Jt-PC_Electric Rev Req Model (2009 GRC) Rebuttal 4" xfId="6927"/>
    <cellStyle name="_VC 6.15.06 update on 06GRC power costs.xls Chart 1_Power Costs - Comparison bx Rbtl-Staff-Jt-PC_Electric Rev Req Model (2009 GRC) Rebuttal REmoval of New  WH Solar AdjustMI" xfId="6928"/>
    <cellStyle name="_VC 6.15.06 update on 06GRC power costs.xls Chart 1_Power Costs - Comparison bx Rbtl-Staff-Jt-PC_Electric Rev Req Model (2009 GRC) Rebuttal REmoval of New  WH Solar AdjustMI 2" xfId="6929"/>
    <cellStyle name="_VC 6.15.06 update on 06GRC power costs.xls Chart 1_Power Costs - Comparison bx Rbtl-Staff-Jt-PC_Electric Rev Req Model (2009 GRC) Rebuttal REmoval of New  WH Solar AdjustMI 2 2" xfId="6930"/>
    <cellStyle name="_VC 6.15.06 update on 06GRC power costs.xls Chart 1_Power Costs - Comparison bx Rbtl-Staff-Jt-PC_Electric Rev Req Model (2009 GRC) Rebuttal REmoval of New  WH Solar AdjustMI 2 3" xfId="6931"/>
    <cellStyle name="_VC 6.15.06 update on 06GRC power costs.xls Chart 1_Power Costs - Comparison bx Rbtl-Staff-Jt-PC_Electric Rev Req Model (2009 GRC) Rebuttal REmoval of New  WH Solar AdjustMI 3" xfId="6932"/>
    <cellStyle name="_VC 6.15.06 update on 06GRC power costs.xls Chart 1_Power Costs - Comparison bx Rbtl-Staff-Jt-PC_Electric Rev Req Model (2009 GRC) Rebuttal REmoval of New  WH Solar AdjustMI 4" xfId="6933"/>
    <cellStyle name="_VC 6.15.06 update on 06GRC power costs.xls Chart 1_Power Costs - Comparison bx Rbtl-Staff-Jt-PC_Electric Rev Req Model (2009 GRC) Revised 01-18-2010" xfId="6934"/>
    <cellStyle name="_VC 6.15.06 update on 06GRC power costs.xls Chart 1_Power Costs - Comparison bx Rbtl-Staff-Jt-PC_Electric Rev Req Model (2009 GRC) Revised 01-18-2010 2" xfId="6935"/>
    <cellStyle name="_VC 6.15.06 update on 06GRC power costs.xls Chart 1_Power Costs - Comparison bx Rbtl-Staff-Jt-PC_Electric Rev Req Model (2009 GRC) Revised 01-18-2010 2 2" xfId="6936"/>
    <cellStyle name="_VC 6.15.06 update on 06GRC power costs.xls Chart 1_Power Costs - Comparison bx Rbtl-Staff-Jt-PC_Electric Rev Req Model (2009 GRC) Revised 01-18-2010 2 3" xfId="6937"/>
    <cellStyle name="_VC 6.15.06 update on 06GRC power costs.xls Chart 1_Power Costs - Comparison bx Rbtl-Staff-Jt-PC_Electric Rev Req Model (2009 GRC) Revised 01-18-2010 3" xfId="6938"/>
    <cellStyle name="_VC 6.15.06 update on 06GRC power costs.xls Chart 1_Power Costs - Comparison bx Rbtl-Staff-Jt-PC_Electric Rev Req Model (2009 GRC) Revised 01-18-2010 4" xfId="6939"/>
    <cellStyle name="_VC 6.15.06 update on 06GRC power costs.xls Chart 1_Power Costs - Comparison bx Rbtl-Staff-Jt-PC_Final Order Electric EXHIBIT A-1" xfId="6940"/>
    <cellStyle name="_VC 6.15.06 update on 06GRC power costs.xls Chart 1_Power Costs - Comparison bx Rbtl-Staff-Jt-PC_Final Order Electric EXHIBIT A-1 2" xfId="6941"/>
    <cellStyle name="_VC 6.15.06 update on 06GRC power costs.xls Chart 1_Power Costs - Comparison bx Rbtl-Staff-Jt-PC_Final Order Electric EXHIBIT A-1 2 2" xfId="6942"/>
    <cellStyle name="_VC 6.15.06 update on 06GRC power costs.xls Chart 1_Power Costs - Comparison bx Rbtl-Staff-Jt-PC_Final Order Electric EXHIBIT A-1 2 3" xfId="6943"/>
    <cellStyle name="_VC 6.15.06 update on 06GRC power costs.xls Chart 1_Power Costs - Comparison bx Rbtl-Staff-Jt-PC_Final Order Electric EXHIBIT A-1 3" xfId="6944"/>
    <cellStyle name="_VC 6.15.06 update on 06GRC power costs.xls Chart 1_Power Costs - Comparison bx Rbtl-Staff-Jt-PC_Final Order Electric EXHIBIT A-1 4" xfId="6945"/>
    <cellStyle name="_VC 6.15.06 update on 06GRC power costs.xls Chart 1_Production Adj 4.37" xfId="258"/>
    <cellStyle name="_VC 6.15.06 update on 06GRC power costs.xls Chart 1_Production Adj 4.37 2" xfId="6946"/>
    <cellStyle name="_VC 6.15.06 update on 06GRC power costs.xls Chart 1_Production Adj 4.37 2 2" xfId="6947"/>
    <cellStyle name="_VC 6.15.06 update on 06GRC power costs.xls Chart 1_Production Adj 4.37 2 3" xfId="6948"/>
    <cellStyle name="_VC 6.15.06 update on 06GRC power costs.xls Chart 1_Production Adj 4.37 3" xfId="6949"/>
    <cellStyle name="_VC 6.15.06 update on 06GRC power costs.xls Chart 1_Purchased Power Adj 4.03" xfId="259"/>
    <cellStyle name="_VC 6.15.06 update on 06GRC power costs.xls Chart 1_Purchased Power Adj 4.03 2" xfId="6950"/>
    <cellStyle name="_VC 6.15.06 update on 06GRC power costs.xls Chart 1_Purchased Power Adj 4.03 2 2" xfId="6951"/>
    <cellStyle name="_VC 6.15.06 update on 06GRC power costs.xls Chart 1_Purchased Power Adj 4.03 2 3" xfId="6952"/>
    <cellStyle name="_VC 6.15.06 update on 06GRC power costs.xls Chart 1_Purchased Power Adj 4.03 3" xfId="6953"/>
    <cellStyle name="_VC 6.15.06 update on 06GRC power costs.xls Chart 1_Rebuttal Power Costs" xfId="6954"/>
    <cellStyle name="_VC 6.15.06 update on 06GRC power costs.xls Chart 1_Rebuttal Power Costs 2" xfId="6955"/>
    <cellStyle name="_VC 6.15.06 update on 06GRC power costs.xls Chart 1_Rebuttal Power Costs 2 2" xfId="6956"/>
    <cellStyle name="_VC 6.15.06 update on 06GRC power costs.xls Chart 1_Rebuttal Power Costs 2 3" xfId="6957"/>
    <cellStyle name="_VC 6.15.06 update on 06GRC power costs.xls Chart 1_Rebuttal Power Costs 3" xfId="6958"/>
    <cellStyle name="_VC 6.15.06 update on 06GRC power costs.xls Chart 1_Rebuttal Power Costs 4" xfId="6959"/>
    <cellStyle name="_VC 6.15.06 update on 06GRC power costs.xls Chart 1_Rebuttal Power Costs_Adj Bench DR 3 for Initial Briefs (Electric)" xfId="6960"/>
    <cellStyle name="_VC 6.15.06 update on 06GRC power costs.xls Chart 1_Rebuttal Power Costs_Adj Bench DR 3 for Initial Briefs (Electric) 2" xfId="6961"/>
    <cellStyle name="_VC 6.15.06 update on 06GRC power costs.xls Chart 1_Rebuttal Power Costs_Adj Bench DR 3 for Initial Briefs (Electric) 2 2" xfId="6962"/>
    <cellStyle name="_VC 6.15.06 update on 06GRC power costs.xls Chart 1_Rebuttal Power Costs_Adj Bench DR 3 for Initial Briefs (Electric) 2 3" xfId="6963"/>
    <cellStyle name="_VC 6.15.06 update on 06GRC power costs.xls Chart 1_Rebuttal Power Costs_Adj Bench DR 3 for Initial Briefs (Electric) 3" xfId="6964"/>
    <cellStyle name="_VC 6.15.06 update on 06GRC power costs.xls Chart 1_Rebuttal Power Costs_Adj Bench DR 3 for Initial Briefs (Electric) 4" xfId="6965"/>
    <cellStyle name="_VC 6.15.06 update on 06GRC power costs.xls Chart 1_Rebuttal Power Costs_Electric Rev Req Model (2009 GRC) Rebuttal" xfId="6966"/>
    <cellStyle name="_VC 6.15.06 update on 06GRC power costs.xls Chart 1_Rebuttal Power Costs_Electric Rev Req Model (2009 GRC) Rebuttal 2" xfId="6967"/>
    <cellStyle name="_VC 6.15.06 update on 06GRC power costs.xls Chart 1_Rebuttal Power Costs_Electric Rev Req Model (2009 GRC) Rebuttal 2 2" xfId="6968"/>
    <cellStyle name="_VC 6.15.06 update on 06GRC power costs.xls Chart 1_Rebuttal Power Costs_Electric Rev Req Model (2009 GRC) Rebuttal 2 3" xfId="6969"/>
    <cellStyle name="_VC 6.15.06 update on 06GRC power costs.xls Chart 1_Rebuttal Power Costs_Electric Rev Req Model (2009 GRC) Rebuttal 3" xfId="6970"/>
    <cellStyle name="_VC 6.15.06 update on 06GRC power costs.xls Chart 1_Rebuttal Power Costs_Electric Rev Req Model (2009 GRC) Rebuttal 4" xfId="6971"/>
    <cellStyle name="_VC 6.15.06 update on 06GRC power costs.xls Chart 1_Rebuttal Power Costs_Electric Rev Req Model (2009 GRC) Rebuttal REmoval of New  WH Solar AdjustMI" xfId="6972"/>
    <cellStyle name="_VC 6.15.06 update on 06GRC power costs.xls Chart 1_Rebuttal Power Costs_Electric Rev Req Model (2009 GRC) Rebuttal REmoval of New  WH Solar AdjustMI 2" xfId="6973"/>
    <cellStyle name="_VC 6.15.06 update on 06GRC power costs.xls Chart 1_Rebuttal Power Costs_Electric Rev Req Model (2009 GRC) Rebuttal REmoval of New  WH Solar AdjustMI 2 2" xfId="6974"/>
    <cellStyle name="_VC 6.15.06 update on 06GRC power costs.xls Chart 1_Rebuttal Power Costs_Electric Rev Req Model (2009 GRC) Rebuttal REmoval of New  WH Solar AdjustMI 2 3" xfId="6975"/>
    <cellStyle name="_VC 6.15.06 update on 06GRC power costs.xls Chart 1_Rebuttal Power Costs_Electric Rev Req Model (2009 GRC) Rebuttal REmoval of New  WH Solar AdjustMI 3" xfId="6976"/>
    <cellStyle name="_VC 6.15.06 update on 06GRC power costs.xls Chart 1_Rebuttal Power Costs_Electric Rev Req Model (2009 GRC) Rebuttal REmoval of New  WH Solar AdjustMI 4" xfId="6977"/>
    <cellStyle name="_VC 6.15.06 update on 06GRC power costs.xls Chart 1_Rebuttal Power Costs_Electric Rev Req Model (2009 GRC) Revised 01-18-2010" xfId="6978"/>
    <cellStyle name="_VC 6.15.06 update on 06GRC power costs.xls Chart 1_Rebuttal Power Costs_Electric Rev Req Model (2009 GRC) Revised 01-18-2010 2" xfId="6979"/>
    <cellStyle name="_VC 6.15.06 update on 06GRC power costs.xls Chart 1_Rebuttal Power Costs_Electric Rev Req Model (2009 GRC) Revised 01-18-2010 2 2" xfId="6980"/>
    <cellStyle name="_VC 6.15.06 update on 06GRC power costs.xls Chart 1_Rebuttal Power Costs_Electric Rev Req Model (2009 GRC) Revised 01-18-2010 2 3" xfId="6981"/>
    <cellStyle name="_VC 6.15.06 update on 06GRC power costs.xls Chart 1_Rebuttal Power Costs_Electric Rev Req Model (2009 GRC) Revised 01-18-2010 3" xfId="6982"/>
    <cellStyle name="_VC 6.15.06 update on 06GRC power costs.xls Chart 1_Rebuttal Power Costs_Electric Rev Req Model (2009 GRC) Revised 01-18-2010 4" xfId="6983"/>
    <cellStyle name="_VC 6.15.06 update on 06GRC power costs.xls Chart 1_Rebuttal Power Costs_Final Order Electric EXHIBIT A-1" xfId="6984"/>
    <cellStyle name="_VC 6.15.06 update on 06GRC power costs.xls Chart 1_Rebuttal Power Costs_Final Order Electric EXHIBIT A-1 2" xfId="6985"/>
    <cellStyle name="_VC 6.15.06 update on 06GRC power costs.xls Chart 1_Rebuttal Power Costs_Final Order Electric EXHIBIT A-1 2 2" xfId="6986"/>
    <cellStyle name="_VC 6.15.06 update on 06GRC power costs.xls Chart 1_Rebuttal Power Costs_Final Order Electric EXHIBIT A-1 2 3" xfId="6987"/>
    <cellStyle name="_VC 6.15.06 update on 06GRC power costs.xls Chart 1_Rebuttal Power Costs_Final Order Electric EXHIBIT A-1 3" xfId="6988"/>
    <cellStyle name="_VC 6.15.06 update on 06GRC power costs.xls Chart 1_Rebuttal Power Costs_Final Order Electric EXHIBIT A-1 4" xfId="6989"/>
    <cellStyle name="_VC 6.15.06 update on 06GRC power costs.xls Chart 1_RECS vs PTC's w Interest 6-28-10" xfId="260"/>
    <cellStyle name="_VC 6.15.06 update on 06GRC power costs.xls Chart 1_revised april pca for Annette" xfId="11948"/>
    <cellStyle name="_VC 6.15.06 update on 06GRC power costs.xls Chart 1_ROR &amp; CONV FACTOR" xfId="261"/>
    <cellStyle name="_VC 6.15.06 update on 06GRC power costs.xls Chart 1_ROR &amp; CONV FACTOR 2" xfId="6990"/>
    <cellStyle name="_VC 6.15.06 update on 06GRC power costs.xls Chart 1_ROR &amp; CONV FACTOR 2 2" xfId="6991"/>
    <cellStyle name="_VC 6.15.06 update on 06GRC power costs.xls Chart 1_ROR &amp; CONV FACTOR 2 3" xfId="6992"/>
    <cellStyle name="_VC 6.15.06 update on 06GRC power costs.xls Chart 1_ROR &amp; CONV FACTOR 3" xfId="6993"/>
    <cellStyle name="_VC 6.15.06 update on 06GRC power costs.xls Chart 1_ROR &amp; CONV FACTOR 4" xfId="6994"/>
    <cellStyle name="_VC 6.15.06 update on 06GRC power costs.xls Chart 1_ROR 5.02" xfId="262"/>
    <cellStyle name="_VC 6.15.06 update on 06GRC power costs.xls Chart 1_ROR 5.02 2" xfId="6995"/>
    <cellStyle name="_VC 6.15.06 update on 06GRC power costs.xls Chart 1_ROR 5.02 2 2" xfId="6996"/>
    <cellStyle name="_VC 6.15.06 update on 06GRC power costs.xls Chart 1_ROR 5.02 2 3" xfId="6997"/>
    <cellStyle name="_VC 6.15.06 update on 06GRC power costs.xls Chart 1_ROR 5.02 3" xfId="6998"/>
    <cellStyle name="_VC 6.15.06 update on 06GRC power costs.xls Chart 1_Wind Integration 10GRC" xfId="6999"/>
    <cellStyle name="_VC 6.15.06 update on 06GRC power costs.xls Chart 1_Wind Integration 10GRC 2" xfId="7000"/>
    <cellStyle name="_VC 6.15.06 update on 06GRC power costs.xls Chart 1_Wind Integration 10GRC 3" xfId="11949"/>
    <cellStyle name="_VC 6.15.06 update on 06GRC power costs.xls Chart 2" xfId="263"/>
    <cellStyle name="_VC 6.15.06 update on 06GRC power costs.xls Chart 2 2" xfId="784"/>
    <cellStyle name="_VC 6.15.06 update on 06GRC power costs.xls Chart 2 2 2" xfId="7001"/>
    <cellStyle name="_VC 6.15.06 update on 06GRC power costs.xls Chart 2 2 2 2" xfId="7002"/>
    <cellStyle name="_VC 6.15.06 update on 06GRC power costs.xls Chart 2 2 2 3" xfId="7003"/>
    <cellStyle name="_VC 6.15.06 update on 06GRC power costs.xls Chart 2 2 3" xfId="7004"/>
    <cellStyle name="_VC 6.15.06 update on 06GRC power costs.xls Chart 2 2 4" xfId="7005"/>
    <cellStyle name="_VC 6.15.06 update on 06GRC power costs.xls Chart 2 3" xfId="7006"/>
    <cellStyle name="_VC 6.15.06 update on 06GRC power costs.xls Chart 2 3 2" xfId="7007"/>
    <cellStyle name="_VC 6.15.06 update on 06GRC power costs.xls Chart 2 3 2 2" xfId="7008"/>
    <cellStyle name="_VC 6.15.06 update on 06GRC power costs.xls Chart 2 3 2 3" xfId="7009"/>
    <cellStyle name="_VC 6.15.06 update on 06GRC power costs.xls Chart 2 3 3" xfId="7010"/>
    <cellStyle name="_VC 6.15.06 update on 06GRC power costs.xls Chart 2 3 3 2" xfId="7011"/>
    <cellStyle name="_VC 6.15.06 update on 06GRC power costs.xls Chart 2 3 3 3" xfId="7012"/>
    <cellStyle name="_VC 6.15.06 update on 06GRC power costs.xls Chart 2 3 4" xfId="7013"/>
    <cellStyle name="_VC 6.15.06 update on 06GRC power costs.xls Chart 2 3 4 2" xfId="7014"/>
    <cellStyle name="_VC 6.15.06 update on 06GRC power costs.xls Chart 2 3 4 3" xfId="7015"/>
    <cellStyle name="_VC 6.15.06 update on 06GRC power costs.xls Chart 2 4" xfId="7016"/>
    <cellStyle name="_VC 6.15.06 update on 06GRC power costs.xls Chart 2 4 2" xfId="7017"/>
    <cellStyle name="_VC 6.15.06 update on 06GRC power costs.xls Chart 2 4 3" xfId="7018"/>
    <cellStyle name="_VC 6.15.06 update on 06GRC power costs.xls Chart 2 5" xfId="7019"/>
    <cellStyle name="_VC 6.15.06 update on 06GRC power costs.xls Chart 2 6" xfId="7020"/>
    <cellStyle name="_VC 6.15.06 update on 06GRC power costs.xls Chart 2 7" xfId="7021"/>
    <cellStyle name="_VC 6.15.06 update on 06GRC power costs.xls Chart 2_04 07E Wild Horse Wind Expansion (C) (2)" xfId="264"/>
    <cellStyle name="_VC 6.15.06 update on 06GRC power costs.xls Chart 2_04 07E Wild Horse Wind Expansion (C) (2) 2" xfId="7022"/>
    <cellStyle name="_VC 6.15.06 update on 06GRC power costs.xls Chart 2_04 07E Wild Horse Wind Expansion (C) (2) 2 2" xfId="7023"/>
    <cellStyle name="_VC 6.15.06 update on 06GRC power costs.xls Chart 2_04 07E Wild Horse Wind Expansion (C) (2) 2 3" xfId="7024"/>
    <cellStyle name="_VC 6.15.06 update on 06GRC power costs.xls Chart 2_04 07E Wild Horse Wind Expansion (C) (2) 3" xfId="7025"/>
    <cellStyle name="_VC 6.15.06 update on 06GRC power costs.xls Chart 2_04 07E Wild Horse Wind Expansion (C) (2) 4" xfId="7026"/>
    <cellStyle name="_VC 6.15.06 update on 06GRC power costs.xls Chart 2_04 07E Wild Horse Wind Expansion (C) (2)_Adj Bench DR 3 for Initial Briefs (Electric)" xfId="7027"/>
    <cellStyle name="_VC 6.15.06 update on 06GRC power costs.xls Chart 2_04 07E Wild Horse Wind Expansion (C) (2)_Adj Bench DR 3 for Initial Briefs (Electric) 2" xfId="7028"/>
    <cellStyle name="_VC 6.15.06 update on 06GRC power costs.xls Chart 2_04 07E Wild Horse Wind Expansion (C) (2)_Adj Bench DR 3 for Initial Briefs (Electric) 2 2" xfId="7029"/>
    <cellStyle name="_VC 6.15.06 update on 06GRC power costs.xls Chart 2_04 07E Wild Horse Wind Expansion (C) (2)_Adj Bench DR 3 for Initial Briefs (Electric) 2 3" xfId="7030"/>
    <cellStyle name="_VC 6.15.06 update on 06GRC power costs.xls Chart 2_04 07E Wild Horse Wind Expansion (C) (2)_Adj Bench DR 3 for Initial Briefs (Electric) 3" xfId="7031"/>
    <cellStyle name="_VC 6.15.06 update on 06GRC power costs.xls Chart 2_04 07E Wild Horse Wind Expansion (C) (2)_Adj Bench DR 3 for Initial Briefs (Electric) 4" xfId="7032"/>
    <cellStyle name="_VC 6.15.06 update on 06GRC power costs.xls Chart 2_04 07E Wild Horse Wind Expansion (C) (2)_Book1" xfId="7033"/>
    <cellStyle name="_VC 6.15.06 update on 06GRC power costs.xls Chart 2_04 07E Wild Horse Wind Expansion (C) (2)_Electric Rev Req Model (2009 GRC) " xfId="7034"/>
    <cellStyle name="_VC 6.15.06 update on 06GRC power costs.xls Chart 2_04 07E Wild Horse Wind Expansion (C) (2)_Electric Rev Req Model (2009 GRC)  2" xfId="7035"/>
    <cellStyle name="_VC 6.15.06 update on 06GRC power costs.xls Chart 2_04 07E Wild Horse Wind Expansion (C) (2)_Electric Rev Req Model (2009 GRC)  2 2" xfId="7036"/>
    <cellStyle name="_VC 6.15.06 update on 06GRC power costs.xls Chart 2_04 07E Wild Horse Wind Expansion (C) (2)_Electric Rev Req Model (2009 GRC)  2 3" xfId="7037"/>
    <cellStyle name="_VC 6.15.06 update on 06GRC power costs.xls Chart 2_04 07E Wild Horse Wind Expansion (C) (2)_Electric Rev Req Model (2009 GRC)  3" xfId="7038"/>
    <cellStyle name="_VC 6.15.06 update on 06GRC power costs.xls Chart 2_04 07E Wild Horse Wind Expansion (C) (2)_Electric Rev Req Model (2009 GRC)  4" xfId="7039"/>
    <cellStyle name="_VC 6.15.06 update on 06GRC power costs.xls Chart 2_04 07E Wild Horse Wind Expansion (C) (2)_Electric Rev Req Model (2009 GRC) Rebuttal" xfId="7040"/>
    <cellStyle name="_VC 6.15.06 update on 06GRC power costs.xls Chart 2_04 07E Wild Horse Wind Expansion (C) (2)_Electric Rev Req Model (2009 GRC) Rebuttal 2" xfId="7041"/>
    <cellStyle name="_VC 6.15.06 update on 06GRC power costs.xls Chart 2_04 07E Wild Horse Wind Expansion (C) (2)_Electric Rev Req Model (2009 GRC) Rebuttal 2 2" xfId="7042"/>
    <cellStyle name="_VC 6.15.06 update on 06GRC power costs.xls Chart 2_04 07E Wild Horse Wind Expansion (C) (2)_Electric Rev Req Model (2009 GRC) Rebuttal 2 3" xfId="7043"/>
    <cellStyle name="_VC 6.15.06 update on 06GRC power costs.xls Chart 2_04 07E Wild Horse Wind Expansion (C) (2)_Electric Rev Req Model (2009 GRC) Rebuttal 3" xfId="7044"/>
    <cellStyle name="_VC 6.15.06 update on 06GRC power costs.xls Chart 2_04 07E Wild Horse Wind Expansion (C) (2)_Electric Rev Req Model (2009 GRC) Rebuttal 4" xfId="7045"/>
    <cellStyle name="_VC 6.15.06 update on 06GRC power costs.xls Chart 2_04 07E Wild Horse Wind Expansion (C) (2)_Electric Rev Req Model (2009 GRC) Rebuttal REmoval of New  WH Solar AdjustMI" xfId="7046"/>
    <cellStyle name="_VC 6.15.06 update on 06GRC power costs.xls Chart 2_04 07E Wild Horse Wind Expansion (C) (2)_Electric Rev Req Model (2009 GRC) Rebuttal REmoval of New  WH Solar AdjustMI 2" xfId="7047"/>
    <cellStyle name="_VC 6.15.06 update on 06GRC power costs.xls Chart 2_04 07E Wild Horse Wind Expansion (C) (2)_Electric Rev Req Model (2009 GRC) Rebuttal REmoval of New  WH Solar AdjustMI 2 2" xfId="7048"/>
    <cellStyle name="_VC 6.15.06 update on 06GRC power costs.xls Chart 2_04 07E Wild Horse Wind Expansion (C) (2)_Electric Rev Req Model (2009 GRC) Rebuttal REmoval of New  WH Solar AdjustMI 2 3" xfId="7049"/>
    <cellStyle name="_VC 6.15.06 update on 06GRC power costs.xls Chart 2_04 07E Wild Horse Wind Expansion (C) (2)_Electric Rev Req Model (2009 GRC) Rebuttal REmoval of New  WH Solar AdjustMI 3" xfId="7050"/>
    <cellStyle name="_VC 6.15.06 update on 06GRC power costs.xls Chart 2_04 07E Wild Horse Wind Expansion (C) (2)_Electric Rev Req Model (2009 GRC) Rebuttal REmoval of New  WH Solar AdjustMI 4" xfId="7051"/>
    <cellStyle name="_VC 6.15.06 update on 06GRC power costs.xls Chart 2_04 07E Wild Horse Wind Expansion (C) (2)_Electric Rev Req Model (2009 GRC) Revised 01-18-2010" xfId="7052"/>
    <cellStyle name="_VC 6.15.06 update on 06GRC power costs.xls Chart 2_04 07E Wild Horse Wind Expansion (C) (2)_Electric Rev Req Model (2009 GRC) Revised 01-18-2010 2" xfId="7053"/>
    <cellStyle name="_VC 6.15.06 update on 06GRC power costs.xls Chart 2_04 07E Wild Horse Wind Expansion (C) (2)_Electric Rev Req Model (2009 GRC) Revised 01-18-2010 2 2" xfId="7054"/>
    <cellStyle name="_VC 6.15.06 update on 06GRC power costs.xls Chart 2_04 07E Wild Horse Wind Expansion (C) (2)_Electric Rev Req Model (2009 GRC) Revised 01-18-2010 2 3" xfId="7055"/>
    <cellStyle name="_VC 6.15.06 update on 06GRC power costs.xls Chart 2_04 07E Wild Horse Wind Expansion (C) (2)_Electric Rev Req Model (2009 GRC) Revised 01-18-2010 3" xfId="7056"/>
    <cellStyle name="_VC 6.15.06 update on 06GRC power costs.xls Chart 2_04 07E Wild Horse Wind Expansion (C) (2)_Electric Rev Req Model (2009 GRC) Revised 01-18-2010 4" xfId="7057"/>
    <cellStyle name="_VC 6.15.06 update on 06GRC power costs.xls Chart 2_04 07E Wild Horse Wind Expansion (C) (2)_Electric Rev Req Model (2010 GRC)" xfId="7058"/>
    <cellStyle name="_VC 6.15.06 update on 06GRC power costs.xls Chart 2_04 07E Wild Horse Wind Expansion (C) (2)_Electric Rev Req Model (2010 GRC) SF" xfId="7059"/>
    <cellStyle name="_VC 6.15.06 update on 06GRC power costs.xls Chart 2_04 07E Wild Horse Wind Expansion (C) (2)_Final Order Electric EXHIBIT A-1" xfId="7060"/>
    <cellStyle name="_VC 6.15.06 update on 06GRC power costs.xls Chart 2_04 07E Wild Horse Wind Expansion (C) (2)_Final Order Electric EXHIBIT A-1 2" xfId="7061"/>
    <cellStyle name="_VC 6.15.06 update on 06GRC power costs.xls Chart 2_04 07E Wild Horse Wind Expansion (C) (2)_Final Order Electric EXHIBIT A-1 2 2" xfId="7062"/>
    <cellStyle name="_VC 6.15.06 update on 06GRC power costs.xls Chart 2_04 07E Wild Horse Wind Expansion (C) (2)_Final Order Electric EXHIBIT A-1 2 3" xfId="7063"/>
    <cellStyle name="_VC 6.15.06 update on 06GRC power costs.xls Chart 2_04 07E Wild Horse Wind Expansion (C) (2)_Final Order Electric EXHIBIT A-1 3" xfId="7064"/>
    <cellStyle name="_VC 6.15.06 update on 06GRC power costs.xls Chart 2_04 07E Wild Horse Wind Expansion (C) (2)_Final Order Electric EXHIBIT A-1 4" xfId="7065"/>
    <cellStyle name="_VC 6.15.06 update on 06GRC power costs.xls Chart 2_04 07E Wild Horse Wind Expansion (C) (2)_TENASKA REGULATORY ASSET" xfId="7066"/>
    <cellStyle name="_VC 6.15.06 update on 06GRC power costs.xls Chart 2_04 07E Wild Horse Wind Expansion (C) (2)_TENASKA REGULATORY ASSET 2" xfId="7067"/>
    <cellStyle name="_VC 6.15.06 update on 06GRC power costs.xls Chart 2_04 07E Wild Horse Wind Expansion (C) (2)_TENASKA REGULATORY ASSET 2 2" xfId="7068"/>
    <cellStyle name="_VC 6.15.06 update on 06GRC power costs.xls Chart 2_04 07E Wild Horse Wind Expansion (C) (2)_TENASKA REGULATORY ASSET 2 3" xfId="7069"/>
    <cellStyle name="_VC 6.15.06 update on 06GRC power costs.xls Chart 2_04 07E Wild Horse Wind Expansion (C) (2)_TENASKA REGULATORY ASSET 3" xfId="7070"/>
    <cellStyle name="_VC 6.15.06 update on 06GRC power costs.xls Chart 2_04 07E Wild Horse Wind Expansion (C) (2)_TENASKA REGULATORY ASSET 4" xfId="7071"/>
    <cellStyle name="_VC 6.15.06 update on 06GRC power costs.xls Chart 2_16.37E Wild Horse Expansion DeferralRevwrkingfile SF" xfId="7072"/>
    <cellStyle name="_VC 6.15.06 update on 06GRC power costs.xls Chart 2_16.37E Wild Horse Expansion DeferralRevwrkingfile SF 2" xfId="7073"/>
    <cellStyle name="_VC 6.15.06 update on 06GRC power costs.xls Chart 2_16.37E Wild Horse Expansion DeferralRevwrkingfile SF 2 2" xfId="7074"/>
    <cellStyle name="_VC 6.15.06 update on 06GRC power costs.xls Chart 2_16.37E Wild Horse Expansion DeferralRevwrkingfile SF 2 3" xfId="7075"/>
    <cellStyle name="_VC 6.15.06 update on 06GRC power costs.xls Chart 2_16.37E Wild Horse Expansion DeferralRevwrkingfile SF 3" xfId="7076"/>
    <cellStyle name="_VC 6.15.06 update on 06GRC power costs.xls Chart 2_16.37E Wild Horse Expansion DeferralRevwrkingfile SF 4" xfId="7077"/>
    <cellStyle name="_VC 6.15.06 update on 06GRC power costs.xls Chart 2_2009 Compliance Filing PCA Exhibits for GRC" xfId="7078"/>
    <cellStyle name="_VC 6.15.06 update on 06GRC power costs.xls Chart 2_2009 Compliance Filing PCA Exhibits for GRC 2" xfId="7079"/>
    <cellStyle name="_VC 6.15.06 update on 06GRC power costs.xls Chart 2_2009 GRC Compl Filing - Exhibit D" xfId="7080"/>
    <cellStyle name="_VC 6.15.06 update on 06GRC power costs.xls Chart 2_2009 GRC Compl Filing - Exhibit D 2" xfId="7081"/>
    <cellStyle name="_VC 6.15.06 update on 06GRC power costs.xls Chart 2_2009 GRC Compl Filing - Exhibit D 3" xfId="7082"/>
    <cellStyle name="_VC 6.15.06 update on 06GRC power costs.xls Chart 2_2010 PTC's July1_Dec31 2010 " xfId="265"/>
    <cellStyle name="_VC 6.15.06 update on 06GRC power costs.xls Chart 2_2010 PTC's Sept10_Aug11 (Version 4)" xfId="266"/>
    <cellStyle name="_VC 6.15.06 update on 06GRC power costs.xls Chart 2_3.01 Income Statement" xfId="639"/>
    <cellStyle name="_VC 6.15.06 update on 06GRC power costs.xls Chart 2_4 31 Regulatory Assets and Liabilities  7 06- Exhibit D" xfId="640"/>
    <cellStyle name="_VC 6.15.06 update on 06GRC power costs.xls Chart 2_4 31 Regulatory Assets and Liabilities  7 06- Exhibit D 2" xfId="7083"/>
    <cellStyle name="_VC 6.15.06 update on 06GRC power costs.xls Chart 2_4 31 Regulatory Assets and Liabilities  7 06- Exhibit D 2 2" xfId="7084"/>
    <cellStyle name="_VC 6.15.06 update on 06GRC power costs.xls Chart 2_4 31 Regulatory Assets and Liabilities  7 06- Exhibit D 2 3" xfId="7085"/>
    <cellStyle name="_VC 6.15.06 update on 06GRC power costs.xls Chart 2_4 31 Regulatory Assets and Liabilities  7 06- Exhibit D 3" xfId="7086"/>
    <cellStyle name="_VC 6.15.06 update on 06GRC power costs.xls Chart 2_4 31 Regulatory Assets and Liabilities  7 06- Exhibit D 4" xfId="7087"/>
    <cellStyle name="_VC 6.15.06 update on 06GRC power costs.xls Chart 2_4 31 Regulatory Assets and Liabilities  7 06- Exhibit D_NIM Summary" xfId="7088"/>
    <cellStyle name="_VC 6.15.06 update on 06GRC power costs.xls Chart 2_4 31 Regulatory Assets and Liabilities  7 06- Exhibit D_NIM Summary 2" xfId="7089"/>
    <cellStyle name="_VC 6.15.06 update on 06GRC power costs.xls Chart 2_4 31 Regulatory Assets and Liabilities  7 06- Exhibit D_NIM Summary 3" xfId="11950"/>
    <cellStyle name="_VC 6.15.06 update on 06GRC power costs.xls Chart 2_4 31E Reg Asset  Liab and EXH D" xfId="11951"/>
    <cellStyle name="_VC 6.15.06 update on 06GRC power costs.xls Chart 2_4 31E Reg Asset  Liab and EXH D _ Aug 10 Filing (2)" xfId="11952"/>
    <cellStyle name="_VC 6.15.06 update on 06GRC power costs.xls Chart 2_4 32 Regulatory Assets and Liabilities  7 06- Exhibit D" xfId="641"/>
    <cellStyle name="_VC 6.15.06 update on 06GRC power costs.xls Chart 2_4 32 Regulatory Assets and Liabilities  7 06- Exhibit D 2" xfId="7090"/>
    <cellStyle name="_VC 6.15.06 update on 06GRC power costs.xls Chart 2_4 32 Regulatory Assets and Liabilities  7 06- Exhibit D 2 2" xfId="7091"/>
    <cellStyle name="_VC 6.15.06 update on 06GRC power costs.xls Chart 2_4 32 Regulatory Assets and Liabilities  7 06- Exhibit D 2 3" xfId="7092"/>
    <cellStyle name="_VC 6.15.06 update on 06GRC power costs.xls Chart 2_4 32 Regulatory Assets and Liabilities  7 06- Exhibit D 3" xfId="7093"/>
    <cellStyle name="_VC 6.15.06 update on 06GRC power costs.xls Chart 2_4 32 Regulatory Assets and Liabilities  7 06- Exhibit D 4" xfId="7094"/>
    <cellStyle name="_VC 6.15.06 update on 06GRC power costs.xls Chart 2_4 32 Regulatory Assets and Liabilities  7 06- Exhibit D_NIM Summary" xfId="7095"/>
    <cellStyle name="_VC 6.15.06 update on 06GRC power costs.xls Chart 2_4 32 Regulatory Assets and Liabilities  7 06- Exhibit D_NIM Summary 2" xfId="7096"/>
    <cellStyle name="_VC 6.15.06 update on 06GRC power costs.xls Chart 2_4 32 Regulatory Assets and Liabilities  7 06- Exhibit D_NIM Summary 3" xfId="11953"/>
    <cellStyle name="_VC 6.15.06 update on 06GRC power costs.xls Chart 2_6.06E Operating Expenses" xfId="11954"/>
    <cellStyle name="_VC 6.15.06 update on 06GRC power costs.xls Chart 2_ACCOUNTS" xfId="7097"/>
    <cellStyle name="_VC 6.15.06 update on 06GRC power costs.xls Chart 2_Att B to RECs proceeds proposal" xfId="267"/>
    <cellStyle name="_VC 6.15.06 update on 06GRC power costs.xls Chart 2_AURORA Total New" xfId="7098"/>
    <cellStyle name="_VC 6.15.06 update on 06GRC power costs.xls Chart 2_AURORA Total New 2" xfId="7099"/>
    <cellStyle name="_VC 6.15.06 update on 06GRC power costs.xls Chart 2_Backup for Attachment B 2010-09-09" xfId="268"/>
    <cellStyle name="_VC 6.15.06 update on 06GRC power costs.xls Chart 2_Bench Request - Attachment B" xfId="269"/>
    <cellStyle name="_VC 6.15.06 update on 06GRC power costs.xls Chart 2_Book2" xfId="7100"/>
    <cellStyle name="_VC 6.15.06 update on 06GRC power costs.xls Chart 2_Book2 2" xfId="7101"/>
    <cellStyle name="_VC 6.15.06 update on 06GRC power costs.xls Chart 2_Book2 2 2" xfId="7102"/>
    <cellStyle name="_VC 6.15.06 update on 06GRC power costs.xls Chart 2_Book2 2 3" xfId="7103"/>
    <cellStyle name="_VC 6.15.06 update on 06GRC power costs.xls Chart 2_Book2 3" xfId="7104"/>
    <cellStyle name="_VC 6.15.06 update on 06GRC power costs.xls Chart 2_Book2 4" xfId="7105"/>
    <cellStyle name="_VC 6.15.06 update on 06GRC power costs.xls Chart 2_Book2_Adj Bench DR 3 for Initial Briefs (Electric)" xfId="7106"/>
    <cellStyle name="_VC 6.15.06 update on 06GRC power costs.xls Chart 2_Book2_Adj Bench DR 3 for Initial Briefs (Electric) 2" xfId="7107"/>
    <cellStyle name="_VC 6.15.06 update on 06GRC power costs.xls Chart 2_Book2_Adj Bench DR 3 for Initial Briefs (Electric) 2 2" xfId="7108"/>
    <cellStyle name="_VC 6.15.06 update on 06GRC power costs.xls Chart 2_Book2_Adj Bench DR 3 for Initial Briefs (Electric) 2 3" xfId="7109"/>
    <cellStyle name="_VC 6.15.06 update on 06GRC power costs.xls Chart 2_Book2_Adj Bench DR 3 for Initial Briefs (Electric) 3" xfId="7110"/>
    <cellStyle name="_VC 6.15.06 update on 06GRC power costs.xls Chart 2_Book2_Adj Bench DR 3 for Initial Briefs (Electric) 4" xfId="7111"/>
    <cellStyle name="_VC 6.15.06 update on 06GRC power costs.xls Chart 2_Book2_Electric Rev Req Model (2009 GRC) Rebuttal" xfId="7112"/>
    <cellStyle name="_VC 6.15.06 update on 06GRC power costs.xls Chart 2_Book2_Electric Rev Req Model (2009 GRC) Rebuttal 2" xfId="7113"/>
    <cellStyle name="_VC 6.15.06 update on 06GRC power costs.xls Chart 2_Book2_Electric Rev Req Model (2009 GRC) Rebuttal 2 2" xfId="7114"/>
    <cellStyle name="_VC 6.15.06 update on 06GRC power costs.xls Chart 2_Book2_Electric Rev Req Model (2009 GRC) Rebuttal 2 3" xfId="7115"/>
    <cellStyle name="_VC 6.15.06 update on 06GRC power costs.xls Chart 2_Book2_Electric Rev Req Model (2009 GRC) Rebuttal 3" xfId="7116"/>
    <cellStyle name="_VC 6.15.06 update on 06GRC power costs.xls Chart 2_Book2_Electric Rev Req Model (2009 GRC) Rebuttal 4" xfId="7117"/>
    <cellStyle name="_VC 6.15.06 update on 06GRC power costs.xls Chart 2_Book2_Electric Rev Req Model (2009 GRC) Rebuttal REmoval of New  WH Solar AdjustMI" xfId="7118"/>
    <cellStyle name="_VC 6.15.06 update on 06GRC power costs.xls Chart 2_Book2_Electric Rev Req Model (2009 GRC) Rebuttal REmoval of New  WH Solar AdjustMI 2" xfId="7119"/>
    <cellStyle name="_VC 6.15.06 update on 06GRC power costs.xls Chart 2_Book2_Electric Rev Req Model (2009 GRC) Rebuttal REmoval of New  WH Solar AdjustMI 2 2" xfId="7120"/>
    <cellStyle name="_VC 6.15.06 update on 06GRC power costs.xls Chart 2_Book2_Electric Rev Req Model (2009 GRC) Rebuttal REmoval of New  WH Solar AdjustMI 2 3" xfId="7121"/>
    <cellStyle name="_VC 6.15.06 update on 06GRC power costs.xls Chart 2_Book2_Electric Rev Req Model (2009 GRC) Rebuttal REmoval of New  WH Solar AdjustMI 3" xfId="7122"/>
    <cellStyle name="_VC 6.15.06 update on 06GRC power costs.xls Chart 2_Book2_Electric Rev Req Model (2009 GRC) Rebuttal REmoval of New  WH Solar AdjustMI 4" xfId="7123"/>
    <cellStyle name="_VC 6.15.06 update on 06GRC power costs.xls Chart 2_Book2_Electric Rev Req Model (2009 GRC) Revised 01-18-2010" xfId="7124"/>
    <cellStyle name="_VC 6.15.06 update on 06GRC power costs.xls Chart 2_Book2_Electric Rev Req Model (2009 GRC) Revised 01-18-2010 2" xfId="7125"/>
    <cellStyle name="_VC 6.15.06 update on 06GRC power costs.xls Chart 2_Book2_Electric Rev Req Model (2009 GRC) Revised 01-18-2010 2 2" xfId="7126"/>
    <cellStyle name="_VC 6.15.06 update on 06GRC power costs.xls Chart 2_Book2_Electric Rev Req Model (2009 GRC) Revised 01-18-2010 2 3" xfId="7127"/>
    <cellStyle name="_VC 6.15.06 update on 06GRC power costs.xls Chart 2_Book2_Electric Rev Req Model (2009 GRC) Revised 01-18-2010 3" xfId="7128"/>
    <cellStyle name="_VC 6.15.06 update on 06GRC power costs.xls Chart 2_Book2_Electric Rev Req Model (2009 GRC) Revised 01-18-2010 4" xfId="7129"/>
    <cellStyle name="_VC 6.15.06 update on 06GRC power costs.xls Chart 2_Book2_Final Order Electric EXHIBIT A-1" xfId="7130"/>
    <cellStyle name="_VC 6.15.06 update on 06GRC power costs.xls Chart 2_Book2_Final Order Electric EXHIBIT A-1 2" xfId="7131"/>
    <cellStyle name="_VC 6.15.06 update on 06GRC power costs.xls Chart 2_Book2_Final Order Electric EXHIBIT A-1 2 2" xfId="7132"/>
    <cellStyle name="_VC 6.15.06 update on 06GRC power costs.xls Chart 2_Book2_Final Order Electric EXHIBIT A-1 2 3" xfId="7133"/>
    <cellStyle name="_VC 6.15.06 update on 06GRC power costs.xls Chart 2_Book2_Final Order Electric EXHIBIT A-1 3" xfId="7134"/>
    <cellStyle name="_VC 6.15.06 update on 06GRC power costs.xls Chart 2_Book2_Final Order Electric EXHIBIT A-1 4" xfId="7135"/>
    <cellStyle name="_VC 6.15.06 update on 06GRC power costs.xls Chart 2_Book4" xfId="7136"/>
    <cellStyle name="_VC 6.15.06 update on 06GRC power costs.xls Chart 2_Book4 2" xfId="7137"/>
    <cellStyle name="_VC 6.15.06 update on 06GRC power costs.xls Chart 2_Book4 2 2" xfId="7138"/>
    <cellStyle name="_VC 6.15.06 update on 06GRC power costs.xls Chart 2_Book4 2 3" xfId="7139"/>
    <cellStyle name="_VC 6.15.06 update on 06GRC power costs.xls Chart 2_Book4 3" xfId="7140"/>
    <cellStyle name="_VC 6.15.06 update on 06GRC power costs.xls Chart 2_Book4 4" xfId="7141"/>
    <cellStyle name="_VC 6.15.06 update on 06GRC power costs.xls Chart 2_Book9" xfId="642"/>
    <cellStyle name="_VC 6.15.06 update on 06GRC power costs.xls Chart 2_Book9 2" xfId="7142"/>
    <cellStyle name="_VC 6.15.06 update on 06GRC power costs.xls Chart 2_Book9 2 2" xfId="7143"/>
    <cellStyle name="_VC 6.15.06 update on 06GRC power costs.xls Chart 2_Book9 2 3" xfId="7144"/>
    <cellStyle name="_VC 6.15.06 update on 06GRC power costs.xls Chart 2_Book9 3" xfId="7145"/>
    <cellStyle name="_VC 6.15.06 update on 06GRC power costs.xls Chart 2_Book9 4" xfId="7146"/>
    <cellStyle name="_VC 6.15.06 update on 06GRC power costs.xls Chart 2_Chelan PUD Power Costs (8-10)" xfId="7147"/>
    <cellStyle name="_VC 6.15.06 update on 06GRC power costs.xls Chart 2_DEM-WP(C) Chelan Power Costs" xfId="11955"/>
    <cellStyle name="_VC 6.15.06 update on 06GRC power costs.xls Chart 2_DEM-WP(C) Gas Transport 2010GRC" xfId="11956"/>
    <cellStyle name="_VC 6.15.06 update on 06GRC power costs.xls Chart 2_Exh A-1 resulting from UE-112050 effective Jan 1 2012" xfId="11957"/>
    <cellStyle name="_VC 6.15.06 update on 06GRC power costs.xls Chart 2_Exhibit A-1 effective 4-1-11 fr S Free 12-11" xfId="11958"/>
    <cellStyle name="_VC 6.15.06 update on 06GRC power costs.xls Chart 2_Gas Rev Req Model (2010 GRC)" xfId="7148"/>
    <cellStyle name="_VC 6.15.06 update on 06GRC power costs.xls Chart 2_INPUTS" xfId="270"/>
    <cellStyle name="_VC 6.15.06 update on 06GRC power costs.xls Chart 2_INPUTS 2" xfId="7149"/>
    <cellStyle name="_VC 6.15.06 update on 06GRC power costs.xls Chart 2_INPUTS 2 2" xfId="7150"/>
    <cellStyle name="_VC 6.15.06 update on 06GRC power costs.xls Chart 2_INPUTS 2 3" xfId="7151"/>
    <cellStyle name="_VC 6.15.06 update on 06GRC power costs.xls Chart 2_INPUTS 3" xfId="7152"/>
    <cellStyle name="_VC 6.15.06 update on 06GRC power costs.xls Chart 2_INPUTS 4" xfId="7153"/>
    <cellStyle name="_VC 6.15.06 update on 06GRC power costs.xls Chart 2_Low Income 2010 RevRequirement" xfId="7154"/>
    <cellStyle name="_VC 6.15.06 update on 06GRC power costs.xls Chart 2_Low Income 2010 RevRequirement (2)" xfId="7155"/>
    <cellStyle name="_VC 6.15.06 update on 06GRC power costs.xls Chart 2_NIM Summary" xfId="7156"/>
    <cellStyle name="_VC 6.15.06 update on 06GRC power costs.xls Chart 2_NIM Summary 09GRC" xfId="7157"/>
    <cellStyle name="_VC 6.15.06 update on 06GRC power costs.xls Chart 2_NIM Summary 09GRC 2" xfId="7158"/>
    <cellStyle name="_VC 6.15.06 update on 06GRC power costs.xls Chart 2_NIM Summary 09GRC 3" xfId="11959"/>
    <cellStyle name="_VC 6.15.06 update on 06GRC power costs.xls Chart 2_NIM Summary 10" xfId="11960"/>
    <cellStyle name="_VC 6.15.06 update on 06GRC power costs.xls Chart 2_NIM Summary 2" xfId="7159"/>
    <cellStyle name="_VC 6.15.06 update on 06GRC power costs.xls Chart 2_NIM Summary 3" xfId="7160"/>
    <cellStyle name="_VC 6.15.06 update on 06GRC power costs.xls Chart 2_NIM Summary 4" xfId="7161"/>
    <cellStyle name="_VC 6.15.06 update on 06GRC power costs.xls Chart 2_NIM Summary 5" xfId="7162"/>
    <cellStyle name="_VC 6.15.06 update on 06GRC power costs.xls Chart 2_NIM Summary 6" xfId="7163"/>
    <cellStyle name="_VC 6.15.06 update on 06GRC power costs.xls Chart 2_NIM Summary 7" xfId="7164"/>
    <cellStyle name="_VC 6.15.06 update on 06GRC power costs.xls Chart 2_NIM Summary 8" xfId="7165"/>
    <cellStyle name="_VC 6.15.06 update on 06GRC power costs.xls Chart 2_NIM Summary 9" xfId="7166"/>
    <cellStyle name="_VC 6.15.06 update on 06GRC power costs.xls Chart 2_Oct2010toSep2011LwIncLead" xfId="7167"/>
    <cellStyle name="_VC 6.15.06 update on 06GRC power costs.xls Chart 2_PCA 10 -  Exhibit D Dec 2011" xfId="11961"/>
    <cellStyle name="_VC 6.15.06 update on 06GRC power costs.xls Chart 2_PCA 10 -  Exhibit D from A Kellogg Jan 2011" xfId="7168"/>
    <cellStyle name="_VC 6.15.06 update on 06GRC power costs.xls Chart 2_PCA 10 -  Exhibit D from A Kellogg July 2011" xfId="7169"/>
    <cellStyle name="_VC 6.15.06 update on 06GRC power costs.xls Chart 2_PCA 10 -  Exhibit D from S Free Rcv'd 12-11" xfId="7170"/>
    <cellStyle name="_VC 6.15.06 update on 06GRC power costs.xls Chart 2_PCA 11 -  Exhibit D Apr 2012 fr A Kellogg v2" xfId="11962"/>
    <cellStyle name="_VC 6.15.06 update on 06GRC power costs.xls Chart 2_PCA 11 -  Exhibit D Jan 2012 fr A Kellogg" xfId="11963"/>
    <cellStyle name="_VC 6.15.06 update on 06GRC power costs.xls Chart 2_PCA 11 -  Exhibit D Jan 2012 WF" xfId="11964"/>
    <cellStyle name="_VC 6.15.06 update on 06GRC power costs.xls Chart 2_PCA 9 -  Exhibit D April 2010" xfId="7171"/>
    <cellStyle name="_VC 6.15.06 update on 06GRC power costs.xls Chart 2_PCA 9 -  Exhibit D April 2010 (3)" xfId="7172"/>
    <cellStyle name="_VC 6.15.06 update on 06GRC power costs.xls Chart 2_PCA 9 -  Exhibit D April 2010 (3) 2" xfId="7173"/>
    <cellStyle name="_VC 6.15.06 update on 06GRC power costs.xls Chart 2_PCA 9 -  Exhibit D April 2010 (3) 3" xfId="11965"/>
    <cellStyle name="_VC 6.15.06 update on 06GRC power costs.xls Chart 2_PCA 9 -  Exhibit D April 2010 2" xfId="7174"/>
    <cellStyle name="_VC 6.15.06 update on 06GRC power costs.xls Chart 2_PCA 9 -  Exhibit D April 2010 3" xfId="7175"/>
    <cellStyle name="_VC 6.15.06 update on 06GRC power costs.xls Chart 2_PCA 9 -  Exhibit D April 2010 4" xfId="11966"/>
    <cellStyle name="_VC 6.15.06 update on 06GRC power costs.xls Chart 2_PCA 9 -  Exhibit D April 2010 5" xfId="11967"/>
    <cellStyle name="_VC 6.15.06 update on 06GRC power costs.xls Chart 2_PCA 9 -  Exhibit D April 2010 6" xfId="11968"/>
    <cellStyle name="_VC 6.15.06 update on 06GRC power costs.xls Chart 2_PCA 9 -  Exhibit D April 2010 7" xfId="11969"/>
    <cellStyle name="_VC 6.15.06 update on 06GRC power costs.xls Chart 2_PCA 9 -  Exhibit D Nov 2010" xfId="7176"/>
    <cellStyle name="_VC 6.15.06 update on 06GRC power costs.xls Chart 2_PCA 9 -  Exhibit D Nov 2010 2" xfId="7177"/>
    <cellStyle name="_VC 6.15.06 update on 06GRC power costs.xls Chart 2_PCA 9 - Exhibit D at August 2010" xfId="7178"/>
    <cellStyle name="_VC 6.15.06 update on 06GRC power costs.xls Chart 2_PCA 9 - Exhibit D at August 2010 2" xfId="7179"/>
    <cellStyle name="_VC 6.15.06 update on 06GRC power costs.xls Chart 2_PCA 9 - Exhibit D June 2010 GRC" xfId="7180"/>
    <cellStyle name="_VC 6.15.06 update on 06GRC power costs.xls Chart 2_PCA 9 - Exhibit D June 2010 GRC 2" xfId="7181"/>
    <cellStyle name="_VC 6.15.06 update on 06GRC power costs.xls Chart 2_Power Costs - Comparison bx Rbtl-Staff-Jt-PC" xfId="7182"/>
    <cellStyle name="_VC 6.15.06 update on 06GRC power costs.xls Chart 2_Power Costs - Comparison bx Rbtl-Staff-Jt-PC 2" xfId="7183"/>
    <cellStyle name="_VC 6.15.06 update on 06GRC power costs.xls Chart 2_Power Costs - Comparison bx Rbtl-Staff-Jt-PC 2 2" xfId="7184"/>
    <cellStyle name="_VC 6.15.06 update on 06GRC power costs.xls Chart 2_Power Costs - Comparison bx Rbtl-Staff-Jt-PC 2 3" xfId="7185"/>
    <cellStyle name="_VC 6.15.06 update on 06GRC power costs.xls Chart 2_Power Costs - Comparison bx Rbtl-Staff-Jt-PC 3" xfId="7186"/>
    <cellStyle name="_VC 6.15.06 update on 06GRC power costs.xls Chart 2_Power Costs - Comparison bx Rbtl-Staff-Jt-PC 4" xfId="7187"/>
    <cellStyle name="_VC 6.15.06 update on 06GRC power costs.xls Chart 2_Power Costs - Comparison bx Rbtl-Staff-Jt-PC_Adj Bench DR 3 for Initial Briefs (Electric)" xfId="7188"/>
    <cellStyle name="_VC 6.15.06 update on 06GRC power costs.xls Chart 2_Power Costs - Comparison bx Rbtl-Staff-Jt-PC_Adj Bench DR 3 for Initial Briefs (Electric) 2" xfId="7189"/>
    <cellStyle name="_VC 6.15.06 update on 06GRC power costs.xls Chart 2_Power Costs - Comparison bx Rbtl-Staff-Jt-PC_Adj Bench DR 3 for Initial Briefs (Electric) 2 2" xfId="7190"/>
    <cellStyle name="_VC 6.15.06 update on 06GRC power costs.xls Chart 2_Power Costs - Comparison bx Rbtl-Staff-Jt-PC_Adj Bench DR 3 for Initial Briefs (Electric) 2 3" xfId="7191"/>
    <cellStyle name="_VC 6.15.06 update on 06GRC power costs.xls Chart 2_Power Costs - Comparison bx Rbtl-Staff-Jt-PC_Adj Bench DR 3 for Initial Briefs (Electric) 3" xfId="7192"/>
    <cellStyle name="_VC 6.15.06 update on 06GRC power costs.xls Chart 2_Power Costs - Comparison bx Rbtl-Staff-Jt-PC_Adj Bench DR 3 for Initial Briefs (Electric) 4" xfId="7193"/>
    <cellStyle name="_VC 6.15.06 update on 06GRC power costs.xls Chart 2_Power Costs - Comparison bx Rbtl-Staff-Jt-PC_Electric Rev Req Model (2009 GRC) Rebuttal" xfId="7194"/>
    <cellStyle name="_VC 6.15.06 update on 06GRC power costs.xls Chart 2_Power Costs - Comparison bx Rbtl-Staff-Jt-PC_Electric Rev Req Model (2009 GRC) Rebuttal 2" xfId="7195"/>
    <cellStyle name="_VC 6.15.06 update on 06GRC power costs.xls Chart 2_Power Costs - Comparison bx Rbtl-Staff-Jt-PC_Electric Rev Req Model (2009 GRC) Rebuttal 2 2" xfId="7196"/>
    <cellStyle name="_VC 6.15.06 update on 06GRC power costs.xls Chart 2_Power Costs - Comparison bx Rbtl-Staff-Jt-PC_Electric Rev Req Model (2009 GRC) Rebuttal 2 3" xfId="7197"/>
    <cellStyle name="_VC 6.15.06 update on 06GRC power costs.xls Chart 2_Power Costs - Comparison bx Rbtl-Staff-Jt-PC_Electric Rev Req Model (2009 GRC) Rebuttal 3" xfId="7198"/>
    <cellStyle name="_VC 6.15.06 update on 06GRC power costs.xls Chart 2_Power Costs - Comparison bx Rbtl-Staff-Jt-PC_Electric Rev Req Model (2009 GRC) Rebuttal 4" xfId="7199"/>
    <cellStyle name="_VC 6.15.06 update on 06GRC power costs.xls Chart 2_Power Costs - Comparison bx Rbtl-Staff-Jt-PC_Electric Rev Req Model (2009 GRC) Rebuttal REmoval of New  WH Solar AdjustMI" xfId="7200"/>
    <cellStyle name="_VC 6.15.06 update on 06GRC power costs.xls Chart 2_Power Costs - Comparison bx Rbtl-Staff-Jt-PC_Electric Rev Req Model (2009 GRC) Rebuttal REmoval of New  WH Solar AdjustMI 2" xfId="7201"/>
    <cellStyle name="_VC 6.15.06 update on 06GRC power costs.xls Chart 2_Power Costs - Comparison bx Rbtl-Staff-Jt-PC_Electric Rev Req Model (2009 GRC) Rebuttal REmoval of New  WH Solar AdjustMI 2 2" xfId="7202"/>
    <cellStyle name="_VC 6.15.06 update on 06GRC power costs.xls Chart 2_Power Costs - Comparison bx Rbtl-Staff-Jt-PC_Electric Rev Req Model (2009 GRC) Rebuttal REmoval of New  WH Solar AdjustMI 2 3" xfId="7203"/>
    <cellStyle name="_VC 6.15.06 update on 06GRC power costs.xls Chart 2_Power Costs - Comparison bx Rbtl-Staff-Jt-PC_Electric Rev Req Model (2009 GRC) Rebuttal REmoval of New  WH Solar AdjustMI 3" xfId="7204"/>
    <cellStyle name="_VC 6.15.06 update on 06GRC power costs.xls Chart 2_Power Costs - Comparison bx Rbtl-Staff-Jt-PC_Electric Rev Req Model (2009 GRC) Rebuttal REmoval of New  WH Solar AdjustMI 4" xfId="7205"/>
    <cellStyle name="_VC 6.15.06 update on 06GRC power costs.xls Chart 2_Power Costs - Comparison bx Rbtl-Staff-Jt-PC_Electric Rev Req Model (2009 GRC) Revised 01-18-2010" xfId="7206"/>
    <cellStyle name="_VC 6.15.06 update on 06GRC power costs.xls Chart 2_Power Costs - Comparison bx Rbtl-Staff-Jt-PC_Electric Rev Req Model (2009 GRC) Revised 01-18-2010 2" xfId="7207"/>
    <cellStyle name="_VC 6.15.06 update on 06GRC power costs.xls Chart 2_Power Costs - Comparison bx Rbtl-Staff-Jt-PC_Electric Rev Req Model (2009 GRC) Revised 01-18-2010 2 2" xfId="7208"/>
    <cellStyle name="_VC 6.15.06 update on 06GRC power costs.xls Chart 2_Power Costs - Comparison bx Rbtl-Staff-Jt-PC_Electric Rev Req Model (2009 GRC) Revised 01-18-2010 2 3" xfId="7209"/>
    <cellStyle name="_VC 6.15.06 update on 06GRC power costs.xls Chart 2_Power Costs - Comparison bx Rbtl-Staff-Jt-PC_Electric Rev Req Model (2009 GRC) Revised 01-18-2010 3" xfId="7210"/>
    <cellStyle name="_VC 6.15.06 update on 06GRC power costs.xls Chart 2_Power Costs - Comparison bx Rbtl-Staff-Jt-PC_Electric Rev Req Model (2009 GRC) Revised 01-18-2010 4" xfId="7211"/>
    <cellStyle name="_VC 6.15.06 update on 06GRC power costs.xls Chart 2_Power Costs - Comparison bx Rbtl-Staff-Jt-PC_Final Order Electric EXHIBIT A-1" xfId="7212"/>
    <cellStyle name="_VC 6.15.06 update on 06GRC power costs.xls Chart 2_Power Costs - Comparison bx Rbtl-Staff-Jt-PC_Final Order Electric EXHIBIT A-1 2" xfId="7213"/>
    <cellStyle name="_VC 6.15.06 update on 06GRC power costs.xls Chart 2_Power Costs - Comparison bx Rbtl-Staff-Jt-PC_Final Order Electric EXHIBIT A-1 2 2" xfId="7214"/>
    <cellStyle name="_VC 6.15.06 update on 06GRC power costs.xls Chart 2_Power Costs - Comparison bx Rbtl-Staff-Jt-PC_Final Order Electric EXHIBIT A-1 2 3" xfId="7215"/>
    <cellStyle name="_VC 6.15.06 update on 06GRC power costs.xls Chart 2_Power Costs - Comparison bx Rbtl-Staff-Jt-PC_Final Order Electric EXHIBIT A-1 3" xfId="7216"/>
    <cellStyle name="_VC 6.15.06 update on 06GRC power costs.xls Chart 2_Power Costs - Comparison bx Rbtl-Staff-Jt-PC_Final Order Electric EXHIBIT A-1 4" xfId="7217"/>
    <cellStyle name="_VC 6.15.06 update on 06GRC power costs.xls Chart 2_Production Adj 4.37" xfId="271"/>
    <cellStyle name="_VC 6.15.06 update on 06GRC power costs.xls Chart 2_Production Adj 4.37 2" xfId="7218"/>
    <cellStyle name="_VC 6.15.06 update on 06GRC power costs.xls Chart 2_Production Adj 4.37 2 2" xfId="7219"/>
    <cellStyle name="_VC 6.15.06 update on 06GRC power costs.xls Chart 2_Production Adj 4.37 2 3" xfId="7220"/>
    <cellStyle name="_VC 6.15.06 update on 06GRC power costs.xls Chart 2_Production Adj 4.37 3" xfId="7221"/>
    <cellStyle name="_VC 6.15.06 update on 06GRC power costs.xls Chart 2_Purchased Power Adj 4.03" xfId="272"/>
    <cellStyle name="_VC 6.15.06 update on 06GRC power costs.xls Chart 2_Purchased Power Adj 4.03 2" xfId="7222"/>
    <cellStyle name="_VC 6.15.06 update on 06GRC power costs.xls Chart 2_Purchased Power Adj 4.03 2 2" xfId="7223"/>
    <cellStyle name="_VC 6.15.06 update on 06GRC power costs.xls Chart 2_Purchased Power Adj 4.03 2 3" xfId="7224"/>
    <cellStyle name="_VC 6.15.06 update on 06GRC power costs.xls Chart 2_Purchased Power Adj 4.03 3" xfId="7225"/>
    <cellStyle name="_VC 6.15.06 update on 06GRC power costs.xls Chart 2_Rebuttal Power Costs" xfId="7226"/>
    <cellStyle name="_VC 6.15.06 update on 06GRC power costs.xls Chart 2_Rebuttal Power Costs 2" xfId="7227"/>
    <cellStyle name="_VC 6.15.06 update on 06GRC power costs.xls Chart 2_Rebuttal Power Costs 2 2" xfId="7228"/>
    <cellStyle name="_VC 6.15.06 update on 06GRC power costs.xls Chart 2_Rebuttal Power Costs 2 3" xfId="7229"/>
    <cellStyle name="_VC 6.15.06 update on 06GRC power costs.xls Chart 2_Rebuttal Power Costs 3" xfId="7230"/>
    <cellStyle name="_VC 6.15.06 update on 06GRC power costs.xls Chart 2_Rebuttal Power Costs 4" xfId="7231"/>
    <cellStyle name="_VC 6.15.06 update on 06GRC power costs.xls Chart 2_Rebuttal Power Costs_Adj Bench DR 3 for Initial Briefs (Electric)" xfId="7232"/>
    <cellStyle name="_VC 6.15.06 update on 06GRC power costs.xls Chart 2_Rebuttal Power Costs_Adj Bench DR 3 for Initial Briefs (Electric) 2" xfId="7233"/>
    <cellStyle name="_VC 6.15.06 update on 06GRC power costs.xls Chart 2_Rebuttal Power Costs_Adj Bench DR 3 for Initial Briefs (Electric) 2 2" xfId="7234"/>
    <cellStyle name="_VC 6.15.06 update on 06GRC power costs.xls Chart 2_Rebuttal Power Costs_Adj Bench DR 3 for Initial Briefs (Electric) 2 3" xfId="7235"/>
    <cellStyle name="_VC 6.15.06 update on 06GRC power costs.xls Chart 2_Rebuttal Power Costs_Adj Bench DR 3 for Initial Briefs (Electric) 3" xfId="7236"/>
    <cellStyle name="_VC 6.15.06 update on 06GRC power costs.xls Chart 2_Rebuttal Power Costs_Adj Bench DR 3 for Initial Briefs (Electric) 4" xfId="7237"/>
    <cellStyle name="_VC 6.15.06 update on 06GRC power costs.xls Chart 2_Rebuttal Power Costs_Electric Rev Req Model (2009 GRC) Rebuttal" xfId="7238"/>
    <cellStyle name="_VC 6.15.06 update on 06GRC power costs.xls Chart 2_Rebuttal Power Costs_Electric Rev Req Model (2009 GRC) Rebuttal 2" xfId="7239"/>
    <cellStyle name="_VC 6.15.06 update on 06GRC power costs.xls Chart 2_Rebuttal Power Costs_Electric Rev Req Model (2009 GRC) Rebuttal 2 2" xfId="7240"/>
    <cellStyle name="_VC 6.15.06 update on 06GRC power costs.xls Chart 2_Rebuttal Power Costs_Electric Rev Req Model (2009 GRC) Rebuttal 2 3" xfId="7241"/>
    <cellStyle name="_VC 6.15.06 update on 06GRC power costs.xls Chart 2_Rebuttal Power Costs_Electric Rev Req Model (2009 GRC) Rebuttal 3" xfId="7242"/>
    <cellStyle name="_VC 6.15.06 update on 06GRC power costs.xls Chart 2_Rebuttal Power Costs_Electric Rev Req Model (2009 GRC) Rebuttal 4" xfId="7243"/>
    <cellStyle name="_VC 6.15.06 update on 06GRC power costs.xls Chart 2_Rebuttal Power Costs_Electric Rev Req Model (2009 GRC) Rebuttal REmoval of New  WH Solar AdjustMI" xfId="7244"/>
    <cellStyle name="_VC 6.15.06 update on 06GRC power costs.xls Chart 2_Rebuttal Power Costs_Electric Rev Req Model (2009 GRC) Rebuttal REmoval of New  WH Solar AdjustMI 2" xfId="7245"/>
    <cellStyle name="_VC 6.15.06 update on 06GRC power costs.xls Chart 2_Rebuttal Power Costs_Electric Rev Req Model (2009 GRC) Rebuttal REmoval of New  WH Solar AdjustMI 2 2" xfId="7246"/>
    <cellStyle name="_VC 6.15.06 update on 06GRC power costs.xls Chart 2_Rebuttal Power Costs_Electric Rev Req Model (2009 GRC) Rebuttal REmoval of New  WH Solar AdjustMI 2 3" xfId="7247"/>
    <cellStyle name="_VC 6.15.06 update on 06GRC power costs.xls Chart 2_Rebuttal Power Costs_Electric Rev Req Model (2009 GRC) Rebuttal REmoval of New  WH Solar AdjustMI 3" xfId="7248"/>
    <cellStyle name="_VC 6.15.06 update on 06GRC power costs.xls Chart 2_Rebuttal Power Costs_Electric Rev Req Model (2009 GRC) Rebuttal REmoval of New  WH Solar AdjustMI 4" xfId="7249"/>
    <cellStyle name="_VC 6.15.06 update on 06GRC power costs.xls Chart 2_Rebuttal Power Costs_Electric Rev Req Model (2009 GRC) Revised 01-18-2010" xfId="7250"/>
    <cellStyle name="_VC 6.15.06 update on 06GRC power costs.xls Chart 2_Rebuttal Power Costs_Electric Rev Req Model (2009 GRC) Revised 01-18-2010 2" xfId="7251"/>
    <cellStyle name="_VC 6.15.06 update on 06GRC power costs.xls Chart 2_Rebuttal Power Costs_Electric Rev Req Model (2009 GRC) Revised 01-18-2010 2 2" xfId="7252"/>
    <cellStyle name="_VC 6.15.06 update on 06GRC power costs.xls Chart 2_Rebuttal Power Costs_Electric Rev Req Model (2009 GRC) Revised 01-18-2010 2 3" xfId="7253"/>
    <cellStyle name="_VC 6.15.06 update on 06GRC power costs.xls Chart 2_Rebuttal Power Costs_Electric Rev Req Model (2009 GRC) Revised 01-18-2010 3" xfId="7254"/>
    <cellStyle name="_VC 6.15.06 update on 06GRC power costs.xls Chart 2_Rebuttal Power Costs_Electric Rev Req Model (2009 GRC) Revised 01-18-2010 4" xfId="7255"/>
    <cellStyle name="_VC 6.15.06 update on 06GRC power costs.xls Chart 2_Rebuttal Power Costs_Final Order Electric EXHIBIT A-1" xfId="7256"/>
    <cellStyle name="_VC 6.15.06 update on 06GRC power costs.xls Chart 2_Rebuttal Power Costs_Final Order Electric EXHIBIT A-1 2" xfId="7257"/>
    <cellStyle name="_VC 6.15.06 update on 06GRC power costs.xls Chart 2_Rebuttal Power Costs_Final Order Electric EXHIBIT A-1 2 2" xfId="7258"/>
    <cellStyle name="_VC 6.15.06 update on 06GRC power costs.xls Chart 2_Rebuttal Power Costs_Final Order Electric EXHIBIT A-1 2 3" xfId="7259"/>
    <cellStyle name="_VC 6.15.06 update on 06GRC power costs.xls Chart 2_Rebuttal Power Costs_Final Order Electric EXHIBIT A-1 3" xfId="7260"/>
    <cellStyle name="_VC 6.15.06 update on 06GRC power costs.xls Chart 2_Rebuttal Power Costs_Final Order Electric EXHIBIT A-1 4" xfId="7261"/>
    <cellStyle name="_VC 6.15.06 update on 06GRC power costs.xls Chart 2_RECS vs PTC's w Interest 6-28-10" xfId="273"/>
    <cellStyle name="_VC 6.15.06 update on 06GRC power costs.xls Chart 2_revised april pca for Annette" xfId="11970"/>
    <cellStyle name="_VC 6.15.06 update on 06GRC power costs.xls Chart 2_ROR &amp; CONV FACTOR" xfId="274"/>
    <cellStyle name="_VC 6.15.06 update on 06GRC power costs.xls Chart 2_ROR &amp; CONV FACTOR 2" xfId="7262"/>
    <cellStyle name="_VC 6.15.06 update on 06GRC power costs.xls Chart 2_ROR &amp; CONV FACTOR 2 2" xfId="7263"/>
    <cellStyle name="_VC 6.15.06 update on 06GRC power costs.xls Chart 2_ROR &amp; CONV FACTOR 2 3" xfId="7264"/>
    <cellStyle name="_VC 6.15.06 update on 06GRC power costs.xls Chart 2_ROR &amp; CONV FACTOR 3" xfId="7265"/>
    <cellStyle name="_VC 6.15.06 update on 06GRC power costs.xls Chart 2_ROR &amp; CONV FACTOR 4" xfId="7266"/>
    <cellStyle name="_VC 6.15.06 update on 06GRC power costs.xls Chart 2_ROR 5.02" xfId="275"/>
    <cellStyle name="_VC 6.15.06 update on 06GRC power costs.xls Chart 2_ROR 5.02 2" xfId="7267"/>
    <cellStyle name="_VC 6.15.06 update on 06GRC power costs.xls Chart 2_ROR 5.02 2 2" xfId="7268"/>
    <cellStyle name="_VC 6.15.06 update on 06GRC power costs.xls Chart 2_ROR 5.02 2 3" xfId="7269"/>
    <cellStyle name="_VC 6.15.06 update on 06GRC power costs.xls Chart 2_ROR 5.02 3" xfId="7270"/>
    <cellStyle name="_VC 6.15.06 update on 06GRC power costs.xls Chart 2_Wind Integration 10GRC" xfId="7271"/>
    <cellStyle name="_VC 6.15.06 update on 06GRC power costs.xls Chart 2_Wind Integration 10GRC 2" xfId="7272"/>
    <cellStyle name="_VC 6.15.06 update on 06GRC power costs.xls Chart 2_Wind Integration 10GRC 3" xfId="11971"/>
    <cellStyle name="_VC 6.15.06 update on 06GRC power costs.xls Chart 3" xfId="276"/>
    <cellStyle name="_VC 6.15.06 update on 06GRC power costs.xls Chart 3 2" xfId="785"/>
    <cellStyle name="_VC 6.15.06 update on 06GRC power costs.xls Chart 3 2 2" xfId="7273"/>
    <cellStyle name="_VC 6.15.06 update on 06GRC power costs.xls Chart 3 2 2 2" xfId="7274"/>
    <cellStyle name="_VC 6.15.06 update on 06GRC power costs.xls Chart 3 2 2 3" xfId="7275"/>
    <cellStyle name="_VC 6.15.06 update on 06GRC power costs.xls Chart 3 2 3" xfId="7276"/>
    <cellStyle name="_VC 6.15.06 update on 06GRC power costs.xls Chart 3 2 4" xfId="7277"/>
    <cellStyle name="_VC 6.15.06 update on 06GRC power costs.xls Chart 3 3" xfId="7278"/>
    <cellStyle name="_VC 6.15.06 update on 06GRC power costs.xls Chart 3 3 2" xfId="7279"/>
    <cellStyle name="_VC 6.15.06 update on 06GRC power costs.xls Chart 3 3 2 2" xfId="7280"/>
    <cellStyle name="_VC 6.15.06 update on 06GRC power costs.xls Chart 3 3 2 3" xfId="7281"/>
    <cellStyle name="_VC 6.15.06 update on 06GRC power costs.xls Chart 3 3 3" xfId="7282"/>
    <cellStyle name="_VC 6.15.06 update on 06GRC power costs.xls Chart 3 3 3 2" xfId="7283"/>
    <cellStyle name="_VC 6.15.06 update on 06GRC power costs.xls Chart 3 3 3 3" xfId="7284"/>
    <cellStyle name="_VC 6.15.06 update on 06GRC power costs.xls Chart 3 3 4" xfId="7285"/>
    <cellStyle name="_VC 6.15.06 update on 06GRC power costs.xls Chart 3 3 4 2" xfId="7286"/>
    <cellStyle name="_VC 6.15.06 update on 06GRC power costs.xls Chart 3 3 4 3" xfId="7287"/>
    <cellStyle name="_VC 6.15.06 update on 06GRC power costs.xls Chart 3 4" xfId="7288"/>
    <cellStyle name="_VC 6.15.06 update on 06GRC power costs.xls Chart 3 4 2" xfId="7289"/>
    <cellStyle name="_VC 6.15.06 update on 06GRC power costs.xls Chart 3 4 3" xfId="7290"/>
    <cellStyle name="_VC 6.15.06 update on 06GRC power costs.xls Chart 3 5" xfId="7291"/>
    <cellStyle name="_VC 6.15.06 update on 06GRC power costs.xls Chart 3 6" xfId="7292"/>
    <cellStyle name="_VC 6.15.06 update on 06GRC power costs.xls Chart 3 7" xfId="7293"/>
    <cellStyle name="_VC 6.15.06 update on 06GRC power costs.xls Chart 3_04 07E Wild Horse Wind Expansion (C) (2)" xfId="277"/>
    <cellStyle name="_VC 6.15.06 update on 06GRC power costs.xls Chart 3_04 07E Wild Horse Wind Expansion (C) (2) 2" xfId="7294"/>
    <cellStyle name="_VC 6.15.06 update on 06GRC power costs.xls Chart 3_04 07E Wild Horse Wind Expansion (C) (2) 2 2" xfId="7295"/>
    <cellStyle name="_VC 6.15.06 update on 06GRC power costs.xls Chart 3_04 07E Wild Horse Wind Expansion (C) (2) 2 3" xfId="7296"/>
    <cellStyle name="_VC 6.15.06 update on 06GRC power costs.xls Chart 3_04 07E Wild Horse Wind Expansion (C) (2) 3" xfId="7297"/>
    <cellStyle name="_VC 6.15.06 update on 06GRC power costs.xls Chart 3_04 07E Wild Horse Wind Expansion (C) (2) 4" xfId="7298"/>
    <cellStyle name="_VC 6.15.06 update on 06GRC power costs.xls Chart 3_04 07E Wild Horse Wind Expansion (C) (2)_Adj Bench DR 3 for Initial Briefs (Electric)" xfId="7299"/>
    <cellStyle name="_VC 6.15.06 update on 06GRC power costs.xls Chart 3_04 07E Wild Horse Wind Expansion (C) (2)_Adj Bench DR 3 for Initial Briefs (Electric) 2" xfId="7300"/>
    <cellStyle name="_VC 6.15.06 update on 06GRC power costs.xls Chart 3_04 07E Wild Horse Wind Expansion (C) (2)_Adj Bench DR 3 for Initial Briefs (Electric) 2 2" xfId="7301"/>
    <cellStyle name="_VC 6.15.06 update on 06GRC power costs.xls Chart 3_04 07E Wild Horse Wind Expansion (C) (2)_Adj Bench DR 3 for Initial Briefs (Electric) 2 3" xfId="7302"/>
    <cellStyle name="_VC 6.15.06 update on 06GRC power costs.xls Chart 3_04 07E Wild Horse Wind Expansion (C) (2)_Adj Bench DR 3 for Initial Briefs (Electric) 3" xfId="7303"/>
    <cellStyle name="_VC 6.15.06 update on 06GRC power costs.xls Chart 3_04 07E Wild Horse Wind Expansion (C) (2)_Adj Bench DR 3 for Initial Briefs (Electric) 4" xfId="7304"/>
    <cellStyle name="_VC 6.15.06 update on 06GRC power costs.xls Chart 3_04 07E Wild Horse Wind Expansion (C) (2)_Book1" xfId="7305"/>
    <cellStyle name="_VC 6.15.06 update on 06GRC power costs.xls Chart 3_04 07E Wild Horse Wind Expansion (C) (2)_Electric Rev Req Model (2009 GRC) " xfId="7306"/>
    <cellStyle name="_VC 6.15.06 update on 06GRC power costs.xls Chart 3_04 07E Wild Horse Wind Expansion (C) (2)_Electric Rev Req Model (2009 GRC)  2" xfId="7307"/>
    <cellStyle name="_VC 6.15.06 update on 06GRC power costs.xls Chart 3_04 07E Wild Horse Wind Expansion (C) (2)_Electric Rev Req Model (2009 GRC)  2 2" xfId="7308"/>
    <cellStyle name="_VC 6.15.06 update on 06GRC power costs.xls Chart 3_04 07E Wild Horse Wind Expansion (C) (2)_Electric Rev Req Model (2009 GRC)  2 3" xfId="7309"/>
    <cellStyle name="_VC 6.15.06 update on 06GRC power costs.xls Chart 3_04 07E Wild Horse Wind Expansion (C) (2)_Electric Rev Req Model (2009 GRC)  3" xfId="7310"/>
    <cellStyle name="_VC 6.15.06 update on 06GRC power costs.xls Chart 3_04 07E Wild Horse Wind Expansion (C) (2)_Electric Rev Req Model (2009 GRC)  4" xfId="7311"/>
    <cellStyle name="_VC 6.15.06 update on 06GRC power costs.xls Chart 3_04 07E Wild Horse Wind Expansion (C) (2)_Electric Rev Req Model (2009 GRC) Rebuttal" xfId="7312"/>
    <cellStyle name="_VC 6.15.06 update on 06GRC power costs.xls Chart 3_04 07E Wild Horse Wind Expansion (C) (2)_Electric Rev Req Model (2009 GRC) Rebuttal 2" xfId="7313"/>
    <cellStyle name="_VC 6.15.06 update on 06GRC power costs.xls Chart 3_04 07E Wild Horse Wind Expansion (C) (2)_Electric Rev Req Model (2009 GRC) Rebuttal 2 2" xfId="7314"/>
    <cellStyle name="_VC 6.15.06 update on 06GRC power costs.xls Chart 3_04 07E Wild Horse Wind Expansion (C) (2)_Electric Rev Req Model (2009 GRC) Rebuttal 2 3" xfId="7315"/>
    <cellStyle name="_VC 6.15.06 update on 06GRC power costs.xls Chart 3_04 07E Wild Horse Wind Expansion (C) (2)_Electric Rev Req Model (2009 GRC) Rebuttal 3" xfId="7316"/>
    <cellStyle name="_VC 6.15.06 update on 06GRC power costs.xls Chart 3_04 07E Wild Horse Wind Expansion (C) (2)_Electric Rev Req Model (2009 GRC) Rebuttal 4" xfId="7317"/>
    <cellStyle name="_VC 6.15.06 update on 06GRC power costs.xls Chart 3_04 07E Wild Horse Wind Expansion (C) (2)_Electric Rev Req Model (2009 GRC) Rebuttal REmoval of New  WH Solar AdjustMI" xfId="7318"/>
    <cellStyle name="_VC 6.15.06 update on 06GRC power costs.xls Chart 3_04 07E Wild Horse Wind Expansion (C) (2)_Electric Rev Req Model (2009 GRC) Rebuttal REmoval of New  WH Solar AdjustMI 2" xfId="7319"/>
    <cellStyle name="_VC 6.15.06 update on 06GRC power costs.xls Chart 3_04 07E Wild Horse Wind Expansion (C) (2)_Electric Rev Req Model (2009 GRC) Rebuttal REmoval of New  WH Solar AdjustMI 2 2" xfId="7320"/>
    <cellStyle name="_VC 6.15.06 update on 06GRC power costs.xls Chart 3_04 07E Wild Horse Wind Expansion (C) (2)_Electric Rev Req Model (2009 GRC) Rebuttal REmoval of New  WH Solar AdjustMI 2 3" xfId="7321"/>
    <cellStyle name="_VC 6.15.06 update on 06GRC power costs.xls Chart 3_04 07E Wild Horse Wind Expansion (C) (2)_Electric Rev Req Model (2009 GRC) Rebuttal REmoval of New  WH Solar AdjustMI 3" xfId="7322"/>
    <cellStyle name="_VC 6.15.06 update on 06GRC power costs.xls Chart 3_04 07E Wild Horse Wind Expansion (C) (2)_Electric Rev Req Model (2009 GRC) Rebuttal REmoval of New  WH Solar AdjustMI 4" xfId="7323"/>
    <cellStyle name="_VC 6.15.06 update on 06GRC power costs.xls Chart 3_04 07E Wild Horse Wind Expansion (C) (2)_Electric Rev Req Model (2009 GRC) Revised 01-18-2010" xfId="7324"/>
    <cellStyle name="_VC 6.15.06 update on 06GRC power costs.xls Chart 3_04 07E Wild Horse Wind Expansion (C) (2)_Electric Rev Req Model (2009 GRC) Revised 01-18-2010 2" xfId="7325"/>
    <cellStyle name="_VC 6.15.06 update on 06GRC power costs.xls Chart 3_04 07E Wild Horse Wind Expansion (C) (2)_Electric Rev Req Model (2009 GRC) Revised 01-18-2010 2 2" xfId="7326"/>
    <cellStyle name="_VC 6.15.06 update on 06GRC power costs.xls Chart 3_04 07E Wild Horse Wind Expansion (C) (2)_Electric Rev Req Model (2009 GRC) Revised 01-18-2010 2 3" xfId="7327"/>
    <cellStyle name="_VC 6.15.06 update on 06GRC power costs.xls Chart 3_04 07E Wild Horse Wind Expansion (C) (2)_Electric Rev Req Model (2009 GRC) Revised 01-18-2010 3" xfId="7328"/>
    <cellStyle name="_VC 6.15.06 update on 06GRC power costs.xls Chart 3_04 07E Wild Horse Wind Expansion (C) (2)_Electric Rev Req Model (2009 GRC) Revised 01-18-2010 4" xfId="7329"/>
    <cellStyle name="_VC 6.15.06 update on 06GRC power costs.xls Chart 3_04 07E Wild Horse Wind Expansion (C) (2)_Electric Rev Req Model (2010 GRC)" xfId="7330"/>
    <cellStyle name="_VC 6.15.06 update on 06GRC power costs.xls Chart 3_04 07E Wild Horse Wind Expansion (C) (2)_Electric Rev Req Model (2010 GRC) SF" xfId="7331"/>
    <cellStyle name="_VC 6.15.06 update on 06GRC power costs.xls Chart 3_04 07E Wild Horse Wind Expansion (C) (2)_Final Order Electric EXHIBIT A-1" xfId="7332"/>
    <cellStyle name="_VC 6.15.06 update on 06GRC power costs.xls Chart 3_04 07E Wild Horse Wind Expansion (C) (2)_Final Order Electric EXHIBIT A-1 2" xfId="7333"/>
    <cellStyle name="_VC 6.15.06 update on 06GRC power costs.xls Chart 3_04 07E Wild Horse Wind Expansion (C) (2)_Final Order Electric EXHIBIT A-1 2 2" xfId="7334"/>
    <cellStyle name="_VC 6.15.06 update on 06GRC power costs.xls Chart 3_04 07E Wild Horse Wind Expansion (C) (2)_Final Order Electric EXHIBIT A-1 2 3" xfId="7335"/>
    <cellStyle name="_VC 6.15.06 update on 06GRC power costs.xls Chart 3_04 07E Wild Horse Wind Expansion (C) (2)_Final Order Electric EXHIBIT A-1 3" xfId="7336"/>
    <cellStyle name="_VC 6.15.06 update on 06GRC power costs.xls Chart 3_04 07E Wild Horse Wind Expansion (C) (2)_Final Order Electric EXHIBIT A-1 4" xfId="7337"/>
    <cellStyle name="_VC 6.15.06 update on 06GRC power costs.xls Chart 3_04 07E Wild Horse Wind Expansion (C) (2)_TENASKA REGULATORY ASSET" xfId="7338"/>
    <cellStyle name="_VC 6.15.06 update on 06GRC power costs.xls Chart 3_04 07E Wild Horse Wind Expansion (C) (2)_TENASKA REGULATORY ASSET 2" xfId="7339"/>
    <cellStyle name="_VC 6.15.06 update on 06GRC power costs.xls Chart 3_04 07E Wild Horse Wind Expansion (C) (2)_TENASKA REGULATORY ASSET 2 2" xfId="7340"/>
    <cellStyle name="_VC 6.15.06 update on 06GRC power costs.xls Chart 3_04 07E Wild Horse Wind Expansion (C) (2)_TENASKA REGULATORY ASSET 2 3" xfId="7341"/>
    <cellStyle name="_VC 6.15.06 update on 06GRC power costs.xls Chart 3_04 07E Wild Horse Wind Expansion (C) (2)_TENASKA REGULATORY ASSET 3" xfId="7342"/>
    <cellStyle name="_VC 6.15.06 update on 06GRC power costs.xls Chart 3_04 07E Wild Horse Wind Expansion (C) (2)_TENASKA REGULATORY ASSET 4" xfId="7343"/>
    <cellStyle name="_VC 6.15.06 update on 06GRC power costs.xls Chart 3_16.37E Wild Horse Expansion DeferralRevwrkingfile SF" xfId="7344"/>
    <cellStyle name="_VC 6.15.06 update on 06GRC power costs.xls Chart 3_16.37E Wild Horse Expansion DeferralRevwrkingfile SF 2" xfId="7345"/>
    <cellStyle name="_VC 6.15.06 update on 06GRC power costs.xls Chart 3_16.37E Wild Horse Expansion DeferralRevwrkingfile SF 2 2" xfId="7346"/>
    <cellStyle name="_VC 6.15.06 update on 06GRC power costs.xls Chart 3_16.37E Wild Horse Expansion DeferralRevwrkingfile SF 2 3" xfId="7347"/>
    <cellStyle name="_VC 6.15.06 update on 06GRC power costs.xls Chart 3_16.37E Wild Horse Expansion DeferralRevwrkingfile SF 3" xfId="7348"/>
    <cellStyle name="_VC 6.15.06 update on 06GRC power costs.xls Chart 3_16.37E Wild Horse Expansion DeferralRevwrkingfile SF 4" xfId="7349"/>
    <cellStyle name="_VC 6.15.06 update on 06GRC power costs.xls Chart 3_2009 Compliance Filing PCA Exhibits for GRC" xfId="7350"/>
    <cellStyle name="_VC 6.15.06 update on 06GRC power costs.xls Chart 3_2009 Compliance Filing PCA Exhibits for GRC 2" xfId="7351"/>
    <cellStyle name="_VC 6.15.06 update on 06GRC power costs.xls Chart 3_2009 GRC Compl Filing - Exhibit D" xfId="7352"/>
    <cellStyle name="_VC 6.15.06 update on 06GRC power costs.xls Chart 3_2009 GRC Compl Filing - Exhibit D 2" xfId="7353"/>
    <cellStyle name="_VC 6.15.06 update on 06GRC power costs.xls Chart 3_2009 GRC Compl Filing - Exhibit D 3" xfId="7354"/>
    <cellStyle name="_VC 6.15.06 update on 06GRC power costs.xls Chart 3_2010 PTC's July1_Dec31 2010 " xfId="278"/>
    <cellStyle name="_VC 6.15.06 update on 06GRC power costs.xls Chart 3_2010 PTC's Sept10_Aug11 (Version 4)" xfId="279"/>
    <cellStyle name="_VC 6.15.06 update on 06GRC power costs.xls Chart 3_3.01 Income Statement" xfId="643"/>
    <cellStyle name="_VC 6.15.06 update on 06GRC power costs.xls Chart 3_4 31 Regulatory Assets and Liabilities  7 06- Exhibit D" xfId="644"/>
    <cellStyle name="_VC 6.15.06 update on 06GRC power costs.xls Chart 3_4 31 Regulatory Assets and Liabilities  7 06- Exhibit D 2" xfId="7355"/>
    <cellStyle name="_VC 6.15.06 update on 06GRC power costs.xls Chart 3_4 31 Regulatory Assets and Liabilities  7 06- Exhibit D 2 2" xfId="7356"/>
    <cellStyle name="_VC 6.15.06 update on 06GRC power costs.xls Chart 3_4 31 Regulatory Assets and Liabilities  7 06- Exhibit D 2 3" xfId="7357"/>
    <cellStyle name="_VC 6.15.06 update on 06GRC power costs.xls Chart 3_4 31 Regulatory Assets and Liabilities  7 06- Exhibit D 3" xfId="7358"/>
    <cellStyle name="_VC 6.15.06 update on 06GRC power costs.xls Chart 3_4 31 Regulatory Assets and Liabilities  7 06- Exhibit D 4" xfId="7359"/>
    <cellStyle name="_VC 6.15.06 update on 06GRC power costs.xls Chart 3_4 31 Regulatory Assets and Liabilities  7 06- Exhibit D_NIM Summary" xfId="7360"/>
    <cellStyle name="_VC 6.15.06 update on 06GRC power costs.xls Chart 3_4 31 Regulatory Assets and Liabilities  7 06- Exhibit D_NIM Summary 2" xfId="7361"/>
    <cellStyle name="_VC 6.15.06 update on 06GRC power costs.xls Chart 3_4 31 Regulatory Assets and Liabilities  7 06- Exhibit D_NIM Summary 3" xfId="11972"/>
    <cellStyle name="_VC 6.15.06 update on 06GRC power costs.xls Chart 3_4 31E Reg Asset  Liab and EXH D" xfId="11973"/>
    <cellStyle name="_VC 6.15.06 update on 06GRC power costs.xls Chart 3_4 31E Reg Asset  Liab and EXH D _ Aug 10 Filing (2)" xfId="11974"/>
    <cellStyle name="_VC 6.15.06 update on 06GRC power costs.xls Chart 3_4 32 Regulatory Assets and Liabilities  7 06- Exhibit D" xfId="645"/>
    <cellStyle name="_VC 6.15.06 update on 06GRC power costs.xls Chart 3_4 32 Regulatory Assets and Liabilities  7 06- Exhibit D 2" xfId="7362"/>
    <cellStyle name="_VC 6.15.06 update on 06GRC power costs.xls Chart 3_4 32 Regulatory Assets and Liabilities  7 06- Exhibit D 2 2" xfId="7363"/>
    <cellStyle name="_VC 6.15.06 update on 06GRC power costs.xls Chart 3_4 32 Regulatory Assets and Liabilities  7 06- Exhibit D 2 3" xfId="7364"/>
    <cellStyle name="_VC 6.15.06 update on 06GRC power costs.xls Chart 3_4 32 Regulatory Assets and Liabilities  7 06- Exhibit D 3" xfId="7365"/>
    <cellStyle name="_VC 6.15.06 update on 06GRC power costs.xls Chart 3_4 32 Regulatory Assets and Liabilities  7 06- Exhibit D 4" xfId="7366"/>
    <cellStyle name="_VC 6.15.06 update on 06GRC power costs.xls Chart 3_4 32 Regulatory Assets and Liabilities  7 06- Exhibit D_NIM Summary" xfId="7367"/>
    <cellStyle name="_VC 6.15.06 update on 06GRC power costs.xls Chart 3_4 32 Regulatory Assets and Liabilities  7 06- Exhibit D_NIM Summary 2" xfId="7368"/>
    <cellStyle name="_VC 6.15.06 update on 06GRC power costs.xls Chart 3_4 32 Regulatory Assets and Liabilities  7 06- Exhibit D_NIM Summary 3" xfId="11975"/>
    <cellStyle name="_VC 6.15.06 update on 06GRC power costs.xls Chart 3_6.06E Operating Expenses" xfId="11976"/>
    <cellStyle name="_VC 6.15.06 update on 06GRC power costs.xls Chart 3_ACCOUNTS" xfId="7369"/>
    <cellStyle name="_VC 6.15.06 update on 06GRC power costs.xls Chart 3_Att B to RECs proceeds proposal" xfId="280"/>
    <cellStyle name="_VC 6.15.06 update on 06GRC power costs.xls Chart 3_AURORA Total New" xfId="7370"/>
    <cellStyle name="_VC 6.15.06 update on 06GRC power costs.xls Chart 3_AURORA Total New 2" xfId="7371"/>
    <cellStyle name="_VC 6.15.06 update on 06GRC power costs.xls Chart 3_Backup for Attachment B 2010-09-09" xfId="281"/>
    <cellStyle name="_VC 6.15.06 update on 06GRC power costs.xls Chart 3_Bench Request - Attachment B" xfId="282"/>
    <cellStyle name="_VC 6.15.06 update on 06GRC power costs.xls Chart 3_Book2" xfId="7372"/>
    <cellStyle name="_VC 6.15.06 update on 06GRC power costs.xls Chart 3_Book2 2" xfId="7373"/>
    <cellStyle name="_VC 6.15.06 update on 06GRC power costs.xls Chart 3_Book2 2 2" xfId="7374"/>
    <cellStyle name="_VC 6.15.06 update on 06GRC power costs.xls Chart 3_Book2 2 3" xfId="7375"/>
    <cellStyle name="_VC 6.15.06 update on 06GRC power costs.xls Chart 3_Book2 3" xfId="7376"/>
    <cellStyle name="_VC 6.15.06 update on 06GRC power costs.xls Chart 3_Book2 4" xfId="7377"/>
    <cellStyle name="_VC 6.15.06 update on 06GRC power costs.xls Chart 3_Book2_Adj Bench DR 3 for Initial Briefs (Electric)" xfId="7378"/>
    <cellStyle name="_VC 6.15.06 update on 06GRC power costs.xls Chart 3_Book2_Adj Bench DR 3 for Initial Briefs (Electric) 2" xfId="7379"/>
    <cellStyle name="_VC 6.15.06 update on 06GRC power costs.xls Chart 3_Book2_Adj Bench DR 3 for Initial Briefs (Electric) 2 2" xfId="7380"/>
    <cellStyle name="_VC 6.15.06 update on 06GRC power costs.xls Chart 3_Book2_Adj Bench DR 3 for Initial Briefs (Electric) 2 3" xfId="7381"/>
    <cellStyle name="_VC 6.15.06 update on 06GRC power costs.xls Chart 3_Book2_Adj Bench DR 3 for Initial Briefs (Electric) 3" xfId="7382"/>
    <cellStyle name="_VC 6.15.06 update on 06GRC power costs.xls Chart 3_Book2_Adj Bench DR 3 for Initial Briefs (Electric) 4" xfId="7383"/>
    <cellStyle name="_VC 6.15.06 update on 06GRC power costs.xls Chart 3_Book2_Electric Rev Req Model (2009 GRC) Rebuttal" xfId="7384"/>
    <cellStyle name="_VC 6.15.06 update on 06GRC power costs.xls Chart 3_Book2_Electric Rev Req Model (2009 GRC) Rebuttal 2" xfId="7385"/>
    <cellStyle name="_VC 6.15.06 update on 06GRC power costs.xls Chart 3_Book2_Electric Rev Req Model (2009 GRC) Rebuttal 2 2" xfId="7386"/>
    <cellStyle name="_VC 6.15.06 update on 06GRC power costs.xls Chart 3_Book2_Electric Rev Req Model (2009 GRC) Rebuttal 2 3" xfId="7387"/>
    <cellStyle name="_VC 6.15.06 update on 06GRC power costs.xls Chart 3_Book2_Electric Rev Req Model (2009 GRC) Rebuttal 3" xfId="7388"/>
    <cellStyle name="_VC 6.15.06 update on 06GRC power costs.xls Chart 3_Book2_Electric Rev Req Model (2009 GRC) Rebuttal 4" xfId="7389"/>
    <cellStyle name="_VC 6.15.06 update on 06GRC power costs.xls Chart 3_Book2_Electric Rev Req Model (2009 GRC) Rebuttal REmoval of New  WH Solar AdjustMI" xfId="7390"/>
    <cellStyle name="_VC 6.15.06 update on 06GRC power costs.xls Chart 3_Book2_Electric Rev Req Model (2009 GRC) Rebuttal REmoval of New  WH Solar AdjustMI 2" xfId="7391"/>
    <cellStyle name="_VC 6.15.06 update on 06GRC power costs.xls Chart 3_Book2_Electric Rev Req Model (2009 GRC) Rebuttal REmoval of New  WH Solar AdjustMI 2 2" xfId="7392"/>
    <cellStyle name="_VC 6.15.06 update on 06GRC power costs.xls Chart 3_Book2_Electric Rev Req Model (2009 GRC) Rebuttal REmoval of New  WH Solar AdjustMI 2 3" xfId="7393"/>
    <cellStyle name="_VC 6.15.06 update on 06GRC power costs.xls Chart 3_Book2_Electric Rev Req Model (2009 GRC) Rebuttal REmoval of New  WH Solar AdjustMI 3" xfId="7394"/>
    <cellStyle name="_VC 6.15.06 update on 06GRC power costs.xls Chart 3_Book2_Electric Rev Req Model (2009 GRC) Rebuttal REmoval of New  WH Solar AdjustMI 4" xfId="7395"/>
    <cellStyle name="_VC 6.15.06 update on 06GRC power costs.xls Chart 3_Book2_Electric Rev Req Model (2009 GRC) Revised 01-18-2010" xfId="7396"/>
    <cellStyle name="_VC 6.15.06 update on 06GRC power costs.xls Chart 3_Book2_Electric Rev Req Model (2009 GRC) Revised 01-18-2010 2" xfId="7397"/>
    <cellStyle name="_VC 6.15.06 update on 06GRC power costs.xls Chart 3_Book2_Electric Rev Req Model (2009 GRC) Revised 01-18-2010 2 2" xfId="7398"/>
    <cellStyle name="_VC 6.15.06 update on 06GRC power costs.xls Chart 3_Book2_Electric Rev Req Model (2009 GRC) Revised 01-18-2010 2 3" xfId="7399"/>
    <cellStyle name="_VC 6.15.06 update on 06GRC power costs.xls Chart 3_Book2_Electric Rev Req Model (2009 GRC) Revised 01-18-2010 3" xfId="7400"/>
    <cellStyle name="_VC 6.15.06 update on 06GRC power costs.xls Chart 3_Book2_Electric Rev Req Model (2009 GRC) Revised 01-18-2010 4" xfId="7401"/>
    <cellStyle name="_VC 6.15.06 update on 06GRC power costs.xls Chart 3_Book2_Final Order Electric EXHIBIT A-1" xfId="7402"/>
    <cellStyle name="_VC 6.15.06 update on 06GRC power costs.xls Chart 3_Book2_Final Order Electric EXHIBIT A-1 2" xfId="7403"/>
    <cellStyle name="_VC 6.15.06 update on 06GRC power costs.xls Chart 3_Book2_Final Order Electric EXHIBIT A-1 2 2" xfId="7404"/>
    <cellStyle name="_VC 6.15.06 update on 06GRC power costs.xls Chart 3_Book2_Final Order Electric EXHIBIT A-1 2 3" xfId="7405"/>
    <cellStyle name="_VC 6.15.06 update on 06GRC power costs.xls Chart 3_Book2_Final Order Electric EXHIBIT A-1 3" xfId="7406"/>
    <cellStyle name="_VC 6.15.06 update on 06GRC power costs.xls Chart 3_Book2_Final Order Electric EXHIBIT A-1 4" xfId="7407"/>
    <cellStyle name="_VC 6.15.06 update on 06GRC power costs.xls Chart 3_Book4" xfId="7408"/>
    <cellStyle name="_VC 6.15.06 update on 06GRC power costs.xls Chart 3_Book4 2" xfId="7409"/>
    <cellStyle name="_VC 6.15.06 update on 06GRC power costs.xls Chart 3_Book4 2 2" xfId="7410"/>
    <cellStyle name="_VC 6.15.06 update on 06GRC power costs.xls Chart 3_Book4 2 3" xfId="7411"/>
    <cellStyle name="_VC 6.15.06 update on 06GRC power costs.xls Chart 3_Book4 3" xfId="7412"/>
    <cellStyle name="_VC 6.15.06 update on 06GRC power costs.xls Chart 3_Book4 4" xfId="7413"/>
    <cellStyle name="_VC 6.15.06 update on 06GRC power costs.xls Chart 3_Book9" xfId="646"/>
    <cellStyle name="_VC 6.15.06 update on 06GRC power costs.xls Chart 3_Book9 2" xfId="7414"/>
    <cellStyle name="_VC 6.15.06 update on 06GRC power costs.xls Chart 3_Book9 2 2" xfId="7415"/>
    <cellStyle name="_VC 6.15.06 update on 06GRC power costs.xls Chart 3_Book9 2 3" xfId="7416"/>
    <cellStyle name="_VC 6.15.06 update on 06GRC power costs.xls Chart 3_Book9 3" xfId="7417"/>
    <cellStyle name="_VC 6.15.06 update on 06GRC power costs.xls Chart 3_Book9 4" xfId="7418"/>
    <cellStyle name="_VC 6.15.06 update on 06GRC power costs.xls Chart 3_Chelan PUD Power Costs (8-10)" xfId="7419"/>
    <cellStyle name="_VC 6.15.06 update on 06GRC power costs.xls Chart 3_DEM-WP(C) Chelan Power Costs" xfId="11977"/>
    <cellStyle name="_VC 6.15.06 update on 06GRC power costs.xls Chart 3_DEM-WP(C) Gas Transport 2010GRC" xfId="11978"/>
    <cellStyle name="_VC 6.15.06 update on 06GRC power costs.xls Chart 3_Exh A-1 resulting from UE-112050 effective Jan 1 2012" xfId="11979"/>
    <cellStyle name="_VC 6.15.06 update on 06GRC power costs.xls Chart 3_Exhibit A-1 effective 4-1-11 fr S Free 12-11" xfId="11980"/>
    <cellStyle name="_VC 6.15.06 update on 06GRC power costs.xls Chart 3_Gas Rev Req Model (2010 GRC)" xfId="7420"/>
    <cellStyle name="_VC 6.15.06 update on 06GRC power costs.xls Chart 3_INPUTS" xfId="283"/>
    <cellStyle name="_VC 6.15.06 update on 06GRC power costs.xls Chart 3_INPUTS 2" xfId="7421"/>
    <cellStyle name="_VC 6.15.06 update on 06GRC power costs.xls Chart 3_INPUTS 2 2" xfId="7422"/>
    <cellStyle name="_VC 6.15.06 update on 06GRC power costs.xls Chart 3_INPUTS 2 3" xfId="7423"/>
    <cellStyle name="_VC 6.15.06 update on 06GRC power costs.xls Chart 3_INPUTS 3" xfId="7424"/>
    <cellStyle name="_VC 6.15.06 update on 06GRC power costs.xls Chart 3_INPUTS 4" xfId="7425"/>
    <cellStyle name="_VC 6.15.06 update on 06GRC power costs.xls Chart 3_Low Income 2010 RevRequirement" xfId="7426"/>
    <cellStyle name="_VC 6.15.06 update on 06GRC power costs.xls Chart 3_Low Income 2010 RevRequirement (2)" xfId="7427"/>
    <cellStyle name="_VC 6.15.06 update on 06GRC power costs.xls Chart 3_NIM Summary" xfId="7428"/>
    <cellStyle name="_VC 6.15.06 update on 06GRC power costs.xls Chart 3_NIM Summary 09GRC" xfId="7429"/>
    <cellStyle name="_VC 6.15.06 update on 06GRC power costs.xls Chart 3_NIM Summary 09GRC 2" xfId="7430"/>
    <cellStyle name="_VC 6.15.06 update on 06GRC power costs.xls Chart 3_NIM Summary 09GRC 3" xfId="11981"/>
    <cellStyle name="_VC 6.15.06 update on 06GRC power costs.xls Chart 3_NIM Summary 10" xfId="11982"/>
    <cellStyle name="_VC 6.15.06 update on 06GRC power costs.xls Chart 3_NIM Summary 2" xfId="7431"/>
    <cellStyle name="_VC 6.15.06 update on 06GRC power costs.xls Chart 3_NIM Summary 3" xfId="7432"/>
    <cellStyle name="_VC 6.15.06 update on 06GRC power costs.xls Chart 3_NIM Summary 4" xfId="7433"/>
    <cellStyle name="_VC 6.15.06 update on 06GRC power costs.xls Chart 3_NIM Summary 5" xfId="7434"/>
    <cellStyle name="_VC 6.15.06 update on 06GRC power costs.xls Chart 3_NIM Summary 6" xfId="7435"/>
    <cellStyle name="_VC 6.15.06 update on 06GRC power costs.xls Chart 3_NIM Summary 7" xfId="7436"/>
    <cellStyle name="_VC 6.15.06 update on 06GRC power costs.xls Chart 3_NIM Summary 8" xfId="7437"/>
    <cellStyle name="_VC 6.15.06 update on 06GRC power costs.xls Chart 3_NIM Summary 9" xfId="7438"/>
    <cellStyle name="_VC 6.15.06 update on 06GRC power costs.xls Chart 3_Oct2010toSep2011LwIncLead" xfId="7439"/>
    <cellStyle name="_VC 6.15.06 update on 06GRC power costs.xls Chart 3_PCA 10 -  Exhibit D Dec 2011" xfId="11983"/>
    <cellStyle name="_VC 6.15.06 update on 06GRC power costs.xls Chart 3_PCA 10 -  Exhibit D from A Kellogg Jan 2011" xfId="7440"/>
    <cellStyle name="_VC 6.15.06 update on 06GRC power costs.xls Chart 3_PCA 10 -  Exhibit D from A Kellogg July 2011" xfId="7441"/>
    <cellStyle name="_VC 6.15.06 update on 06GRC power costs.xls Chart 3_PCA 10 -  Exhibit D from S Free Rcv'd 12-11" xfId="7442"/>
    <cellStyle name="_VC 6.15.06 update on 06GRC power costs.xls Chart 3_PCA 11 -  Exhibit D Apr 2012 fr A Kellogg v2" xfId="11984"/>
    <cellStyle name="_VC 6.15.06 update on 06GRC power costs.xls Chart 3_PCA 11 -  Exhibit D Jan 2012 fr A Kellogg" xfId="11985"/>
    <cellStyle name="_VC 6.15.06 update on 06GRC power costs.xls Chart 3_PCA 11 -  Exhibit D Jan 2012 WF" xfId="11986"/>
    <cellStyle name="_VC 6.15.06 update on 06GRC power costs.xls Chart 3_PCA 9 -  Exhibit D April 2010" xfId="7443"/>
    <cellStyle name="_VC 6.15.06 update on 06GRC power costs.xls Chart 3_PCA 9 -  Exhibit D April 2010 (3)" xfId="7444"/>
    <cellStyle name="_VC 6.15.06 update on 06GRC power costs.xls Chart 3_PCA 9 -  Exhibit D April 2010 (3) 2" xfId="7445"/>
    <cellStyle name="_VC 6.15.06 update on 06GRC power costs.xls Chart 3_PCA 9 -  Exhibit D April 2010 (3) 3" xfId="11987"/>
    <cellStyle name="_VC 6.15.06 update on 06GRC power costs.xls Chart 3_PCA 9 -  Exhibit D April 2010 2" xfId="7446"/>
    <cellStyle name="_VC 6.15.06 update on 06GRC power costs.xls Chart 3_PCA 9 -  Exhibit D April 2010 3" xfId="7447"/>
    <cellStyle name="_VC 6.15.06 update on 06GRC power costs.xls Chart 3_PCA 9 -  Exhibit D April 2010 4" xfId="11988"/>
    <cellStyle name="_VC 6.15.06 update on 06GRC power costs.xls Chart 3_PCA 9 -  Exhibit D April 2010 5" xfId="11989"/>
    <cellStyle name="_VC 6.15.06 update on 06GRC power costs.xls Chart 3_PCA 9 -  Exhibit D April 2010 6" xfId="11990"/>
    <cellStyle name="_VC 6.15.06 update on 06GRC power costs.xls Chart 3_PCA 9 -  Exhibit D April 2010 7" xfId="11991"/>
    <cellStyle name="_VC 6.15.06 update on 06GRC power costs.xls Chart 3_PCA 9 -  Exhibit D Nov 2010" xfId="7448"/>
    <cellStyle name="_VC 6.15.06 update on 06GRC power costs.xls Chart 3_PCA 9 -  Exhibit D Nov 2010 2" xfId="7449"/>
    <cellStyle name="_VC 6.15.06 update on 06GRC power costs.xls Chart 3_PCA 9 - Exhibit D at August 2010" xfId="7450"/>
    <cellStyle name="_VC 6.15.06 update on 06GRC power costs.xls Chart 3_PCA 9 - Exhibit D at August 2010 2" xfId="7451"/>
    <cellStyle name="_VC 6.15.06 update on 06GRC power costs.xls Chart 3_PCA 9 - Exhibit D June 2010 GRC" xfId="7452"/>
    <cellStyle name="_VC 6.15.06 update on 06GRC power costs.xls Chart 3_PCA 9 - Exhibit D June 2010 GRC 2" xfId="7453"/>
    <cellStyle name="_VC 6.15.06 update on 06GRC power costs.xls Chart 3_Power Costs - Comparison bx Rbtl-Staff-Jt-PC" xfId="7454"/>
    <cellStyle name="_VC 6.15.06 update on 06GRC power costs.xls Chart 3_Power Costs - Comparison bx Rbtl-Staff-Jt-PC 2" xfId="7455"/>
    <cellStyle name="_VC 6.15.06 update on 06GRC power costs.xls Chart 3_Power Costs - Comparison bx Rbtl-Staff-Jt-PC 2 2" xfId="7456"/>
    <cellStyle name="_VC 6.15.06 update on 06GRC power costs.xls Chart 3_Power Costs - Comparison bx Rbtl-Staff-Jt-PC 2 3" xfId="7457"/>
    <cellStyle name="_VC 6.15.06 update on 06GRC power costs.xls Chart 3_Power Costs - Comparison bx Rbtl-Staff-Jt-PC 3" xfId="7458"/>
    <cellStyle name="_VC 6.15.06 update on 06GRC power costs.xls Chart 3_Power Costs - Comparison bx Rbtl-Staff-Jt-PC 4" xfId="7459"/>
    <cellStyle name="_VC 6.15.06 update on 06GRC power costs.xls Chart 3_Power Costs - Comparison bx Rbtl-Staff-Jt-PC_Adj Bench DR 3 for Initial Briefs (Electric)" xfId="7460"/>
    <cellStyle name="_VC 6.15.06 update on 06GRC power costs.xls Chart 3_Power Costs - Comparison bx Rbtl-Staff-Jt-PC_Adj Bench DR 3 for Initial Briefs (Electric) 2" xfId="7461"/>
    <cellStyle name="_VC 6.15.06 update on 06GRC power costs.xls Chart 3_Power Costs - Comparison bx Rbtl-Staff-Jt-PC_Adj Bench DR 3 for Initial Briefs (Electric) 2 2" xfId="7462"/>
    <cellStyle name="_VC 6.15.06 update on 06GRC power costs.xls Chart 3_Power Costs - Comparison bx Rbtl-Staff-Jt-PC_Adj Bench DR 3 for Initial Briefs (Electric) 2 3" xfId="7463"/>
    <cellStyle name="_VC 6.15.06 update on 06GRC power costs.xls Chart 3_Power Costs - Comparison bx Rbtl-Staff-Jt-PC_Adj Bench DR 3 for Initial Briefs (Electric) 3" xfId="7464"/>
    <cellStyle name="_VC 6.15.06 update on 06GRC power costs.xls Chart 3_Power Costs - Comparison bx Rbtl-Staff-Jt-PC_Adj Bench DR 3 for Initial Briefs (Electric) 4" xfId="7465"/>
    <cellStyle name="_VC 6.15.06 update on 06GRC power costs.xls Chart 3_Power Costs - Comparison bx Rbtl-Staff-Jt-PC_Electric Rev Req Model (2009 GRC) Rebuttal" xfId="7466"/>
    <cellStyle name="_VC 6.15.06 update on 06GRC power costs.xls Chart 3_Power Costs - Comparison bx Rbtl-Staff-Jt-PC_Electric Rev Req Model (2009 GRC) Rebuttal 2" xfId="7467"/>
    <cellStyle name="_VC 6.15.06 update on 06GRC power costs.xls Chart 3_Power Costs - Comparison bx Rbtl-Staff-Jt-PC_Electric Rev Req Model (2009 GRC) Rebuttal 2 2" xfId="7468"/>
    <cellStyle name="_VC 6.15.06 update on 06GRC power costs.xls Chart 3_Power Costs - Comparison bx Rbtl-Staff-Jt-PC_Electric Rev Req Model (2009 GRC) Rebuttal 2 3" xfId="7469"/>
    <cellStyle name="_VC 6.15.06 update on 06GRC power costs.xls Chart 3_Power Costs - Comparison bx Rbtl-Staff-Jt-PC_Electric Rev Req Model (2009 GRC) Rebuttal 3" xfId="7470"/>
    <cellStyle name="_VC 6.15.06 update on 06GRC power costs.xls Chart 3_Power Costs - Comparison bx Rbtl-Staff-Jt-PC_Electric Rev Req Model (2009 GRC) Rebuttal 4" xfId="7471"/>
    <cellStyle name="_VC 6.15.06 update on 06GRC power costs.xls Chart 3_Power Costs - Comparison bx Rbtl-Staff-Jt-PC_Electric Rev Req Model (2009 GRC) Rebuttal REmoval of New  WH Solar AdjustMI" xfId="7472"/>
    <cellStyle name="_VC 6.15.06 update on 06GRC power costs.xls Chart 3_Power Costs - Comparison bx Rbtl-Staff-Jt-PC_Electric Rev Req Model (2009 GRC) Rebuttal REmoval of New  WH Solar AdjustMI 2" xfId="7473"/>
    <cellStyle name="_VC 6.15.06 update on 06GRC power costs.xls Chart 3_Power Costs - Comparison bx Rbtl-Staff-Jt-PC_Electric Rev Req Model (2009 GRC) Rebuttal REmoval of New  WH Solar AdjustMI 2 2" xfId="7474"/>
    <cellStyle name="_VC 6.15.06 update on 06GRC power costs.xls Chart 3_Power Costs - Comparison bx Rbtl-Staff-Jt-PC_Electric Rev Req Model (2009 GRC) Rebuttal REmoval of New  WH Solar AdjustMI 2 3" xfId="7475"/>
    <cellStyle name="_VC 6.15.06 update on 06GRC power costs.xls Chart 3_Power Costs - Comparison bx Rbtl-Staff-Jt-PC_Electric Rev Req Model (2009 GRC) Rebuttal REmoval of New  WH Solar AdjustMI 3" xfId="7476"/>
    <cellStyle name="_VC 6.15.06 update on 06GRC power costs.xls Chart 3_Power Costs - Comparison bx Rbtl-Staff-Jt-PC_Electric Rev Req Model (2009 GRC) Rebuttal REmoval of New  WH Solar AdjustMI 4" xfId="7477"/>
    <cellStyle name="_VC 6.15.06 update on 06GRC power costs.xls Chart 3_Power Costs - Comparison bx Rbtl-Staff-Jt-PC_Electric Rev Req Model (2009 GRC) Revised 01-18-2010" xfId="7478"/>
    <cellStyle name="_VC 6.15.06 update on 06GRC power costs.xls Chart 3_Power Costs - Comparison bx Rbtl-Staff-Jt-PC_Electric Rev Req Model (2009 GRC) Revised 01-18-2010 2" xfId="7479"/>
    <cellStyle name="_VC 6.15.06 update on 06GRC power costs.xls Chart 3_Power Costs - Comparison bx Rbtl-Staff-Jt-PC_Electric Rev Req Model (2009 GRC) Revised 01-18-2010 2 2" xfId="7480"/>
    <cellStyle name="_VC 6.15.06 update on 06GRC power costs.xls Chart 3_Power Costs - Comparison bx Rbtl-Staff-Jt-PC_Electric Rev Req Model (2009 GRC) Revised 01-18-2010 2 3" xfId="7481"/>
    <cellStyle name="_VC 6.15.06 update on 06GRC power costs.xls Chart 3_Power Costs - Comparison bx Rbtl-Staff-Jt-PC_Electric Rev Req Model (2009 GRC) Revised 01-18-2010 3" xfId="7482"/>
    <cellStyle name="_VC 6.15.06 update on 06GRC power costs.xls Chart 3_Power Costs - Comparison bx Rbtl-Staff-Jt-PC_Electric Rev Req Model (2009 GRC) Revised 01-18-2010 4" xfId="7483"/>
    <cellStyle name="_VC 6.15.06 update on 06GRC power costs.xls Chart 3_Power Costs - Comparison bx Rbtl-Staff-Jt-PC_Final Order Electric EXHIBIT A-1" xfId="7484"/>
    <cellStyle name="_VC 6.15.06 update on 06GRC power costs.xls Chart 3_Power Costs - Comparison bx Rbtl-Staff-Jt-PC_Final Order Electric EXHIBIT A-1 2" xfId="7485"/>
    <cellStyle name="_VC 6.15.06 update on 06GRC power costs.xls Chart 3_Power Costs - Comparison bx Rbtl-Staff-Jt-PC_Final Order Electric EXHIBIT A-1 2 2" xfId="7486"/>
    <cellStyle name="_VC 6.15.06 update on 06GRC power costs.xls Chart 3_Power Costs - Comparison bx Rbtl-Staff-Jt-PC_Final Order Electric EXHIBIT A-1 2 3" xfId="7487"/>
    <cellStyle name="_VC 6.15.06 update on 06GRC power costs.xls Chart 3_Power Costs - Comparison bx Rbtl-Staff-Jt-PC_Final Order Electric EXHIBIT A-1 3" xfId="7488"/>
    <cellStyle name="_VC 6.15.06 update on 06GRC power costs.xls Chart 3_Power Costs - Comparison bx Rbtl-Staff-Jt-PC_Final Order Electric EXHIBIT A-1 4" xfId="7489"/>
    <cellStyle name="_VC 6.15.06 update on 06GRC power costs.xls Chart 3_Production Adj 4.37" xfId="284"/>
    <cellStyle name="_VC 6.15.06 update on 06GRC power costs.xls Chart 3_Production Adj 4.37 2" xfId="7490"/>
    <cellStyle name="_VC 6.15.06 update on 06GRC power costs.xls Chart 3_Production Adj 4.37 2 2" xfId="7491"/>
    <cellStyle name="_VC 6.15.06 update on 06GRC power costs.xls Chart 3_Production Adj 4.37 2 3" xfId="7492"/>
    <cellStyle name="_VC 6.15.06 update on 06GRC power costs.xls Chart 3_Production Adj 4.37 3" xfId="7493"/>
    <cellStyle name="_VC 6.15.06 update on 06GRC power costs.xls Chart 3_Purchased Power Adj 4.03" xfId="285"/>
    <cellStyle name="_VC 6.15.06 update on 06GRC power costs.xls Chart 3_Purchased Power Adj 4.03 2" xfId="7494"/>
    <cellStyle name="_VC 6.15.06 update on 06GRC power costs.xls Chart 3_Purchased Power Adj 4.03 2 2" xfId="7495"/>
    <cellStyle name="_VC 6.15.06 update on 06GRC power costs.xls Chart 3_Purchased Power Adj 4.03 2 3" xfId="7496"/>
    <cellStyle name="_VC 6.15.06 update on 06GRC power costs.xls Chart 3_Purchased Power Adj 4.03 3" xfId="7497"/>
    <cellStyle name="_VC 6.15.06 update on 06GRC power costs.xls Chart 3_Rebuttal Power Costs" xfId="7498"/>
    <cellStyle name="_VC 6.15.06 update on 06GRC power costs.xls Chart 3_Rebuttal Power Costs 2" xfId="7499"/>
    <cellStyle name="_VC 6.15.06 update on 06GRC power costs.xls Chart 3_Rebuttal Power Costs 2 2" xfId="7500"/>
    <cellStyle name="_VC 6.15.06 update on 06GRC power costs.xls Chart 3_Rebuttal Power Costs 2 3" xfId="7501"/>
    <cellStyle name="_VC 6.15.06 update on 06GRC power costs.xls Chart 3_Rebuttal Power Costs 3" xfId="7502"/>
    <cellStyle name="_VC 6.15.06 update on 06GRC power costs.xls Chart 3_Rebuttal Power Costs 4" xfId="7503"/>
    <cellStyle name="_VC 6.15.06 update on 06GRC power costs.xls Chart 3_Rebuttal Power Costs_Adj Bench DR 3 for Initial Briefs (Electric)" xfId="7504"/>
    <cellStyle name="_VC 6.15.06 update on 06GRC power costs.xls Chart 3_Rebuttal Power Costs_Adj Bench DR 3 for Initial Briefs (Electric) 2" xfId="7505"/>
    <cellStyle name="_VC 6.15.06 update on 06GRC power costs.xls Chart 3_Rebuttal Power Costs_Adj Bench DR 3 for Initial Briefs (Electric) 2 2" xfId="7506"/>
    <cellStyle name="_VC 6.15.06 update on 06GRC power costs.xls Chart 3_Rebuttal Power Costs_Adj Bench DR 3 for Initial Briefs (Electric) 2 3" xfId="7507"/>
    <cellStyle name="_VC 6.15.06 update on 06GRC power costs.xls Chart 3_Rebuttal Power Costs_Adj Bench DR 3 for Initial Briefs (Electric) 3" xfId="7508"/>
    <cellStyle name="_VC 6.15.06 update on 06GRC power costs.xls Chart 3_Rebuttal Power Costs_Adj Bench DR 3 for Initial Briefs (Electric) 4" xfId="7509"/>
    <cellStyle name="_VC 6.15.06 update on 06GRC power costs.xls Chart 3_Rebuttal Power Costs_Electric Rev Req Model (2009 GRC) Rebuttal" xfId="7510"/>
    <cellStyle name="_VC 6.15.06 update on 06GRC power costs.xls Chart 3_Rebuttal Power Costs_Electric Rev Req Model (2009 GRC) Rebuttal 2" xfId="7511"/>
    <cellStyle name="_VC 6.15.06 update on 06GRC power costs.xls Chart 3_Rebuttal Power Costs_Electric Rev Req Model (2009 GRC) Rebuttal 2 2" xfId="7512"/>
    <cellStyle name="_VC 6.15.06 update on 06GRC power costs.xls Chart 3_Rebuttal Power Costs_Electric Rev Req Model (2009 GRC) Rebuttal 2 3" xfId="7513"/>
    <cellStyle name="_VC 6.15.06 update on 06GRC power costs.xls Chart 3_Rebuttal Power Costs_Electric Rev Req Model (2009 GRC) Rebuttal 3" xfId="7514"/>
    <cellStyle name="_VC 6.15.06 update on 06GRC power costs.xls Chart 3_Rebuttal Power Costs_Electric Rev Req Model (2009 GRC) Rebuttal 4" xfId="7515"/>
    <cellStyle name="_VC 6.15.06 update on 06GRC power costs.xls Chart 3_Rebuttal Power Costs_Electric Rev Req Model (2009 GRC) Rebuttal REmoval of New  WH Solar AdjustMI" xfId="7516"/>
    <cellStyle name="_VC 6.15.06 update on 06GRC power costs.xls Chart 3_Rebuttal Power Costs_Electric Rev Req Model (2009 GRC) Rebuttal REmoval of New  WH Solar AdjustMI 2" xfId="7517"/>
    <cellStyle name="_VC 6.15.06 update on 06GRC power costs.xls Chart 3_Rebuttal Power Costs_Electric Rev Req Model (2009 GRC) Rebuttal REmoval of New  WH Solar AdjustMI 2 2" xfId="7518"/>
    <cellStyle name="_VC 6.15.06 update on 06GRC power costs.xls Chart 3_Rebuttal Power Costs_Electric Rev Req Model (2009 GRC) Rebuttal REmoval of New  WH Solar AdjustMI 2 3" xfId="7519"/>
    <cellStyle name="_VC 6.15.06 update on 06GRC power costs.xls Chart 3_Rebuttal Power Costs_Electric Rev Req Model (2009 GRC) Rebuttal REmoval of New  WH Solar AdjustMI 3" xfId="7520"/>
    <cellStyle name="_VC 6.15.06 update on 06GRC power costs.xls Chart 3_Rebuttal Power Costs_Electric Rev Req Model (2009 GRC) Rebuttal REmoval of New  WH Solar AdjustMI 4" xfId="7521"/>
    <cellStyle name="_VC 6.15.06 update on 06GRC power costs.xls Chart 3_Rebuttal Power Costs_Electric Rev Req Model (2009 GRC) Revised 01-18-2010" xfId="7522"/>
    <cellStyle name="_VC 6.15.06 update on 06GRC power costs.xls Chart 3_Rebuttal Power Costs_Electric Rev Req Model (2009 GRC) Revised 01-18-2010 2" xfId="7523"/>
    <cellStyle name="_VC 6.15.06 update on 06GRC power costs.xls Chart 3_Rebuttal Power Costs_Electric Rev Req Model (2009 GRC) Revised 01-18-2010 2 2" xfId="7524"/>
    <cellStyle name="_VC 6.15.06 update on 06GRC power costs.xls Chart 3_Rebuttal Power Costs_Electric Rev Req Model (2009 GRC) Revised 01-18-2010 2 3" xfId="7525"/>
    <cellStyle name="_VC 6.15.06 update on 06GRC power costs.xls Chart 3_Rebuttal Power Costs_Electric Rev Req Model (2009 GRC) Revised 01-18-2010 3" xfId="7526"/>
    <cellStyle name="_VC 6.15.06 update on 06GRC power costs.xls Chart 3_Rebuttal Power Costs_Electric Rev Req Model (2009 GRC) Revised 01-18-2010 4" xfId="7527"/>
    <cellStyle name="_VC 6.15.06 update on 06GRC power costs.xls Chart 3_Rebuttal Power Costs_Final Order Electric EXHIBIT A-1" xfId="7528"/>
    <cellStyle name="_VC 6.15.06 update on 06GRC power costs.xls Chart 3_Rebuttal Power Costs_Final Order Electric EXHIBIT A-1 2" xfId="7529"/>
    <cellStyle name="_VC 6.15.06 update on 06GRC power costs.xls Chart 3_Rebuttal Power Costs_Final Order Electric EXHIBIT A-1 2 2" xfId="7530"/>
    <cellStyle name="_VC 6.15.06 update on 06GRC power costs.xls Chart 3_Rebuttal Power Costs_Final Order Electric EXHIBIT A-1 2 3" xfId="7531"/>
    <cellStyle name="_VC 6.15.06 update on 06GRC power costs.xls Chart 3_Rebuttal Power Costs_Final Order Electric EXHIBIT A-1 3" xfId="7532"/>
    <cellStyle name="_VC 6.15.06 update on 06GRC power costs.xls Chart 3_Rebuttal Power Costs_Final Order Electric EXHIBIT A-1 4" xfId="7533"/>
    <cellStyle name="_VC 6.15.06 update on 06GRC power costs.xls Chart 3_RECS vs PTC's w Interest 6-28-10" xfId="286"/>
    <cellStyle name="_VC 6.15.06 update on 06GRC power costs.xls Chart 3_revised april pca for Annette" xfId="11992"/>
    <cellStyle name="_VC 6.15.06 update on 06GRC power costs.xls Chart 3_ROR &amp; CONV FACTOR" xfId="287"/>
    <cellStyle name="_VC 6.15.06 update on 06GRC power costs.xls Chart 3_ROR &amp; CONV FACTOR 2" xfId="7534"/>
    <cellStyle name="_VC 6.15.06 update on 06GRC power costs.xls Chart 3_ROR &amp; CONV FACTOR 2 2" xfId="7535"/>
    <cellStyle name="_VC 6.15.06 update on 06GRC power costs.xls Chart 3_ROR &amp; CONV FACTOR 2 3" xfId="7536"/>
    <cellStyle name="_VC 6.15.06 update on 06GRC power costs.xls Chart 3_ROR &amp; CONV FACTOR 3" xfId="7537"/>
    <cellStyle name="_VC 6.15.06 update on 06GRC power costs.xls Chart 3_ROR &amp; CONV FACTOR 4" xfId="7538"/>
    <cellStyle name="_VC 6.15.06 update on 06GRC power costs.xls Chart 3_ROR 5.02" xfId="288"/>
    <cellStyle name="_VC 6.15.06 update on 06GRC power costs.xls Chart 3_ROR 5.02 2" xfId="7539"/>
    <cellStyle name="_VC 6.15.06 update on 06GRC power costs.xls Chart 3_ROR 5.02 2 2" xfId="7540"/>
    <cellStyle name="_VC 6.15.06 update on 06GRC power costs.xls Chart 3_ROR 5.02 2 3" xfId="7541"/>
    <cellStyle name="_VC 6.15.06 update on 06GRC power costs.xls Chart 3_ROR 5.02 3" xfId="7542"/>
    <cellStyle name="_VC 6.15.06 update on 06GRC power costs.xls Chart 3_Wind Integration 10GRC" xfId="7543"/>
    <cellStyle name="_VC 6.15.06 update on 06GRC power costs.xls Chart 3_Wind Integration 10GRC 2" xfId="7544"/>
    <cellStyle name="_VC 6.15.06 update on 06GRC power costs.xls Chart 3_Wind Integration 10GRC 3" xfId="11993"/>
    <cellStyle name="_Worksheet" xfId="7545"/>
    <cellStyle name="_Worksheet 2" xfId="7546"/>
    <cellStyle name="_Worksheet_Chelan PUD Power Costs (8-10)" xfId="7547"/>
    <cellStyle name="_Worksheet_DEM-WP(C) Chelan Power Costs" xfId="11994"/>
    <cellStyle name="_Worksheet_DEM-WP(C) Gas Transport 2010GRC" xfId="11995"/>
    <cellStyle name="_Worksheet_NIM Summary" xfId="7548"/>
    <cellStyle name="_Worksheet_NIM Summary 2" xfId="7549"/>
    <cellStyle name="_Worksheet_NIM Summary 3" xfId="11996"/>
    <cellStyle name="_Worksheet_Transmission Workbook for May BOD" xfId="7550"/>
    <cellStyle name="_Worksheet_Transmission Workbook for May BOD 2" xfId="7551"/>
    <cellStyle name="_Worksheet_Transmission Workbook for May BOD 3" xfId="11997"/>
    <cellStyle name="_Worksheet_Wind Integration 10GRC" xfId="7552"/>
    <cellStyle name="_Worksheet_Wind Integration 10GRC 2" xfId="7553"/>
    <cellStyle name="_Worksheet_Wind Integration 10GRC 3" xfId="11998"/>
    <cellStyle name="0,0_x000d__x000a_NA_x000d__x000a_" xfId="289"/>
    <cellStyle name="0,0_x000d__x000a_NA_x000d__x000a_ 2" xfId="7554"/>
    <cellStyle name="0000" xfId="647"/>
    <cellStyle name="000000" xfId="648"/>
    <cellStyle name="14BLIN - Style8" xfId="758"/>
    <cellStyle name="14-BT - Style1" xfId="759"/>
    <cellStyle name="20% - Accent1" xfId="290" builtinId="30" customBuiltin="1"/>
    <cellStyle name="20% - Accent1 10" xfId="11999"/>
    <cellStyle name="20% - Accent1 2" xfId="291"/>
    <cellStyle name="20% - Accent1 2 2" xfId="786"/>
    <cellStyle name="20% - Accent1 2 2 2" xfId="7555"/>
    <cellStyle name="20% - Accent1 2 2 3" xfId="7556"/>
    <cellStyle name="20% - Accent1 2 3" xfId="7557"/>
    <cellStyle name="20% - Accent1 2 3 2" xfId="7558"/>
    <cellStyle name="20% - Accent1 2 4" xfId="7559"/>
    <cellStyle name="20% - Accent1 2 4 2" xfId="7560"/>
    <cellStyle name="20% - Accent1 2 5" xfId="7561"/>
    <cellStyle name="20% - Accent1 2_2009 GRC Compl Filing - Exhibit D" xfId="7562"/>
    <cellStyle name="20% - Accent1 3" xfId="292"/>
    <cellStyle name="20% - Accent1 3 2" xfId="787"/>
    <cellStyle name="20% - Accent1 3 3" xfId="7563"/>
    <cellStyle name="20% - Accent1 3 4" xfId="7564"/>
    <cellStyle name="20% - Accent1 4" xfId="7565"/>
    <cellStyle name="20% - Accent1 4 2" xfId="7566"/>
    <cellStyle name="20% - Accent1 4 2 2" xfId="7567"/>
    <cellStyle name="20% - Accent1 4 2 2 2" xfId="7568"/>
    <cellStyle name="20% - Accent1 4 2 3" xfId="7569"/>
    <cellStyle name="20% - Accent1 4 2 3 2" xfId="7570"/>
    <cellStyle name="20% - Accent1 4 2 4" xfId="7571"/>
    <cellStyle name="20% - Accent1 4 2 5" xfId="7572"/>
    <cellStyle name="20% - Accent1 4 3" xfId="7573"/>
    <cellStyle name="20% - Accent1 4 3 2" xfId="7574"/>
    <cellStyle name="20% - Accent1 4 3 2 2" xfId="7575"/>
    <cellStyle name="20% - Accent1 4 3 3" xfId="7576"/>
    <cellStyle name="20% - Accent1 4 4" xfId="7577"/>
    <cellStyle name="20% - Accent1 4 4 2" xfId="7578"/>
    <cellStyle name="20% - Accent1 4 5" xfId="7579"/>
    <cellStyle name="20% - Accent1 4 5 2" xfId="7580"/>
    <cellStyle name="20% - Accent1 4 6" xfId="7581"/>
    <cellStyle name="20% - Accent1 4 7" xfId="7582"/>
    <cellStyle name="20% - Accent1 4 8" xfId="7583"/>
    <cellStyle name="20% - Accent1 4 9" xfId="7584"/>
    <cellStyle name="20% - Accent1 5" xfId="7585"/>
    <cellStyle name="20% - Accent1 5 2" xfId="7586"/>
    <cellStyle name="20% - Accent1 6" xfId="7587"/>
    <cellStyle name="20% - Accent1 6 2" xfId="7588"/>
    <cellStyle name="20% - Accent1 7" xfId="7589"/>
    <cellStyle name="20% - Accent1 7 2" xfId="7590"/>
    <cellStyle name="20% - Accent1 8" xfId="7591"/>
    <cellStyle name="20% - Accent1 8 2" xfId="7592"/>
    <cellStyle name="20% - Accent1 9" xfId="7593"/>
    <cellStyle name="20% - Accent1 9 2" xfId="7594"/>
    <cellStyle name="20% - Accent2" xfId="293" builtinId="34" customBuiltin="1"/>
    <cellStyle name="20% - Accent2 10" xfId="12000"/>
    <cellStyle name="20% - Accent2 2" xfId="294"/>
    <cellStyle name="20% - Accent2 2 2" xfId="788"/>
    <cellStyle name="20% - Accent2 2 2 2" xfId="7595"/>
    <cellStyle name="20% - Accent2 2 2 3" xfId="7596"/>
    <cellStyle name="20% - Accent2 2 3" xfId="7597"/>
    <cellStyle name="20% - Accent2 2 3 2" xfId="7598"/>
    <cellStyle name="20% - Accent2 2 4" xfId="7599"/>
    <cellStyle name="20% - Accent2 2 4 2" xfId="7600"/>
    <cellStyle name="20% - Accent2 2 5" xfId="7601"/>
    <cellStyle name="20% - Accent2 2_2009 GRC Compl Filing - Exhibit D" xfId="7602"/>
    <cellStyle name="20% - Accent2 3" xfId="295"/>
    <cellStyle name="20% - Accent2 3 2" xfId="789"/>
    <cellStyle name="20% - Accent2 3 3" xfId="7603"/>
    <cellStyle name="20% - Accent2 3 4" xfId="7604"/>
    <cellStyle name="20% - Accent2 4" xfId="7605"/>
    <cellStyle name="20% - Accent2 4 2" xfId="7606"/>
    <cellStyle name="20% - Accent2 4 2 2" xfId="7607"/>
    <cellStyle name="20% - Accent2 4 2 2 2" xfId="7608"/>
    <cellStyle name="20% - Accent2 4 2 3" xfId="7609"/>
    <cellStyle name="20% - Accent2 4 2 3 2" xfId="7610"/>
    <cellStyle name="20% - Accent2 4 2 4" xfId="7611"/>
    <cellStyle name="20% - Accent2 4 2 5" xfId="7612"/>
    <cellStyle name="20% - Accent2 4 3" xfId="7613"/>
    <cellStyle name="20% - Accent2 4 3 2" xfId="7614"/>
    <cellStyle name="20% - Accent2 4 3 2 2" xfId="7615"/>
    <cellStyle name="20% - Accent2 4 3 3" xfId="7616"/>
    <cellStyle name="20% - Accent2 4 4" xfId="7617"/>
    <cellStyle name="20% - Accent2 4 4 2" xfId="7618"/>
    <cellStyle name="20% - Accent2 4 5" xfId="7619"/>
    <cellStyle name="20% - Accent2 4 5 2" xfId="7620"/>
    <cellStyle name="20% - Accent2 4 6" xfId="7621"/>
    <cellStyle name="20% - Accent2 4 7" xfId="7622"/>
    <cellStyle name="20% - Accent2 4 8" xfId="7623"/>
    <cellStyle name="20% - Accent2 4 9" xfId="7624"/>
    <cellStyle name="20% - Accent2 5" xfId="7625"/>
    <cellStyle name="20% - Accent2 5 2" xfId="7626"/>
    <cellStyle name="20% - Accent2 6" xfId="7627"/>
    <cellStyle name="20% - Accent2 6 2" xfId="7628"/>
    <cellStyle name="20% - Accent2 7" xfId="7629"/>
    <cellStyle name="20% - Accent2 7 2" xfId="7630"/>
    <cellStyle name="20% - Accent2 8" xfId="7631"/>
    <cellStyle name="20% - Accent2 8 2" xfId="7632"/>
    <cellStyle name="20% - Accent2 9" xfId="7633"/>
    <cellStyle name="20% - Accent2 9 2" xfId="7634"/>
    <cellStyle name="20% - Accent3" xfId="296" builtinId="38" customBuiltin="1"/>
    <cellStyle name="20% - Accent3 10" xfId="12001"/>
    <cellStyle name="20% - Accent3 2" xfId="297"/>
    <cellStyle name="20% - Accent3 2 2" xfId="790"/>
    <cellStyle name="20% - Accent3 2 2 2" xfId="7635"/>
    <cellStyle name="20% - Accent3 2 2 3" xfId="7636"/>
    <cellStyle name="20% - Accent3 2 3" xfId="7637"/>
    <cellStyle name="20% - Accent3 2 3 2" xfId="7638"/>
    <cellStyle name="20% - Accent3 2 4" xfId="7639"/>
    <cellStyle name="20% - Accent3 2 4 2" xfId="7640"/>
    <cellStyle name="20% - Accent3 2 5" xfId="7641"/>
    <cellStyle name="20% - Accent3 2_2009 GRC Compl Filing - Exhibit D" xfId="7642"/>
    <cellStyle name="20% - Accent3 3" xfId="298"/>
    <cellStyle name="20% - Accent3 3 2" xfId="791"/>
    <cellStyle name="20% - Accent3 3 3" xfId="7643"/>
    <cellStyle name="20% - Accent3 3 4" xfId="7644"/>
    <cellStyle name="20% - Accent3 4" xfId="7645"/>
    <cellStyle name="20% - Accent3 4 2" xfId="7646"/>
    <cellStyle name="20% - Accent3 4 2 2" xfId="7647"/>
    <cellStyle name="20% - Accent3 4 2 2 2" xfId="7648"/>
    <cellStyle name="20% - Accent3 4 2 3" xfId="7649"/>
    <cellStyle name="20% - Accent3 4 2 3 2" xfId="7650"/>
    <cellStyle name="20% - Accent3 4 2 4" xfId="7651"/>
    <cellStyle name="20% - Accent3 4 2 5" xfId="7652"/>
    <cellStyle name="20% - Accent3 4 3" xfId="7653"/>
    <cellStyle name="20% - Accent3 4 3 2" xfId="7654"/>
    <cellStyle name="20% - Accent3 4 3 2 2" xfId="7655"/>
    <cellStyle name="20% - Accent3 4 3 3" xfId="7656"/>
    <cellStyle name="20% - Accent3 4 4" xfId="7657"/>
    <cellStyle name="20% - Accent3 4 4 2" xfId="7658"/>
    <cellStyle name="20% - Accent3 4 5" xfId="7659"/>
    <cellStyle name="20% - Accent3 4 5 2" xfId="7660"/>
    <cellStyle name="20% - Accent3 4 6" xfId="7661"/>
    <cellStyle name="20% - Accent3 4 7" xfId="7662"/>
    <cellStyle name="20% - Accent3 4 8" xfId="7663"/>
    <cellStyle name="20% - Accent3 4 9" xfId="7664"/>
    <cellStyle name="20% - Accent3 5" xfId="7665"/>
    <cellStyle name="20% - Accent3 5 2" xfId="7666"/>
    <cellStyle name="20% - Accent3 6" xfId="7667"/>
    <cellStyle name="20% - Accent3 6 2" xfId="7668"/>
    <cellStyle name="20% - Accent3 7" xfId="7669"/>
    <cellStyle name="20% - Accent3 7 2" xfId="7670"/>
    <cellStyle name="20% - Accent3 8" xfId="7671"/>
    <cellStyle name="20% - Accent3 8 2" xfId="7672"/>
    <cellStyle name="20% - Accent3 9" xfId="7673"/>
    <cellStyle name="20% - Accent3 9 2" xfId="7674"/>
    <cellStyle name="20% - Accent4" xfId="299" builtinId="42" customBuiltin="1"/>
    <cellStyle name="20% - Accent4 10" xfId="12002"/>
    <cellStyle name="20% - Accent4 2" xfId="300"/>
    <cellStyle name="20% - Accent4 2 2" xfId="792"/>
    <cellStyle name="20% - Accent4 2 2 2" xfId="7675"/>
    <cellStyle name="20% - Accent4 2 2 3" xfId="7676"/>
    <cellStyle name="20% - Accent4 2 3" xfId="7677"/>
    <cellStyle name="20% - Accent4 2 3 2" xfId="7678"/>
    <cellStyle name="20% - Accent4 2 4" xfId="7679"/>
    <cellStyle name="20% - Accent4 2 4 2" xfId="7680"/>
    <cellStyle name="20% - Accent4 2 5" xfId="7681"/>
    <cellStyle name="20% - Accent4 2_2009 GRC Compl Filing - Exhibit D" xfId="7682"/>
    <cellStyle name="20% - Accent4 3" xfId="301"/>
    <cellStyle name="20% - Accent4 3 2" xfId="793"/>
    <cellStyle name="20% - Accent4 3 3" xfId="7683"/>
    <cellStyle name="20% - Accent4 3 4" xfId="7684"/>
    <cellStyle name="20% - Accent4 4" xfId="7685"/>
    <cellStyle name="20% - Accent4 4 2" xfId="7686"/>
    <cellStyle name="20% - Accent4 4 2 2" xfId="7687"/>
    <cellStyle name="20% - Accent4 4 2 2 2" xfId="7688"/>
    <cellStyle name="20% - Accent4 4 2 3" xfId="7689"/>
    <cellStyle name="20% - Accent4 4 2 3 2" xfId="7690"/>
    <cellStyle name="20% - Accent4 4 2 4" xfId="7691"/>
    <cellStyle name="20% - Accent4 4 2 5" xfId="7692"/>
    <cellStyle name="20% - Accent4 4 3" xfId="7693"/>
    <cellStyle name="20% - Accent4 4 3 2" xfId="7694"/>
    <cellStyle name="20% - Accent4 4 3 2 2" xfId="7695"/>
    <cellStyle name="20% - Accent4 4 3 3" xfId="7696"/>
    <cellStyle name="20% - Accent4 4 4" xfId="7697"/>
    <cellStyle name="20% - Accent4 4 4 2" xfId="7698"/>
    <cellStyle name="20% - Accent4 4 5" xfId="7699"/>
    <cellStyle name="20% - Accent4 4 5 2" xfId="7700"/>
    <cellStyle name="20% - Accent4 4 6" xfId="7701"/>
    <cellStyle name="20% - Accent4 4 7" xfId="7702"/>
    <cellStyle name="20% - Accent4 4 8" xfId="7703"/>
    <cellStyle name="20% - Accent4 4 9" xfId="7704"/>
    <cellStyle name="20% - Accent4 5" xfId="7705"/>
    <cellStyle name="20% - Accent4 5 2" xfId="7706"/>
    <cellStyle name="20% - Accent4 6" xfId="7707"/>
    <cellStyle name="20% - Accent4 6 2" xfId="7708"/>
    <cellStyle name="20% - Accent4 7" xfId="7709"/>
    <cellStyle name="20% - Accent4 7 2" xfId="7710"/>
    <cellStyle name="20% - Accent4 8" xfId="7711"/>
    <cellStyle name="20% - Accent4 8 2" xfId="7712"/>
    <cellStyle name="20% - Accent4 9" xfId="7713"/>
    <cellStyle name="20% - Accent4 9 2" xfId="7714"/>
    <cellStyle name="20% - Accent5" xfId="302" builtinId="46" customBuiltin="1"/>
    <cellStyle name="20% - Accent5 10" xfId="7715"/>
    <cellStyle name="20% - Accent5 2" xfId="303"/>
    <cellStyle name="20% - Accent5 2 2" xfId="794"/>
    <cellStyle name="20% - Accent5 2 2 2" xfId="7716"/>
    <cellStyle name="20% - Accent5 2 2 3" xfId="7717"/>
    <cellStyle name="20% - Accent5 2 3" xfId="7718"/>
    <cellStyle name="20% - Accent5 2 3 2" xfId="7719"/>
    <cellStyle name="20% - Accent5 2 4" xfId="7720"/>
    <cellStyle name="20% - Accent5 2_2009 GRC Compl Filing - Exhibit D" xfId="7721"/>
    <cellStyle name="20% - Accent5 3" xfId="304"/>
    <cellStyle name="20% - Accent5 3 2" xfId="795"/>
    <cellStyle name="20% - Accent5 3 3" xfId="7722"/>
    <cellStyle name="20% - Accent5 3 4" xfId="7723"/>
    <cellStyle name="20% - Accent5 4" xfId="7724"/>
    <cellStyle name="20% - Accent5 4 2" xfId="7725"/>
    <cellStyle name="20% - Accent5 4 2 2" xfId="7726"/>
    <cellStyle name="20% - Accent5 4 3" xfId="7727"/>
    <cellStyle name="20% - Accent5 4 3 2" xfId="7728"/>
    <cellStyle name="20% - Accent5 4 4" xfId="7729"/>
    <cellStyle name="20% - Accent5 4 5" xfId="7730"/>
    <cellStyle name="20% - Accent5 5" xfId="7731"/>
    <cellStyle name="20% - Accent5 5 2" xfId="7732"/>
    <cellStyle name="20% - Accent5 5 2 2" xfId="7733"/>
    <cellStyle name="20% - Accent5 5 3" xfId="7734"/>
    <cellStyle name="20% - Accent5 6" xfId="7735"/>
    <cellStyle name="20% - Accent5 6 2" xfId="7736"/>
    <cellStyle name="20% - Accent5 6 2 2" xfId="7737"/>
    <cellStyle name="20% - Accent5 6 3" xfId="7738"/>
    <cellStyle name="20% - Accent5 7" xfId="7739"/>
    <cellStyle name="20% - Accent5 7 2" xfId="7740"/>
    <cellStyle name="20% - Accent5 8" xfId="7741"/>
    <cellStyle name="20% - Accent5 8 2" xfId="7742"/>
    <cellStyle name="20% - Accent5 9" xfId="7743"/>
    <cellStyle name="20% - Accent5 9 2" xfId="7744"/>
    <cellStyle name="20% - Accent6" xfId="305" builtinId="50" customBuiltin="1"/>
    <cellStyle name="20% - Accent6 10" xfId="12003"/>
    <cellStyle name="20% - Accent6 2" xfId="306"/>
    <cellStyle name="20% - Accent6 2 2" xfId="796"/>
    <cellStyle name="20% - Accent6 2 2 2" xfId="7745"/>
    <cellStyle name="20% - Accent6 2 2 3" xfId="7746"/>
    <cellStyle name="20% - Accent6 2 3" xfId="7747"/>
    <cellStyle name="20% - Accent6 2 3 2" xfId="7748"/>
    <cellStyle name="20% - Accent6 2 4" xfId="7749"/>
    <cellStyle name="20% - Accent6 2 4 2" xfId="7750"/>
    <cellStyle name="20% - Accent6 2 5" xfId="7751"/>
    <cellStyle name="20% - Accent6 2_2009 GRC Compl Filing - Exhibit D" xfId="7752"/>
    <cellStyle name="20% - Accent6 3" xfId="307"/>
    <cellStyle name="20% - Accent6 3 2" xfId="797"/>
    <cellStyle name="20% - Accent6 3 3" xfId="7753"/>
    <cellStyle name="20% - Accent6 3 4" xfId="7754"/>
    <cellStyle name="20% - Accent6 4" xfId="7755"/>
    <cellStyle name="20% - Accent6 4 2" xfId="7756"/>
    <cellStyle name="20% - Accent6 4 2 2" xfId="7757"/>
    <cellStyle name="20% - Accent6 4 2 2 2" xfId="7758"/>
    <cellStyle name="20% - Accent6 4 2 3" xfId="7759"/>
    <cellStyle name="20% - Accent6 4 2 3 2" xfId="7760"/>
    <cellStyle name="20% - Accent6 4 2 4" xfId="7761"/>
    <cellStyle name="20% - Accent6 4 2 5" xfId="7762"/>
    <cellStyle name="20% - Accent6 4 3" xfId="7763"/>
    <cellStyle name="20% - Accent6 4 3 2" xfId="7764"/>
    <cellStyle name="20% - Accent6 4 3 2 2" xfId="7765"/>
    <cellStyle name="20% - Accent6 4 3 3" xfId="7766"/>
    <cellStyle name="20% - Accent6 4 4" xfId="7767"/>
    <cellStyle name="20% - Accent6 4 4 2" xfId="7768"/>
    <cellStyle name="20% - Accent6 4 5" xfId="7769"/>
    <cellStyle name="20% - Accent6 4 5 2" xfId="7770"/>
    <cellStyle name="20% - Accent6 4 6" xfId="7771"/>
    <cellStyle name="20% - Accent6 4 7" xfId="7772"/>
    <cellStyle name="20% - Accent6 4 8" xfId="7773"/>
    <cellStyle name="20% - Accent6 4 9" xfId="7774"/>
    <cellStyle name="20% - Accent6 5" xfId="7775"/>
    <cellStyle name="20% - Accent6 5 2" xfId="7776"/>
    <cellStyle name="20% - Accent6 6" xfId="7777"/>
    <cellStyle name="20% - Accent6 6 2" xfId="7778"/>
    <cellStyle name="20% - Accent6 7" xfId="7779"/>
    <cellStyle name="20% - Accent6 7 2" xfId="7780"/>
    <cellStyle name="20% - Accent6 8" xfId="7781"/>
    <cellStyle name="20% - Accent6 8 2" xfId="7782"/>
    <cellStyle name="20% - Accent6 9" xfId="7783"/>
    <cellStyle name="20% - Accent6 9 2" xfId="7784"/>
    <cellStyle name="40% - Accent1" xfId="308" builtinId="31" customBuiltin="1"/>
    <cellStyle name="40% - Accent1 10" xfId="12004"/>
    <cellStyle name="40% - Accent1 2" xfId="309"/>
    <cellStyle name="40% - Accent1 2 2" xfId="798"/>
    <cellStyle name="40% - Accent1 2 2 2" xfId="7785"/>
    <cellStyle name="40% - Accent1 2 2 3" xfId="7786"/>
    <cellStyle name="40% - Accent1 2 3" xfId="7787"/>
    <cellStyle name="40% - Accent1 2 3 2" xfId="7788"/>
    <cellStyle name="40% - Accent1 2 4" xfId="7789"/>
    <cellStyle name="40% - Accent1 2 4 2" xfId="7790"/>
    <cellStyle name="40% - Accent1 2 5" xfId="7791"/>
    <cellStyle name="40% - Accent1 2_2009 GRC Compl Filing - Exhibit D" xfId="7792"/>
    <cellStyle name="40% - Accent1 3" xfId="310"/>
    <cellStyle name="40% - Accent1 3 2" xfId="799"/>
    <cellStyle name="40% - Accent1 3 3" xfId="7793"/>
    <cellStyle name="40% - Accent1 3 4" xfId="7794"/>
    <cellStyle name="40% - Accent1 4" xfId="7795"/>
    <cellStyle name="40% - Accent1 4 2" xfId="7796"/>
    <cellStyle name="40% - Accent1 4 2 2" xfId="7797"/>
    <cellStyle name="40% - Accent1 4 2 2 2" xfId="7798"/>
    <cellStyle name="40% - Accent1 4 2 3" xfId="7799"/>
    <cellStyle name="40% - Accent1 4 2 3 2" xfId="7800"/>
    <cellStyle name="40% - Accent1 4 2 4" xfId="7801"/>
    <cellStyle name="40% - Accent1 4 2 5" xfId="7802"/>
    <cellStyle name="40% - Accent1 4 3" xfId="7803"/>
    <cellStyle name="40% - Accent1 4 3 2" xfId="7804"/>
    <cellStyle name="40% - Accent1 4 3 2 2" xfId="7805"/>
    <cellStyle name="40% - Accent1 4 3 3" xfId="7806"/>
    <cellStyle name="40% - Accent1 4 4" xfId="7807"/>
    <cellStyle name="40% - Accent1 4 4 2" xfId="7808"/>
    <cellStyle name="40% - Accent1 4 5" xfId="7809"/>
    <cellStyle name="40% - Accent1 4 5 2" xfId="7810"/>
    <cellStyle name="40% - Accent1 4 6" xfId="7811"/>
    <cellStyle name="40% - Accent1 4 7" xfId="7812"/>
    <cellStyle name="40% - Accent1 4 8" xfId="7813"/>
    <cellStyle name="40% - Accent1 4 9" xfId="7814"/>
    <cellStyle name="40% - Accent1 5" xfId="7815"/>
    <cellStyle name="40% - Accent1 5 2" xfId="7816"/>
    <cellStyle name="40% - Accent1 6" xfId="7817"/>
    <cellStyle name="40% - Accent1 6 2" xfId="7818"/>
    <cellStyle name="40% - Accent1 7" xfId="7819"/>
    <cellStyle name="40% - Accent1 7 2" xfId="7820"/>
    <cellStyle name="40% - Accent1 8" xfId="7821"/>
    <cellStyle name="40% - Accent1 8 2" xfId="7822"/>
    <cellStyle name="40% - Accent1 9" xfId="7823"/>
    <cellStyle name="40% - Accent1 9 2" xfId="7824"/>
    <cellStyle name="40% - Accent2" xfId="311" builtinId="35" customBuiltin="1"/>
    <cellStyle name="40% - Accent2 10" xfId="7825"/>
    <cellStyle name="40% - Accent2 2" xfId="312"/>
    <cellStyle name="40% - Accent2 2 2" xfId="800"/>
    <cellStyle name="40% - Accent2 2 2 2" xfId="7826"/>
    <cellStyle name="40% - Accent2 2 2 3" xfId="7827"/>
    <cellStyle name="40% - Accent2 2 3" xfId="7828"/>
    <cellStyle name="40% - Accent2 2 3 2" xfId="7829"/>
    <cellStyle name="40% - Accent2 2 4" xfId="7830"/>
    <cellStyle name="40% - Accent2 2_2009 GRC Compl Filing - Exhibit D" xfId="7831"/>
    <cellStyle name="40% - Accent2 3" xfId="313"/>
    <cellStyle name="40% - Accent2 3 2" xfId="801"/>
    <cellStyle name="40% - Accent2 3 3" xfId="7832"/>
    <cellStyle name="40% - Accent2 3 4" xfId="7833"/>
    <cellStyle name="40% - Accent2 4" xfId="7834"/>
    <cellStyle name="40% - Accent2 4 2" xfId="7835"/>
    <cellStyle name="40% - Accent2 4 2 2" xfId="7836"/>
    <cellStyle name="40% - Accent2 4 3" xfId="7837"/>
    <cellStyle name="40% - Accent2 4 3 2" xfId="7838"/>
    <cellStyle name="40% - Accent2 4 4" xfId="7839"/>
    <cellStyle name="40% - Accent2 4 5" xfId="7840"/>
    <cellStyle name="40% - Accent2 5" xfId="7841"/>
    <cellStyle name="40% - Accent2 5 2" xfId="7842"/>
    <cellStyle name="40% - Accent2 5 2 2" xfId="7843"/>
    <cellStyle name="40% - Accent2 5 3" xfId="7844"/>
    <cellStyle name="40% - Accent2 6" xfId="7845"/>
    <cellStyle name="40% - Accent2 6 2" xfId="7846"/>
    <cellStyle name="40% - Accent2 6 2 2" xfId="7847"/>
    <cellStyle name="40% - Accent2 6 3" xfId="7848"/>
    <cellStyle name="40% - Accent2 7" xfId="7849"/>
    <cellStyle name="40% - Accent2 7 2" xfId="7850"/>
    <cellStyle name="40% - Accent2 8" xfId="7851"/>
    <cellStyle name="40% - Accent2 8 2" xfId="7852"/>
    <cellStyle name="40% - Accent2 9" xfId="7853"/>
    <cellStyle name="40% - Accent2 9 2" xfId="7854"/>
    <cellStyle name="40% - Accent3" xfId="314" builtinId="39" customBuiltin="1"/>
    <cellStyle name="40% - Accent3 10" xfId="12005"/>
    <cellStyle name="40% - Accent3 2" xfId="315"/>
    <cellStyle name="40% - Accent3 2 2" xfId="802"/>
    <cellStyle name="40% - Accent3 2 2 2" xfId="7855"/>
    <cellStyle name="40% - Accent3 2 2 3" xfId="7856"/>
    <cellStyle name="40% - Accent3 2 3" xfId="7857"/>
    <cellStyle name="40% - Accent3 2 3 2" xfId="7858"/>
    <cellStyle name="40% - Accent3 2 4" xfId="7859"/>
    <cellStyle name="40% - Accent3 2 4 2" xfId="7860"/>
    <cellStyle name="40% - Accent3 2 5" xfId="7861"/>
    <cellStyle name="40% - Accent3 2_2009 GRC Compl Filing - Exhibit D" xfId="7862"/>
    <cellStyle name="40% - Accent3 3" xfId="316"/>
    <cellStyle name="40% - Accent3 3 2" xfId="803"/>
    <cellStyle name="40% - Accent3 3 3" xfId="7863"/>
    <cellStyle name="40% - Accent3 3 4" xfId="7864"/>
    <cellStyle name="40% - Accent3 4" xfId="7865"/>
    <cellStyle name="40% - Accent3 4 2" xfId="7866"/>
    <cellStyle name="40% - Accent3 4 2 2" xfId="7867"/>
    <cellStyle name="40% - Accent3 4 2 2 2" xfId="7868"/>
    <cellStyle name="40% - Accent3 4 2 3" xfId="7869"/>
    <cellStyle name="40% - Accent3 4 2 3 2" xfId="7870"/>
    <cellStyle name="40% - Accent3 4 2 4" xfId="7871"/>
    <cellStyle name="40% - Accent3 4 2 5" xfId="7872"/>
    <cellStyle name="40% - Accent3 4 3" xfId="7873"/>
    <cellStyle name="40% - Accent3 4 3 2" xfId="7874"/>
    <cellStyle name="40% - Accent3 4 3 2 2" xfId="7875"/>
    <cellStyle name="40% - Accent3 4 3 3" xfId="7876"/>
    <cellStyle name="40% - Accent3 4 4" xfId="7877"/>
    <cellStyle name="40% - Accent3 4 4 2" xfId="7878"/>
    <cellStyle name="40% - Accent3 4 5" xfId="7879"/>
    <cellStyle name="40% - Accent3 4 5 2" xfId="7880"/>
    <cellStyle name="40% - Accent3 4 6" xfId="7881"/>
    <cellStyle name="40% - Accent3 4 7" xfId="7882"/>
    <cellStyle name="40% - Accent3 4 8" xfId="7883"/>
    <cellStyle name="40% - Accent3 4 9" xfId="7884"/>
    <cellStyle name="40% - Accent3 5" xfId="7885"/>
    <cellStyle name="40% - Accent3 5 2" xfId="7886"/>
    <cellStyle name="40% - Accent3 6" xfId="7887"/>
    <cellStyle name="40% - Accent3 6 2" xfId="7888"/>
    <cellStyle name="40% - Accent3 7" xfId="7889"/>
    <cellStyle name="40% - Accent3 7 2" xfId="7890"/>
    <cellStyle name="40% - Accent3 8" xfId="7891"/>
    <cellStyle name="40% - Accent3 8 2" xfId="7892"/>
    <cellStyle name="40% - Accent3 9" xfId="7893"/>
    <cellStyle name="40% - Accent3 9 2" xfId="7894"/>
    <cellStyle name="40% - Accent4" xfId="317" builtinId="43" customBuiltin="1"/>
    <cellStyle name="40% - Accent4 10" xfId="12006"/>
    <cellStyle name="40% - Accent4 2" xfId="318"/>
    <cellStyle name="40% - Accent4 2 2" xfId="804"/>
    <cellStyle name="40% - Accent4 2 2 2" xfId="7895"/>
    <cellStyle name="40% - Accent4 2 2 3" xfId="7896"/>
    <cellStyle name="40% - Accent4 2 3" xfId="7897"/>
    <cellStyle name="40% - Accent4 2 3 2" xfId="7898"/>
    <cellStyle name="40% - Accent4 2 4" xfId="7899"/>
    <cellStyle name="40% - Accent4 2 4 2" xfId="7900"/>
    <cellStyle name="40% - Accent4 2 5" xfId="7901"/>
    <cellStyle name="40% - Accent4 2_2009 GRC Compl Filing - Exhibit D" xfId="7902"/>
    <cellStyle name="40% - Accent4 3" xfId="319"/>
    <cellStyle name="40% - Accent4 3 2" xfId="805"/>
    <cellStyle name="40% - Accent4 3 3" xfId="7903"/>
    <cellStyle name="40% - Accent4 3 4" xfId="7904"/>
    <cellStyle name="40% - Accent4 4" xfId="7905"/>
    <cellStyle name="40% - Accent4 4 2" xfId="7906"/>
    <cellStyle name="40% - Accent4 4 2 2" xfId="7907"/>
    <cellStyle name="40% - Accent4 4 2 2 2" xfId="7908"/>
    <cellStyle name="40% - Accent4 4 2 3" xfId="7909"/>
    <cellStyle name="40% - Accent4 4 2 3 2" xfId="7910"/>
    <cellStyle name="40% - Accent4 4 2 4" xfId="7911"/>
    <cellStyle name="40% - Accent4 4 2 5" xfId="7912"/>
    <cellStyle name="40% - Accent4 4 3" xfId="7913"/>
    <cellStyle name="40% - Accent4 4 3 2" xfId="7914"/>
    <cellStyle name="40% - Accent4 4 3 2 2" xfId="7915"/>
    <cellStyle name="40% - Accent4 4 3 3" xfId="7916"/>
    <cellStyle name="40% - Accent4 4 4" xfId="7917"/>
    <cellStyle name="40% - Accent4 4 4 2" xfId="7918"/>
    <cellStyle name="40% - Accent4 4 5" xfId="7919"/>
    <cellStyle name="40% - Accent4 4 5 2" xfId="7920"/>
    <cellStyle name="40% - Accent4 4 6" xfId="7921"/>
    <cellStyle name="40% - Accent4 4 7" xfId="7922"/>
    <cellStyle name="40% - Accent4 4 8" xfId="7923"/>
    <cellStyle name="40% - Accent4 4 9" xfId="7924"/>
    <cellStyle name="40% - Accent4 5" xfId="7925"/>
    <cellStyle name="40% - Accent4 5 2" xfId="7926"/>
    <cellStyle name="40% - Accent4 6" xfId="7927"/>
    <cellStyle name="40% - Accent4 6 2" xfId="7928"/>
    <cellStyle name="40% - Accent4 7" xfId="7929"/>
    <cellStyle name="40% - Accent4 7 2" xfId="7930"/>
    <cellStyle name="40% - Accent4 8" xfId="7931"/>
    <cellStyle name="40% - Accent4 8 2" xfId="7932"/>
    <cellStyle name="40% - Accent4 9" xfId="7933"/>
    <cellStyle name="40% - Accent4 9 2" xfId="7934"/>
    <cellStyle name="40% - Accent5" xfId="320" builtinId="47" customBuiltin="1"/>
    <cellStyle name="40% - Accent5 10" xfId="12007"/>
    <cellStyle name="40% - Accent5 2" xfId="321"/>
    <cellStyle name="40% - Accent5 2 2" xfId="806"/>
    <cellStyle name="40% - Accent5 2 2 2" xfId="7935"/>
    <cellStyle name="40% - Accent5 2 2 3" xfId="7936"/>
    <cellStyle name="40% - Accent5 2 3" xfId="7937"/>
    <cellStyle name="40% - Accent5 2 3 2" xfId="7938"/>
    <cellStyle name="40% - Accent5 2 4" xfId="7939"/>
    <cellStyle name="40% - Accent5 2 4 2" xfId="7940"/>
    <cellStyle name="40% - Accent5 2 5" xfId="7941"/>
    <cellStyle name="40% - Accent5 2_2009 GRC Compl Filing - Exhibit D" xfId="7942"/>
    <cellStyle name="40% - Accent5 3" xfId="322"/>
    <cellStyle name="40% - Accent5 3 2" xfId="807"/>
    <cellStyle name="40% - Accent5 3 3" xfId="7943"/>
    <cellStyle name="40% - Accent5 3 4" xfId="7944"/>
    <cellStyle name="40% - Accent5 4" xfId="7945"/>
    <cellStyle name="40% - Accent5 4 2" xfId="7946"/>
    <cellStyle name="40% - Accent5 4 2 2" xfId="7947"/>
    <cellStyle name="40% - Accent5 4 2 2 2" xfId="7948"/>
    <cellStyle name="40% - Accent5 4 2 3" xfId="7949"/>
    <cellStyle name="40% - Accent5 4 2 3 2" xfId="7950"/>
    <cellStyle name="40% - Accent5 4 2 4" xfId="7951"/>
    <cellStyle name="40% - Accent5 4 2 5" xfId="7952"/>
    <cellStyle name="40% - Accent5 4 3" xfId="7953"/>
    <cellStyle name="40% - Accent5 4 3 2" xfId="7954"/>
    <cellStyle name="40% - Accent5 4 3 2 2" xfId="7955"/>
    <cellStyle name="40% - Accent5 4 3 3" xfId="7956"/>
    <cellStyle name="40% - Accent5 4 4" xfId="7957"/>
    <cellStyle name="40% - Accent5 4 4 2" xfId="7958"/>
    <cellStyle name="40% - Accent5 4 5" xfId="7959"/>
    <cellStyle name="40% - Accent5 4 5 2" xfId="7960"/>
    <cellStyle name="40% - Accent5 4 6" xfId="7961"/>
    <cellStyle name="40% - Accent5 4 7" xfId="7962"/>
    <cellStyle name="40% - Accent5 4 8" xfId="7963"/>
    <cellStyle name="40% - Accent5 4 9" xfId="7964"/>
    <cellStyle name="40% - Accent5 5" xfId="7965"/>
    <cellStyle name="40% - Accent5 5 2" xfId="7966"/>
    <cellStyle name="40% - Accent5 6" xfId="7967"/>
    <cellStyle name="40% - Accent5 6 2" xfId="7968"/>
    <cellStyle name="40% - Accent5 7" xfId="7969"/>
    <cellStyle name="40% - Accent5 7 2" xfId="7970"/>
    <cellStyle name="40% - Accent5 8" xfId="7971"/>
    <cellStyle name="40% - Accent5 8 2" xfId="7972"/>
    <cellStyle name="40% - Accent5 9" xfId="7973"/>
    <cellStyle name="40% - Accent5 9 2" xfId="7974"/>
    <cellStyle name="40% - Accent6" xfId="323" builtinId="51" customBuiltin="1"/>
    <cellStyle name="40% - Accent6 10" xfId="12008"/>
    <cellStyle name="40% - Accent6 2" xfId="324"/>
    <cellStyle name="40% - Accent6 2 2" xfId="808"/>
    <cellStyle name="40% - Accent6 2 2 2" xfId="7975"/>
    <cellStyle name="40% - Accent6 2 2 3" xfId="7976"/>
    <cellStyle name="40% - Accent6 2 3" xfId="7977"/>
    <cellStyle name="40% - Accent6 2 3 2" xfId="7978"/>
    <cellStyle name="40% - Accent6 2 4" xfId="7979"/>
    <cellStyle name="40% - Accent6 2 4 2" xfId="7980"/>
    <cellStyle name="40% - Accent6 2 5" xfId="7981"/>
    <cellStyle name="40% - Accent6 2_2009 GRC Compl Filing - Exhibit D" xfId="7982"/>
    <cellStyle name="40% - Accent6 3" xfId="325"/>
    <cellStyle name="40% - Accent6 3 2" xfId="809"/>
    <cellStyle name="40% - Accent6 3 3" xfId="7983"/>
    <cellStyle name="40% - Accent6 3 4" xfId="7984"/>
    <cellStyle name="40% - Accent6 4" xfId="7985"/>
    <cellStyle name="40% - Accent6 4 2" xfId="7986"/>
    <cellStyle name="40% - Accent6 4 2 2" xfId="7987"/>
    <cellStyle name="40% - Accent6 4 2 2 2" xfId="7988"/>
    <cellStyle name="40% - Accent6 4 2 3" xfId="7989"/>
    <cellStyle name="40% - Accent6 4 2 3 2" xfId="7990"/>
    <cellStyle name="40% - Accent6 4 2 4" xfId="7991"/>
    <cellStyle name="40% - Accent6 4 2 5" xfId="7992"/>
    <cellStyle name="40% - Accent6 4 3" xfId="7993"/>
    <cellStyle name="40% - Accent6 4 3 2" xfId="7994"/>
    <cellStyle name="40% - Accent6 4 3 2 2" xfId="7995"/>
    <cellStyle name="40% - Accent6 4 3 3" xfId="7996"/>
    <cellStyle name="40% - Accent6 4 4" xfId="7997"/>
    <cellStyle name="40% - Accent6 4 4 2" xfId="7998"/>
    <cellStyle name="40% - Accent6 4 5" xfId="7999"/>
    <cellStyle name="40% - Accent6 4 5 2" xfId="8000"/>
    <cellStyle name="40% - Accent6 4 6" xfId="8001"/>
    <cellStyle name="40% - Accent6 4 7" xfId="8002"/>
    <cellStyle name="40% - Accent6 4 8" xfId="8003"/>
    <cellStyle name="40% - Accent6 4 9" xfId="8004"/>
    <cellStyle name="40% - Accent6 5" xfId="8005"/>
    <cellStyle name="40% - Accent6 5 2" xfId="8006"/>
    <cellStyle name="40% - Accent6 6" xfId="8007"/>
    <cellStyle name="40% - Accent6 6 2" xfId="8008"/>
    <cellStyle name="40% - Accent6 7" xfId="8009"/>
    <cellStyle name="40% - Accent6 7 2" xfId="8010"/>
    <cellStyle name="40% - Accent6 8" xfId="8011"/>
    <cellStyle name="40% - Accent6 8 2" xfId="8012"/>
    <cellStyle name="40% - Accent6 9" xfId="8013"/>
    <cellStyle name="40% - Accent6 9 2" xfId="8014"/>
    <cellStyle name="60% - Accent1" xfId="326" builtinId="32" customBuiltin="1"/>
    <cellStyle name="60% - Accent1 2" xfId="8015"/>
    <cellStyle name="60% - Accent1 2 2" xfId="8016"/>
    <cellStyle name="60% - Accent1 2 2 2" xfId="8017"/>
    <cellStyle name="60% - Accent1 2 3" xfId="8018"/>
    <cellStyle name="60% - Accent1 3" xfId="8019"/>
    <cellStyle name="60% - Accent1 3 2" xfId="8020"/>
    <cellStyle name="60% - Accent1 3 3" xfId="8021"/>
    <cellStyle name="60% - Accent1 3 4" xfId="8022"/>
    <cellStyle name="60% - Accent1 4" xfId="8023"/>
    <cellStyle name="60% - Accent1 5" xfId="8024"/>
    <cellStyle name="60% - Accent1 6" xfId="8025"/>
    <cellStyle name="60% - Accent2" xfId="327" builtinId="36" customBuiltin="1"/>
    <cellStyle name="60% - Accent2 2" xfId="8026"/>
    <cellStyle name="60% - Accent2 2 2" xfId="8027"/>
    <cellStyle name="60% - Accent2 2 2 2" xfId="8028"/>
    <cellStyle name="60% - Accent2 2 3" xfId="8029"/>
    <cellStyle name="60% - Accent2 3" xfId="8030"/>
    <cellStyle name="60% - Accent2 3 2" xfId="8031"/>
    <cellStyle name="60% - Accent2 3 3" xfId="8032"/>
    <cellStyle name="60% - Accent2 3 4" xfId="8033"/>
    <cellStyle name="60% - Accent2 4" xfId="8034"/>
    <cellStyle name="60% - Accent2 5" xfId="8035"/>
    <cellStyle name="60% - Accent2 6" xfId="8036"/>
    <cellStyle name="60% - Accent3" xfId="328" builtinId="40" customBuiltin="1"/>
    <cellStyle name="60% - Accent3 2" xfId="8037"/>
    <cellStyle name="60% - Accent3 2 2" xfId="8038"/>
    <cellStyle name="60% - Accent3 2 2 2" xfId="8039"/>
    <cellStyle name="60% - Accent3 2 3" xfId="8040"/>
    <cellStyle name="60% - Accent3 3" xfId="8041"/>
    <cellStyle name="60% - Accent3 3 2" xfId="8042"/>
    <cellStyle name="60% - Accent3 3 3" xfId="8043"/>
    <cellStyle name="60% - Accent3 3 4" xfId="8044"/>
    <cellStyle name="60% - Accent3 4" xfId="8045"/>
    <cellStyle name="60% - Accent3 5" xfId="8046"/>
    <cellStyle name="60% - Accent3 6" xfId="8047"/>
    <cellStyle name="60% - Accent4" xfId="329" builtinId="44" customBuiltin="1"/>
    <cellStyle name="60% - Accent4 2" xfId="8048"/>
    <cellStyle name="60% - Accent4 2 2" xfId="8049"/>
    <cellStyle name="60% - Accent4 2 2 2" xfId="8050"/>
    <cellStyle name="60% - Accent4 2 3" xfId="8051"/>
    <cellStyle name="60% - Accent4 3" xfId="8052"/>
    <cellStyle name="60% - Accent4 3 2" xfId="8053"/>
    <cellStyle name="60% - Accent4 3 3" xfId="8054"/>
    <cellStyle name="60% - Accent4 3 4" xfId="8055"/>
    <cellStyle name="60% - Accent4 4" xfId="8056"/>
    <cellStyle name="60% - Accent4 5" xfId="8057"/>
    <cellStyle name="60% - Accent4 6" xfId="8058"/>
    <cellStyle name="60% - Accent5" xfId="330" builtinId="48" customBuiltin="1"/>
    <cellStyle name="60% - Accent5 2" xfId="8059"/>
    <cellStyle name="60% - Accent5 2 2" xfId="8060"/>
    <cellStyle name="60% - Accent5 2 2 2" xfId="8061"/>
    <cellStyle name="60% - Accent5 2 3" xfId="8062"/>
    <cellStyle name="60% - Accent5 3" xfId="8063"/>
    <cellStyle name="60% - Accent5 3 2" xfId="8064"/>
    <cellStyle name="60% - Accent5 3 3" xfId="8065"/>
    <cellStyle name="60% - Accent5 3 4" xfId="8066"/>
    <cellStyle name="60% - Accent5 4" xfId="8067"/>
    <cellStyle name="60% - Accent5 5" xfId="8068"/>
    <cellStyle name="60% - Accent5 6" xfId="8069"/>
    <cellStyle name="60% - Accent6" xfId="331" builtinId="52" customBuiltin="1"/>
    <cellStyle name="60% - Accent6 2" xfId="8070"/>
    <cellStyle name="60% - Accent6 2 2" xfId="8071"/>
    <cellStyle name="60% - Accent6 2 2 2" xfId="8072"/>
    <cellStyle name="60% - Accent6 2 3" xfId="8073"/>
    <cellStyle name="60% - Accent6 3" xfId="8074"/>
    <cellStyle name="60% - Accent6 3 2" xfId="8075"/>
    <cellStyle name="60% - Accent6 3 3" xfId="8076"/>
    <cellStyle name="60% - Accent6 3 4" xfId="8077"/>
    <cellStyle name="60% - Accent6 4" xfId="8078"/>
    <cellStyle name="60% - Accent6 5" xfId="8079"/>
    <cellStyle name="60% - Accent6 6" xfId="8080"/>
    <cellStyle name="Accent1" xfId="332" builtinId="29" customBuiltin="1"/>
    <cellStyle name="Accent1 - 20%" xfId="8081"/>
    <cellStyle name="Accent1 - 20% 2" xfId="8082"/>
    <cellStyle name="Accent1 - 40%" xfId="8083"/>
    <cellStyle name="Accent1 - 40% 2" xfId="8084"/>
    <cellStyle name="Accent1 - 60%" xfId="8085"/>
    <cellStyle name="Accent1 10" xfId="8086"/>
    <cellStyle name="Accent1 11" xfId="8087"/>
    <cellStyle name="Accent1 2" xfId="8088"/>
    <cellStyle name="Accent1 2 2" xfId="8089"/>
    <cellStyle name="Accent1 2 2 2" xfId="8090"/>
    <cellStyle name="Accent1 2 3" xfId="8091"/>
    <cellStyle name="Accent1 3" xfId="8092"/>
    <cellStyle name="Accent1 3 2" xfId="8093"/>
    <cellStyle name="Accent1 3 3" xfId="8094"/>
    <cellStyle name="Accent1 3 4" xfId="8095"/>
    <cellStyle name="Accent1 4" xfId="8096"/>
    <cellStyle name="Accent1 4 2" xfId="8097"/>
    <cellStyle name="Accent1 4 3" xfId="8098"/>
    <cellStyle name="Accent1 5" xfId="8099"/>
    <cellStyle name="Accent1 6" xfId="8100"/>
    <cellStyle name="Accent1 7" xfId="8101"/>
    <cellStyle name="Accent1 8" xfId="8102"/>
    <cellStyle name="Accent1 9" xfId="8103"/>
    <cellStyle name="Accent2" xfId="333" builtinId="33" customBuiltin="1"/>
    <cellStyle name="Accent2 - 20%" xfId="8104"/>
    <cellStyle name="Accent2 - 20% 2" xfId="8105"/>
    <cellStyle name="Accent2 - 40%" xfId="8106"/>
    <cellStyle name="Accent2 - 40% 2" xfId="8107"/>
    <cellStyle name="Accent2 - 60%" xfId="8108"/>
    <cellStyle name="Accent2 10" xfId="8109"/>
    <cellStyle name="Accent2 11" xfId="8110"/>
    <cellStyle name="Accent2 2" xfId="8111"/>
    <cellStyle name="Accent2 2 2" xfId="8112"/>
    <cellStyle name="Accent2 2 2 2" xfId="8113"/>
    <cellStyle name="Accent2 2 3" xfId="8114"/>
    <cellStyle name="Accent2 3" xfId="8115"/>
    <cellStyle name="Accent2 3 2" xfId="8116"/>
    <cellStyle name="Accent2 3 3" xfId="8117"/>
    <cellStyle name="Accent2 3 4" xfId="8118"/>
    <cellStyle name="Accent2 4" xfId="8119"/>
    <cellStyle name="Accent2 4 2" xfId="8120"/>
    <cellStyle name="Accent2 4 3" xfId="8121"/>
    <cellStyle name="Accent2 5" xfId="8122"/>
    <cellStyle name="Accent2 6" xfId="8123"/>
    <cellStyle name="Accent2 7" xfId="8124"/>
    <cellStyle name="Accent2 8" xfId="8125"/>
    <cellStyle name="Accent2 9" xfId="8126"/>
    <cellStyle name="Accent3" xfId="334" builtinId="37" customBuiltin="1"/>
    <cellStyle name="Accent3 - 20%" xfId="8127"/>
    <cellStyle name="Accent3 - 20% 2" xfId="8128"/>
    <cellStyle name="Accent3 - 40%" xfId="8129"/>
    <cellStyle name="Accent3 - 40% 2" xfId="8130"/>
    <cellStyle name="Accent3 - 60%" xfId="8131"/>
    <cellStyle name="Accent3 10" xfId="8132"/>
    <cellStyle name="Accent3 11" xfId="8133"/>
    <cellStyle name="Accent3 2" xfId="8134"/>
    <cellStyle name="Accent3 2 2" xfId="8135"/>
    <cellStyle name="Accent3 2 2 2" xfId="8136"/>
    <cellStyle name="Accent3 2 3" xfId="8137"/>
    <cellStyle name="Accent3 3" xfId="8138"/>
    <cellStyle name="Accent3 3 2" xfId="8139"/>
    <cellStyle name="Accent3 3 3" xfId="8140"/>
    <cellStyle name="Accent3 3 4" xfId="8141"/>
    <cellStyle name="Accent3 4" xfId="8142"/>
    <cellStyle name="Accent3 4 2" xfId="8143"/>
    <cellStyle name="Accent3 4 3" xfId="8144"/>
    <cellStyle name="Accent3 5" xfId="8145"/>
    <cellStyle name="Accent3 6" xfId="8146"/>
    <cellStyle name="Accent3 7" xfId="8147"/>
    <cellStyle name="Accent3 8" xfId="8148"/>
    <cellStyle name="Accent3 9" xfId="8149"/>
    <cellStyle name="Accent4" xfId="335" builtinId="41" customBuiltin="1"/>
    <cellStyle name="Accent4 - 20%" xfId="8150"/>
    <cellStyle name="Accent4 - 20% 2" xfId="8151"/>
    <cellStyle name="Accent4 - 40%" xfId="8152"/>
    <cellStyle name="Accent4 - 40% 2" xfId="8153"/>
    <cellStyle name="Accent4 - 60%" xfId="8154"/>
    <cellStyle name="Accent4 10" xfId="8155"/>
    <cellStyle name="Accent4 11" xfId="8156"/>
    <cellStyle name="Accent4 2" xfId="8157"/>
    <cellStyle name="Accent4 2 2" xfId="8158"/>
    <cellStyle name="Accent4 2 2 2" xfId="8159"/>
    <cellStyle name="Accent4 2 3" xfId="8160"/>
    <cellStyle name="Accent4 3" xfId="8161"/>
    <cellStyle name="Accent4 3 2" xfId="8162"/>
    <cellStyle name="Accent4 3 3" xfId="8163"/>
    <cellStyle name="Accent4 3 4" xfId="8164"/>
    <cellStyle name="Accent4 4" xfId="8165"/>
    <cellStyle name="Accent4 4 2" xfId="8166"/>
    <cellStyle name="Accent4 4 3" xfId="8167"/>
    <cellStyle name="Accent4 5" xfId="8168"/>
    <cellStyle name="Accent4 6" xfId="8169"/>
    <cellStyle name="Accent4 7" xfId="8170"/>
    <cellStyle name="Accent4 8" xfId="8171"/>
    <cellStyle name="Accent4 9" xfId="8172"/>
    <cellStyle name="Accent5" xfId="336" builtinId="45" customBuiltin="1"/>
    <cellStyle name="Accent5 - 20%" xfId="8173"/>
    <cellStyle name="Accent5 - 20% 2" xfId="8174"/>
    <cellStyle name="Accent5 - 40%" xfId="8175"/>
    <cellStyle name="Accent5 - 40% 2" xfId="8176"/>
    <cellStyle name="Accent5 - 60%" xfId="8177"/>
    <cellStyle name="Accent5 10" xfId="8178"/>
    <cellStyle name="Accent5 11" xfId="8179"/>
    <cellStyle name="Accent5 12" xfId="8180"/>
    <cellStyle name="Accent5 13" xfId="8181"/>
    <cellStyle name="Accent5 14" xfId="8182"/>
    <cellStyle name="Accent5 15" xfId="8183"/>
    <cellStyle name="Accent5 16" xfId="8184"/>
    <cellStyle name="Accent5 17" xfId="8185"/>
    <cellStyle name="Accent5 18" xfId="8186"/>
    <cellStyle name="Accent5 19" xfId="8187"/>
    <cellStyle name="Accent5 2" xfId="8188"/>
    <cellStyle name="Accent5 2 2" xfId="8189"/>
    <cellStyle name="Accent5 2 2 2" xfId="8190"/>
    <cellStyle name="Accent5 2 3" xfId="8191"/>
    <cellStyle name="Accent5 20" xfId="8192"/>
    <cellStyle name="Accent5 21" xfId="8193"/>
    <cellStyle name="Accent5 22" xfId="8194"/>
    <cellStyle name="Accent5 23" xfId="8195"/>
    <cellStyle name="Accent5 24" xfId="8196"/>
    <cellStyle name="Accent5 25" xfId="8197"/>
    <cellStyle name="Accent5 26" xfId="8198"/>
    <cellStyle name="Accent5 27" xfId="8199"/>
    <cellStyle name="Accent5 28" xfId="8200"/>
    <cellStyle name="Accent5 29" xfId="8201"/>
    <cellStyle name="Accent5 3" xfId="8202"/>
    <cellStyle name="Accent5 3 2" xfId="8203"/>
    <cellStyle name="Accent5 3 3" xfId="8204"/>
    <cellStyle name="Accent5 30" xfId="8205"/>
    <cellStyle name="Accent5 31" xfId="8206"/>
    <cellStyle name="Accent5 32" xfId="8207"/>
    <cellStyle name="Accent5 4" xfId="8208"/>
    <cellStyle name="Accent5 5" xfId="8209"/>
    <cellStyle name="Accent5 6" xfId="8210"/>
    <cellStyle name="Accent5 7" xfId="8211"/>
    <cellStyle name="Accent5 8" xfId="8212"/>
    <cellStyle name="Accent5 9" xfId="8213"/>
    <cellStyle name="Accent6" xfId="337" builtinId="49" customBuiltin="1"/>
    <cellStyle name="Accent6 - 20%" xfId="8214"/>
    <cellStyle name="Accent6 - 20% 2" xfId="8215"/>
    <cellStyle name="Accent6 - 40%" xfId="8216"/>
    <cellStyle name="Accent6 - 40% 2" xfId="8217"/>
    <cellStyle name="Accent6 - 60%" xfId="8218"/>
    <cellStyle name="Accent6 10" xfId="8219"/>
    <cellStyle name="Accent6 11" xfId="8220"/>
    <cellStyle name="Accent6 2" xfId="8221"/>
    <cellStyle name="Accent6 2 2" xfId="8222"/>
    <cellStyle name="Accent6 2 2 2" xfId="8223"/>
    <cellStyle name="Accent6 2 3" xfId="8224"/>
    <cellStyle name="Accent6 3" xfId="8225"/>
    <cellStyle name="Accent6 3 2" xfId="8226"/>
    <cellStyle name="Accent6 3 3" xfId="8227"/>
    <cellStyle name="Accent6 3 4" xfId="8228"/>
    <cellStyle name="Accent6 4" xfId="8229"/>
    <cellStyle name="Accent6 4 2" xfId="8230"/>
    <cellStyle name="Accent6 4 3" xfId="8231"/>
    <cellStyle name="Accent6 5" xfId="8232"/>
    <cellStyle name="Accent6 6" xfId="8233"/>
    <cellStyle name="Accent6 7" xfId="8234"/>
    <cellStyle name="Accent6 8" xfId="8235"/>
    <cellStyle name="Accent6 9" xfId="8236"/>
    <cellStyle name="Bad" xfId="338" builtinId="27" customBuiltin="1"/>
    <cellStyle name="Bad 2" xfId="8237"/>
    <cellStyle name="Bad 2 2" xfId="8238"/>
    <cellStyle name="Bad 2 2 2" xfId="8239"/>
    <cellStyle name="Bad 2 3" xfId="8240"/>
    <cellStyle name="Bad 3" xfId="8241"/>
    <cellStyle name="Bad 3 2" xfId="8242"/>
    <cellStyle name="Bad 3 3" xfId="8243"/>
    <cellStyle name="Bad 3 4" xfId="8244"/>
    <cellStyle name="Bad 4" xfId="8245"/>
    <cellStyle name="Bad 5" xfId="8246"/>
    <cellStyle name="Bad 6" xfId="8247"/>
    <cellStyle name="blank" xfId="649"/>
    <cellStyle name="bld-li - Style4" xfId="760"/>
    <cellStyle name="Calc Currency (0)" xfId="339"/>
    <cellStyle name="Calc Currency (0) 2" xfId="8248"/>
    <cellStyle name="Calc Currency (0) 2 2" xfId="8249"/>
    <cellStyle name="Calc Currency (0) 2 3" xfId="8250"/>
    <cellStyle name="Calc Currency (0) 3" xfId="8251"/>
    <cellStyle name="Calc Currency (0) 4" xfId="8252"/>
    <cellStyle name="Calculation" xfId="340" builtinId="22" customBuiltin="1"/>
    <cellStyle name="Calculation 2" xfId="8253"/>
    <cellStyle name="Calculation 2 2" xfId="8254"/>
    <cellStyle name="Calculation 2 2 2" xfId="8255"/>
    <cellStyle name="Calculation 2 2 3" xfId="8256"/>
    <cellStyle name="Calculation 2 3" xfId="8257"/>
    <cellStyle name="Calculation 2 3 2" xfId="8258"/>
    <cellStyle name="Calculation 2 3 3" xfId="8259"/>
    <cellStyle name="Calculation 2 3 4" xfId="8260"/>
    <cellStyle name="Calculation 2 4" xfId="8261"/>
    <cellStyle name="Calculation 2 4 2" xfId="8262"/>
    <cellStyle name="Calculation 2 4 3" xfId="8263"/>
    <cellStyle name="Calculation 2 5" xfId="8264"/>
    <cellStyle name="Calculation 3" xfId="8265"/>
    <cellStyle name="Calculation 3 2" xfId="8266"/>
    <cellStyle name="Calculation 3 3" xfId="8267"/>
    <cellStyle name="Calculation 3 4" xfId="8268"/>
    <cellStyle name="Calculation 4" xfId="8269"/>
    <cellStyle name="Calculation 4 2" xfId="8270"/>
    <cellStyle name="Calculation 4 2 2" xfId="8271"/>
    <cellStyle name="Calculation 4 2 3" xfId="8272"/>
    <cellStyle name="Calculation 4 3" xfId="8273"/>
    <cellStyle name="Calculation 4 3 2" xfId="8274"/>
    <cellStyle name="Calculation 4 3 3" xfId="8275"/>
    <cellStyle name="Calculation 4 4" xfId="8276"/>
    <cellStyle name="Calculation 4 4 2" xfId="8277"/>
    <cellStyle name="Calculation 4 4 3" xfId="8278"/>
    <cellStyle name="Calculation 5" xfId="8279"/>
    <cellStyle name="Calculation 5 2" xfId="8280"/>
    <cellStyle name="Calculation 5 3" xfId="8281"/>
    <cellStyle name="Calculation 6" xfId="8282"/>
    <cellStyle name="Calculation 6 2" xfId="8283"/>
    <cellStyle name="Calculation 7" xfId="8284"/>
    <cellStyle name="Calculation 8" xfId="8285"/>
    <cellStyle name="Calculation 9" xfId="8286"/>
    <cellStyle name="Calculation 9 2" xfId="8287"/>
    <cellStyle name="Check Cell" xfId="341" builtinId="23" customBuiltin="1"/>
    <cellStyle name="Check Cell 2" xfId="8288"/>
    <cellStyle name="Check Cell 2 2" xfId="8289"/>
    <cellStyle name="Check Cell 2 2 2" xfId="8290"/>
    <cellStyle name="Check Cell 2 2 3" xfId="8291"/>
    <cellStyle name="Check Cell 2 3" xfId="8292"/>
    <cellStyle name="Check Cell 3" xfId="8293"/>
    <cellStyle name="Check Cell 3 2" xfId="12009"/>
    <cellStyle name="Check Cell 4" xfId="8294"/>
    <cellStyle name="Check Cell 5" xfId="12010"/>
    <cellStyle name="Check Cell 6" xfId="12011"/>
    <cellStyle name="CheckCell" xfId="342"/>
    <cellStyle name="CheckCell 2" xfId="8295"/>
    <cellStyle name="CheckCell 2 2" xfId="8296"/>
    <cellStyle name="CheckCell 2 3" xfId="8297"/>
    <cellStyle name="CheckCell 3" xfId="8298"/>
    <cellStyle name="CheckCell 4" xfId="8299"/>
    <cellStyle name="CheckCell_Electric Rev Req Model (2009 GRC) Rebuttal" xfId="8300"/>
    <cellStyle name="Comma" xfId="343" builtinId="3"/>
    <cellStyle name="Comma 10" xfId="650"/>
    <cellStyle name="Comma 10 2" xfId="8301"/>
    <cellStyle name="Comma 10 2 2" xfId="8302"/>
    <cellStyle name="Comma 10 2 3" xfId="8303"/>
    <cellStyle name="Comma 10 3" xfId="8304"/>
    <cellStyle name="Comma 10 4" xfId="8305"/>
    <cellStyle name="Comma 11" xfId="651"/>
    <cellStyle name="Comma 11 2" xfId="8306"/>
    <cellStyle name="Comma 11 2 2" xfId="8307"/>
    <cellStyle name="Comma 11 2 3" xfId="8308"/>
    <cellStyle name="Comma 11 3" xfId="8309"/>
    <cellStyle name="Comma 11 4" xfId="8310"/>
    <cellStyle name="Comma 12" xfId="652"/>
    <cellStyle name="Comma 12 2" xfId="8311"/>
    <cellStyle name="Comma 12 2 2" xfId="8312"/>
    <cellStyle name="Comma 12 2 3" xfId="8313"/>
    <cellStyle name="Comma 12 3" xfId="8314"/>
    <cellStyle name="Comma 12 4" xfId="8315"/>
    <cellStyle name="Comma 13" xfId="653"/>
    <cellStyle name="Comma 13 2" xfId="8316"/>
    <cellStyle name="Comma 13 2 2" xfId="8317"/>
    <cellStyle name="Comma 13 2 3" xfId="8318"/>
    <cellStyle name="Comma 13 3" xfId="8319"/>
    <cellStyle name="Comma 13 4" xfId="8320"/>
    <cellStyle name="Comma 14" xfId="654"/>
    <cellStyle name="Comma 14 2" xfId="8321"/>
    <cellStyle name="Comma 14 2 2" xfId="8322"/>
    <cellStyle name="Comma 14 2 3" xfId="8323"/>
    <cellStyle name="Comma 14 3" xfId="8324"/>
    <cellStyle name="Comma 14 4" xfId="8325"/>
    <cellStyle name="Comma 15" xfId="655"/>
    <cellStyle name="Comma 15 2" xfId="8326"/>
    <cellStyle name="Comma 15 2 2" xfId="8327"/>
    <cellStyle name="Comma 15 3" xfId="8328"/>
    <cellStyle name="Comma 16" xfId="757"/>
    <cellStyle name="Comma 16 2" xfId="811"/>
    <cellStyle name="Comma 16 2 2" xfId="12012"/>
    <cellStyle name="Comma 16 3" xfId="8329"/>
    <cellStyle name="Comma 17" xfId="810"/>
    <cellStyle name="Comma 17 2" xfId="8330"/>
    <cellStyle name="Comma 17 2 2" xfId="8331"/>
    <cellStyle name="Comma 17 2 3" xfId="8332"/>
    <cellStyle name="Comma 17 3" xfId="8333"/>
    <cellStyle name="Comma 17 3 2" xfId="8334"/>
    <cellStyle name="Comma 17 3 3" xfId="8335"/>
    <cellStyle name="Comma 17 4" xfId="8336"/>
    <cellStyle name="Comma 17 4 2" xfId="8337"/>
    <cellStyle name="Comma 17 4 3" xfId="8338"/>
    <cellStyle name="Comma 17 5" xfId="8339"/>
    <cellStyle name="Comma 18" xfId="882"/>
    <cellStyle name="Comma 18 2" xfId="8340"/>
    <cellStyle name="Comma 18 2 2" xfId="8341"/>
    <cellStyle name="Comma 18 3" xfId="8342"/>
    <cellStyle name="Comma 18 3 2" xfId="8343"/>
    <cellStyle name="Comma 18 4" xfId="8344"/>
    <cellStyle name="Comma 18 4 2" xfId="8345"/>
    <cellStyle name="Comma 19" xfId="8346"/>
    <cellStyle name="Comma 19 2" xfId="8347"/>
    <cellStyle name="Comma 19 3" xfId="8348"/>
    <cellStyle name="Comma 19 4" xfId="8349"/>
    <cellStyle name="Comma 2" xfId="344"/>
    <cellStyle name="Comma 2 10" xfId="8350"/>
    <cellStyle name="Comma 2 2" xfId="345"/>
    <cellStyle name="Comma 2 2 2" xfId="656"/>
    <cellStyle name="Comma 2 2 2 2" xfId="8351"/>
    <cellStyle name="Comma 2 2 2 3" xfId="8352"/>
    <cellStyle name="Comma 2 2 2 4" xfId="8353"/>
    <cellStyle name="Comma 2 2 3" xfId="8354"/>
    <cellStyle name="Comma 2 2 3 2" xfId="8355"/>
    <cellStyle name="Comma 2 2 4" xfId="8356"/>
    <cellStyle name="Comma 2 2 5" xfId="8357"/>
    <cellStyle name="Comma 2 2_DEM-WP(C) Chelan Power Costs" xfId="12013"/>
    <cellStyle name="Comma 2 3" xfId="886"/>
    <cellStyle name="Comma 2 3 2" xfId="8358"/>
    <cellStyle name="Comma 2 3 3" xfId="8359"/>
    <cellStyle name="Comma 2 3 4" xfId="8360"/>
    <cellStyle name="Comma 2 4" xfId="8361"/>
    <cellStyle name="Comma 2 4 2" xfId="8362"/>
    <cellStyle name="Comma 2 5" xfId="8363"/>
    <cellStyle name="Comma 2 5 2" xfId="8364"/>
    <cellStyle name="Comma 2 6" xfId="8365"/>
    <cellStyle name="Comma 2 6 2" xfId="8366"/>
    <cellStyle name="Comma 2 7" xfId="8367"/>
    <cellStyle name="Comma 2 7 2" xfId="8368"/>
    <cellStyle name="Comma 2 8" xfId="8369"/>
    <cellStyle name="Comma 2 8 2" xfId="8370"/>
    <cellStyle name="Comma 2 9" xfId="8371"/>
    <cellStyle name="Comma 2_4 31E Reg Asset  Liab and EXH D" xfId="12014"/>
    <cellStyle name="Comma 20" xfId="8372"/>
    <cellStyle name="Comma 20 2" xfId="8373"/>
    <cellStyle name="Comma 20 3" xfId="8374"/>
    <cellStyle name="Comma 21" xfId="8375"/>
    <cellStyle name="Comma 21 2" xfId="8376"/>
    <cellStyle name="Comma 22" xfId="8377"/>
    <cellStyle name="Comma 23" xfId="8378"/>
    <cellStyle name="Comma 24" xfId="8379"/>
    <cellStyle name="Comma 24 2" xfId="8380"/>
    <cellStyle name="Comma 24 3" xfId="8381"/>
    <cellStyle name="Comma 25" xfId="8382"/>
    <cellStyle name="Comma 25 2" xfId="8383"/>
    <cellStyle name="Comma 25 3" xfId="8384"/>
    <cellStyle name="Comma 26" xfId="8385"/>
    <cellStyle name="Comma 26 2" xfId="8386"/>
    <cellStyle name="Comma 27" xfId="8387"/>
    <cellStyle name="Comma 27 2" xfId="8388"/>
    <cellStyle name="Comma 28" xfId="8389"/>
    <cellStyle name="Comma 28 2" xfId="8390"/>
    <cellStyle name="Comma 29" xfId="8391"/>
    <cellStyle name="Comma 3" xfId="346"/>
    <cellStyle name="Comma 3 2" xfId="657"/>
    <cellStyle name="Comma 3 2 2" xfId="8392"/>
    <cellStyle name="Comma 3 2 2 2" xfId="8393"/>
    <cellStyle name="Comma 3 2 2 3" xfId="8394"/>
    <cellStyle name="Comma 3 2 3" xfId="8395"/>
    <cellStyle name="Comma 3 2 4" xfId="8396"/>
    <cellStyle name="Comma 3 3" xfId="8397"/>
    <cellStyle name="Comma 3 3 2" xfId="8398"/>
    <cellStyle name="Comma 3 4" xfId="8399"/>
    <cellStyle name="Comma 3 4 2" xfId="8400"/>
    <cellStyle name="Comma 3 4 3" xfId="8401"/>
    <cellStyle name="Comma 3 5" xfId="8402"/>
    <cellStyle name="Comma 3 6" xfId="8403"/>
    <cellStyle name="Comma 30" xfId="8404"/>
    <cellStyle name="Comma 31" xfId="8405"/>
    <cellStyle name="Comma 31 2" xfId="8406"/>
    <cellStyle name="Comma 31 3" xfId="8407"/>
    <cellStyle name="Comma 31 3 2" xfId="8408"/>
    <cellStyle name="Comma 32" xfId="8409"/>
    <cellStyle name="Comma 32 2" xfId="8410"/>
    <cellStyle name="Comma 32 2 2" xfId="8411"/>
    <cellStyle name="Comma 32 3" xfId="8412"/>
    <cellStyle name="Comma 33" xfId="8413"/>
    <cellStyle name="Comma 34" xfId="8414"/>
    <cellStyle name="Comma 35" xfId="8415"/>
    <cellStyle name="Comma 36" xfId="8416"/>
    <cellStyle name="Comma 37" xfId="8417"/>
    <cellStyle name="Comma 38" xfId="8418"/>
    <cellStyle name="Comma 39" xfId="8419"/>
    <cellStyle name="Comma 4" xfId="347"/>
    <cellStyle name="Comma 4 2" xfId="348"/>
    <cellStyle name="Comma 4 2 2" xfId="812"/>
    <cellStyle name="Comma 4 2 3" xfId="8420"/>
    <cellStyle name="Comma 4 3" xfId="8421"/>
    <cellStyle name="Comma 4 3 2" xfId="8422"/>
    <cellStyle name="Comma 4 3 3" xfId="8423"/>
    <cellStyle name="Comma 4 4" xfId="8424"/>
    <cellStyle name="Comma 4 5" xfId="8425"/>
    <cellStyle name="Comma 4 6" xfId="8426"/>
    <cellStyle name="Comma 40" xfId="8427"/>
    <cellStyle name="Comma 41" xfId="8428"/>
    <cellStyle name="Comma 42" xfId="8429"/>
    <cellStyle name="Comma 43" xfId="8430"/>
    <cellStyle name="Comma 44" xfId="8431"/>
    <cellStyle name="Comma 45" xfId="8432"/>
    <cellStyle name="Comma 46" xfId="8433"/>
    <cellStyle name="Comma 46 2" xfId="12015"/>
    <cellStyle name="Comma 47" xfId="8434"/>
    <cellStyle name="Comma 48" xfId="8435"/>
    <cellStyle name="Comma 49" xfId="8436"/>
    <cellStyle name="Comma 5" xfId="349"/>
    <cellStyle name="Comma 5 2" xfId="658"/>
    <cellStyle name="Comma 5 2 2" xfId="8437"/>
    <cellStyle name="Comma 5 2 3" xfId="8438"/>
    <cellStyle name="Comma 5 3" xfId="8439"/>
    <cellStyle name="Comma 5 4" xfId="8440"/>
    <cellStyle name="Comma 5 5" xfId="8441"/>
    <cellStyle name="Comma 5 6" xfId="8442"/>
    <cellStyle name="Comma 50" xfId="8443"/>
    <cellStyle name="Comma 51" xfId="8444"/>
    <cellStyle name="Comma 51 2" xfId="8445"/>
    <cellStyle name="Comma 51 2 2" xfId="8446"/>
    <cellStyle name="Comma 51 3" xfId="8447"/>
    <cellStyle name="Comma 52" xfId="8448"/>
    <cellStyle name="Comma 53" xfId="8449"/>
    <cellStyle name="Comma 54" xfId="8450"/>
    <cellStyle name="Comma 55" xfId="8451"/>
    <cellStyle name="Comma 56" xfId="8452"/>
    <cellStyle name="Comma 57" xfId="8453"/>
    <cellStyle name="Comma 58" xfId="8454"/>
    <cellStyle name="Comma 59" xfId="8455"/>
    <cellStyle name="Comma 6" xfId="350"/>
    <cellStyle name="Comma 6 2" xfId="659"/>
    <cellStyle name="Comma 6 2 2" xfId="8456"/>
    <cellStyle name="Comma 6 2 2 2" xfId="8457"/>
    <cellStyle name="Comma 6 2 2 3" xfId="8458"/>
    <cellStyle name="Comma 6 2 3" xfId="8459"/>
    <cellStyle name="Comma 6 2 4" xfId="8460"/>
    <cellStyle name="Comma 6 3" xfId="660"/>
    <cellStyle name="Comma 6 3 2" xfId="8461"/>
    <cellStyle name="Comma 6 4" xfId="8462"/>
    <cellStyle name="Comma 60" xfId="8463"/>
    <cellStyle name="Comma 61" xfId="8464"/>
    <cellStyle name="Comma 62" xfId="8465"/>
    <cellStyle name="Comma 63" xfId="8466"/>
    <cellStyle name="Comma 64" xfId="8467"/>
    <cellStyle name="Comma 65" xfId="8468"/>
    <cellStyle name="Comma 66" xfId="890"/>
    <cellStyle name="Comma 7" xfId="351"/>
    <cellStyle name="Comma 7 2" xfId="813"/>
    <cellStyle name="Comma 7 2 2" xfId="8469"/>
    <cellStyle name="Comma 7 2 3" xfId="8470"/>
    <cellStyle name="Comma 7 3" xfId="8471"/>
    <cellStyle name="Comma 7 4" xfId="8472"/>
    <cellStyle name="Comma 8" xfId="352"/>
    <cellStyle name="Comma 8 2" xfId="661"/>
    <cellStyle name="Comma 8 2 2" xfId="8473"/>
    <cellStyle name="Comma 8 2 2 2" xfId="8474"/>
    <cellStyle name="Comma 8 2 2 3" xfId="8475"/>
    <cellStyle name="Comma 8 2 3" xfId="8476"/>
    <cellStyle name="Comma 8 3" xfId="8477"/>
    <cellStyle name="Comma 8 3 2" xfId="8478"/>
    <cellStyle name="Comma 8 3 3" xfId="8479"/>
    <cellStyle name="Comma 8 4" xfId="8480"/>
    <cellStyle name="Comma 8 5" xfId="8481"/>
    <cellStyle name="Comma 9" xfId="662"/>
    <cellStyle name="Comma 9 10" xfId="8482"/>
    <cellStyle name="Comma 9 2" xfId="663"/>
    <cellStyle name="Comma 9 2 2" xfId="8483"/>
    <cellStyle name="Comma 9 2 2 2" xfId="8484"/>
    <cellStyle name="Comma 9 2 2 3" xfId="8485"/>
    <cellStyle name="Comma 9 2 3" xfId="8486"/>
    <cellStyle name="Comma 9 2 4" xfId="8487"/>
    <cellStyle name="Comma 9 3" xfId="879"/>
    <cellStyle name="Comma 9 3 2" xfId="8488"/>
    <cellStyle name="Comma 9 3 3" xfId="8489"/>
    <cellStyle name="Comma 9 3 4" xfId="8490"/>
    <cellStyle name="Comma 9 3 5" xfId="8491"/>
    <cellStyle name="Comma 9 4" xfId="8492"/>
    <cellStyle name="Comma 9 4 2" xfId="8493"/>
    <cellStyle name="Comma 9 5" xfId="8494"/>
    <cellStyle name="Comma 9 5 2" xfId="8495"/>
    <cellStyle name="Comma 9 6" xfId="8496"/>
    <cellStyle name="Comma 9 7" xfId="8497"/>
    <cellStyle name="Comma 9 7 2" xfId="8498"/>
    <cellStyle name="Comma 9 8" xfId="8499"/>
    <cellStyle name="Comma 9 9" xfId="8500"/>
    <cellStyle name="Comma0" xfId="353"/>
    <cellStyle name="Comma0 - Style2" xfId="354"/>
    <cellStyle name="Comma0 - Style2 2" xfId="8501"/>
    <cellStyle name="Comma0 - Style4" xfId="355"/>
    <cellStyle name="Comma0 - Style4 2" xfId="8502"/>
    <cellStyle name="Comma0 - Style4 3" xfId="8503"/>
    <cellStyle name="Comma0 - Style5" xfId="356"/>
    <cellStyle name="Comma0 - Style5 2" xfId="814"/>
    <cellStyle name="Comma0 - Style5 2 2" xfId="8504"/>
    <cellStyle name="Comma0 - Style5 3" xfId="8505"/>
    <cellStyle name="Comma0 - Style5_ACCOUNTS" xfId="8506"/>
    <cellStyle name="Comma0 10" xfId="8507"/>
    <cellStyle name="Comma0 11" xfId="8508"/>
    <cellStyle name="Comma0 12" xfId="8509"/>
    <cellStyle name="Comma0 13" xfId="8510"/>
    <cellStyle name="Comma0 14" xfId="8511"/>
    <cellStyle name="Comma0 15" xfId="8512"/>
    <cellStyle name="Comma0 16" xfId="8513"/>
    <cellStyle name="Comma0 17" xfId="8514"/>
    <cellStyle name="Comma0 18" xfId="8515"/>
    <cellStyle name="Comma0 19" xfId="8516"/>
    <cellStyle name="Comma0 2" xfId="357"/>
    <cellStyle name="Comma0 2 2" xfId="8517"/>
    <cellStyle name="Comma0 2 3" xfId="8518"/>
    <cellStyle name="Comma0 20" xfId="8519"/>
    <cellStyle name="Comma0 21" xfId="8520"/>
    <cellStyle name="Comma0 22" xfId="8521"/>
    <cellStyle name="Comma0 23" xfId="8522"/>
    <cellStyle name="Comma0 24" xfId="8523"/>
    <cellStyle name="Comma0 25" xfId="8524"/>
    <cellStyle name="Comma0 26" xfId="8525"/>
    <cellStyle name="Comma0 27" xfId="8526"/>
    <cellStyle name="Comma0 28" xfId="8527"/>
    <cellStyle name="Comma0 29" xfId="8528"/>
    <cellStyle name="Comma0 3" xfId="358"/>
    <cellStyle name="Comma0 3 2" xfId="8529"/>
    <cellStyle name="Comma0 3 3" xfId="8530"/>
    <cellStyle name="Comma0 30" xfId="8531"/>
    <cellStyle name="Comma0 31" xfId="8532"/>
    <cellStyle name="Comma0 32" xfId="8533"/>
    <cellStyle name="Comma0 33" xfId="8534"/>
    <cellStyle name="Comma0 34" xfId="8535"/>
    <cellStyle name="Comma0 35" xfId="8536"/>
    <cellStyle name="Comma0 36" xfId="8537"/>
    <cellStyle name="Comma0 37" xfId="8538"/>
    <cellStyle name="Comma0 38" xfId="8539"/>
    <cellStyle name="Comma0 39" xfId="8540"/>
    <cellStyle name="Comma0 4" xfId="359"/>
    <cellStyle name="Comma0 4 2" xfId="8541"/>
    <cellStyle name="Comma0 40" xfId="8542"/>
    <cellStyle name="Comma0 41" xfId="8543"/>
    <cellStyle name="Comma0 42" xfId="8544"/>
    <cellStyle name="Comma0 43" xfId="8545"/>
    <cellStyle name="Comma0 44" xfId="8546"/>
    <cellStyle name="Comma0 45" xfId="8547"/>
    <cellStyle name="Comma0 46" xfId="8548"/>
    <cellStyle name="Comma0 47" xfId="8549"/>
    <cellStyle name="Comma0 5" xfId="8550"/>
    <cellStyle name="Comma0 5 2" xfId="8551"/>
    <cellStyle name="Comma0 5 3" xfId="8552"/>
    <cellStyle name="Comma0 6" xfId="8553"/>
    <cellStyle name="Comma0 7" xfId="8554"/>
    <cellStyle name="Comma0 8" xfId="8555"/>
    <cellStyle name="Comma0 9" xfId="8556"/>
    <cellStyle name="Comma0_00COS Ind Allocators" xfId="360"/>
    <cellStyle name="Comma1 - Style1" xfId="361"/>
    <cellStyle name="Comma1 - Style1 2" xfId="815"/>
    <cellStyle name="Comma1 - Style1 2 2" xfId="8557"/>
    <cellStyle name="Comma1 - Style1 3" xfId="8558"/>
    <cellStyle name="Comma1 - Style1 4" xfId="8559"/>
    <cellStyle name="Comma1 - Style1_ACCOUNTS" xfId="8560"/>
    <cellStyle name="Copied" xfId="362"/>
    <cellStyle name="Copied 2" xfId="8561"/>
    <cellStyle name="Copied 2 2" xfId="8562"/>
    <cellStyle name="Copied 2 3" xfId="8563"/>
    <cellStyle name="Copied 3" xfId="8564"/>
    <cellStyle name="Copied 4" xfId="8565"/>
    <cellStyle name="COST1" xfId="363"/>
    <cellStyle name="COST1 2" xfId="8566"/>
    <cellStyle name="COST1 2 2" xfId="8567"/>
    <cellStyle name="COST1 2 3" xfId="8568"/>
    <cellStyle name="COST1 3" xfId="8569"/>
    <cellStyle name="COST1 4" xfId="8570"/>
    <cellStyle name="Curren - Style1" xfId="364"/>
    <cellStyle name="Curren - Style1 2" xfId="8571"/>
    <cellStyle name="Curren - Style2" xfId="365"/>
    <cellStyle name="Curren - Style2 2" xfId="816"/>
    <cellStyle name="Curren - Style2 2 2" xfId="8572"/>
    <cellStyle name="Curren - Style2 3" xfId="8573"/>
    <cellStyle name="Curren - Style2 4" xfId="8574"/>
    <cellStyle name="Curren - Style2_ACCOUNTS" xfId="8575"/>
    <cellStyle name="Curren - Style5" xfId="366"/>
    <cellStyle name="Curren - Style5 2" xfId="8576"/>
    <cellStyle name="Curren - Style6" xfId="367"/>
    <cellStyle name="Curren - Style6 2" xfId="817"/>
    <cellStyle name="Curren - Style6 2 2" xfId="8577"/>
    <cellStyle name="Curren - Style6 3" xfId="8578"/>
    <cellStyle name="Curren - Style6_ACCOUNTS" xfId="8579"/>
    <cellStyle name="Currency" xfId="368" builtinId="4"/>
    <cellStyle name="Currency 10" xfId="664"/>
    <cellStyle name="Currency 10 2" xfId="8580"/>
    <cellStyle name="Currency 10 2 2" xfId="8581"/>
    <cellStyle name="Currency 10 2 3" xfId="8582"/>
    <cellStyle name="Currency 10 3" xfId="8583"/>
    <cellStyle name="Currency 10 4" xfId="8584"/>
    <cellStyle name="Currency 11" xfId="665"/>
    <cellStyle name="Currency 11 2" xfId="8585"/>
    <cellStyle name="Currency 11 2 2" xfId="8586"/>
    <cellStyle name="Currency 11 2 3" xfId="8587"/>
    <cellStyle name="Currency 11 3" xfId="8588"/>
    <cellStyle name="Currency 11 4" xfId="8589"/>
    <cellStyle name="Currency 12" xfId="666"/>
    <cellStyle name="Currency 12 2" xfId="8590"/>
    <cellStyle name="Currency 12 2 2" xfId="8591"/>
    <cellStyle name="Currency 12 3" xfId="8592"/>
    <cellStyle name="Currency 12 3 2" xfId="8593"/>
    <cellStyle name="Currency 12 4" xfId="8594"/>
    <cellStyle name="Currency 12 4 2" xfId="8595"/>
    <cellStyle name="Currency 12 5" xfId="8596"/>
    <cellStyle name="Currency 12 6" xfId="8597"/>
    <cellStyle name="Currency 13" xfId="667"/>
    <cellStyle name="Currency 13 2" xfId="8598"/>
    <cellStyle name="Currency 13 2 2" xfId="8599"/>
    <cellStyle name="Currency 13 3" xfId="8600"/>
    <cellStyle name="Currency 14" xfId="668"/>
    <cellStyle name="Currency 14 2" xfId="8601"/>
    <cellStyle name="Currency 14 2 2" xfId="8602"/>
    <cellStyle name="Currency 14 2 3" xfId="8603"/>
    <cellStyle name="Currency 14 3" xfId="8604"/>
    <cellStyle name="Currency 14 3 2" xfId="8605"/>
    <cellStyle name="Currency 14 3 3" xfId="8606"/>
    <cellStyle name="Currency 14 4" xfId="8607"/>
    <cellStyle name="Currency 14 4 2" xfId="8608"/>
    <cellStyle name="Currency 14 4 3" xfId="8609"/>
    <cellStyle name="Currency 15" xfId="669"/>
    <cellStyle name="Currency 15 2" xfId="8610"/>
    <cellStyle name="Currency 15 3" xfId="8611"/>
    <cellStyle name="Currency 15 4" xfId="8612"/>
    <cellStyle name="Currency 16" xfId="818"/>
    <cellStyle name="Currency 16 2" xfId="8613"/>
    <cellStyle name="Currency 16 3" xfId="8614"/>
    <cellStyle name="Currency 16 3 2" xfId="8615"/>
    <cellStyle name="Currency 16 4" xfId="8616"/>
    <cellStyle name="Currency 17" xfId="883"/>
    <cellStyle name="Currency 17 2" xfId="8617"/>
    <cellStyle name="Currency 18" xfId="8618"/>
    <cellStyle name="Currency 18 2" xfId="8619"/>
    <cellStyle name="Currency 18 3" xfId="8620"/>
    <cellStyle name="Currency 19" xfId="8621"/>
    <cellStyle name="Currency 19 2" xfId="8622"/>
    <cellStyle name="Currency 19 2 2" xfId="8623"/>
    <cellStyle name="Currency 19 3" xfId="8624"/>
    <cellStyle name="Currency 2" xfId="369"/>
    <cellStyle name="Currency 2 10" xfId="12016"/>
    <cellStyle name="Currency 2 2" xfId="670"/>
    <cellStyle name="Currency 2 2 2" xfId="8625"/>
    <cellStyle name="Currency 2 2 2 2" xfId="8626"/>
    <cellStyle name="Currency 2 2 2 3" xfId="8627"/>
    <cellStyle name="Currency 2 2 2 4" xfId="8628"/>
    <cellStyle name="Currency 2 2 3" xfId="8629"/>
    <cellStyle name="Currency 2 2 4" xfId="8630"/>
    <cellStyle name="Currency 2 3" xfId="887"/>
    <cellStyle name="Currency 2 3 2" xfId="8631"/>
    <cellStyle name="Currency 2 3 3" xfId="8632"/>
    <cellStyle name="Currency 2 4" xfId="8633"/>
    <cellStyle name="Currency 2 4 2" xfId="8634"/>
    <cellStyle name="Currency 2 5" xfId="8635"/>
    <cellStyle name="Currency 2 5 2" xfId="8636"/>
    <cellStyle name="Currency 2 6" xfId="8637"/>
    <cellStyle name="Currency 2 6 2" xfId="8638"/>
    <cellStyle name="Currency 2 7" xfId="8639"/>
    <cellStyle name="Currency 2 7 2" xfId="8640"/>
    <cellStyle name="Currency 2 8" xfId="8641"/>
    <cellStyle name="Currency 2 8 2" xfId="8642"/>
    <cellStyle name="Currency 2 9" xfId="8643"/>
    <cellStyle name="Currency 20" xfId="8644"/>
    <cellStyle name="Currency 21" xfId="8645"/>
    <cellStyle name="Currency 22" xfId="8646"/>
    <cellStyle name="Currency 23" xfId="8647"/>
    <cellStyle name="Currency 24" xfId="8648"/>
    <cellStyle name="Currency 24 2" xfId="8649"/>
    <cellStyle name="Currency 24 2 2" xfId="8650"/>
    <cellStyle name="Currency 25" xfId="8651"/>
    <cellStyle name="Currency 25 2" xfId="8652"/>
    <cellStyle name="Currency 25 3" xfId="8653"/>
    <cellStyle name="Currency 25 3 2" xfId="8654"/>
    <cellStyle name="Currency 25 4" xfId="8655"/>
    <cellStyle name="Currency 26" xfId="8656"/>
    <cellStyle name="Currency 27" xfId="8657"/>
    <cellStyle name="Currency 27 2" xfId="8658"/>
    <cellStyle name="Currency 27 2 2" xfId="8659"/>
    <cellStyle name="Currency 27 3" xfId="8660"/>
    <cellStyle name="Currency 3" xfId="370"/>
    <cellStyle name="Currency 3 2" xfId="371"/>
    <cellStyle name="Currency 3 2 2" xfId="8661"/>
    <cellStyle name="Currency 3 2 2 2" xfId="8662"/>
    <cellStyle name="Currency 3 2 2 3" xfId="8663"/>
    <cellStyle name="Currency 3 2 3" xfId="8664"/>
    <cellStyle name="Currency 3 3" xfId="8665"/>
    <cellStyle name="Currency 3 3 2" xfId="8666"/>
    <cellStyle name="Currency 3 3 3" xfId="8667"/>
    <cellStyle name="Currency 3 4" xfId="8668"/>
    <cellStyle name="Currency 3 5" xfId="8669"/>
    <cellStyle name="Currency 4" xfId="372"/>
    <cellStyle name="Currency 4 2" xfId="671"/>
    <cellStyle name="Currency 4 2 2" xfId="8670"/>
    <cellStyle name="Currency 4 2 2 2" xfId="8671"/>
    <cellStyle name="Currency 4 2 2 3" xfId="8672"/>
    <cellStyle name="Currency 4 2 3" xfId="8673"/>
    <cellStyle name="Currency 4 2 4" xfId="8674"/>
    <cellStyle name="Currency 4 3" xfId="8675"/>
    <cellStyle name="Currency 4 3 2" xfId="8676"/>
    <cellStyle name="Currency 4 3 2 2" xfId="8677"/>
    <cellStyle name="Currency 4 3 2 3" xfId="8678"/>
    <cellStyle name="Currency 4 3 3" xfId="8679"/>
    <cellStyle name="Currency 4 3 3 2" xfId="8680"/>
    <cellStyle name="Currency 4 3 3 3" xfId="8681"/>
    <cellStyle name="Currency 4 3 4" xfId="8682"/>
    <cellStyle name="Currency 4 3 4 2" xfId="8683"/>
    <cellStyle name="Currency 4 3 4 3" xfId="8684"/>
    <cellStyle name="Currency 4 4" xfId="8685"/>
    <cellStyle name="Currency 4 4 2" xfId="8686"/>
    <cellStyle name="Currency 4 4 3" xfId="8687"/>
    <cellStyle name="Currency 4 5" xfId="8688"/>
    <cellStyle name="Currency 4 6" xfId="8689"/>
    <cellStyle name="Currency 4_2009 GRC Compliance Filing (Electric) for Exh A-1" xfId="8690"/>
    <cellStyle name="Currency 5" xfId="373"/>
    <cellStyle name="Currency 5 2" xfId="672"/>
    <cellStyle name="Currency 5 2 2" xfId="8691"/>
    <cellStyle name="Currency 5 2 3" xfId="8692"/>
    <cellStyle name="Currency 5 3" xfId="8693"/>
    <cellStyle name="Currency 5 4" xfId="8694"/>
    <cellStyle name="Currency 6" xfId="374"/>
    <cellStyle name="Currency 6 2" xfId="673"/>
    <cellStyle name="Currency 6 2 2" xfId="8695"/>
    <cellStyle name="Currency 6 2 3" xfId="8696"/>
    <cellStyle name="Currency 6 3" xfId="8697"/>
    <cellStyle name="Currency 6 4" xfId="8698"/>
    <cellStyle name="Currency 7" xfId="375"/>
    <cellStyle name="Currency 7 2" xfId="674"/>
    <cellStyle name="Currency 7 2 2" xfId="8699"/>
    <cellStyle name="Currency 7 2 3" xfId="8700"/>
    <cellStyle name="Currency 7 3" xfId="8701"/>
    <cellStyle name="Currency 7 4" xfId="8702"/>
    <cellStyle name="Currency 8" xfId="376"/>
    <cellStyle name="Currency 8 2" xfId="675"/>
    <cellStyle name="Currency 8 2 2" xfId="8703"/>
    <cellStyle name="Currency 8 2 2 2" xfId="8704"/>
    <cellStyle name="Currency 8 2 2 3" xfId="8705"/>
    <cellStyle name="Currency 8 2 2 4" xfId="8706"/>
    <cellStyle name="Currency 8 2 2 5" xfId="8707"/>
    <cellStyle name="Currency 8 2 3" xfId="8708"/>
    <cellStyle name="Currency 8 2 3 2" xfId="8709"/>
    <cellStyle name="Currency 8 2 4" xfId="8710"/>
    <cellStyle name="Currency 8 2 5" xfId="8711"/>
    <cellStyle name="Currency 8 2 6" xfId="8712"/>
    <cellStyle name="Currency 8 2 7" xfId="8713"/>
    <cellStyle name="Currency 8 3" xfId="8714"/>
    <cellStyle name="Currency 8 3 2" xfId="8715"/>
    <cellStyle name="Currency 8 3 3" xfId="8716"/>
    <cellStyle name="Currency 8 4" xfId="8717"/>
    <cellStyle name="Currency 8 4 2" xfId="8718"/>
    <cellStyle name="Currency 8 5" xfId="8719"/>
    <cellStyle name="Currency 8 5 2" xfId="8720"/>
    <cellStyle name="Currency 8 6" xfId="8721"/>
    <cellStyle name="Currency 9" xfId="676"/>
    <cellStyle name="Currency 9 10" xfId="8722"/>
    <cellStyle name="Currency 9 2" xfId="677"/>
    <cellStyle name="Currency 9 2 2" xfId="8723"/>
    <cellStyle name="Currency 9 2 2 2" xfId="8724"/>
    <cellStyle name="Currency 9 2 2 3" xfId="8725"/>
    <cellStyle name="Currency 9 2 3" xfId="8726"/>
    <cellStyle name="Currency 9 2 4" xfId="8727"/>
    <cellStyle name="Currency 9 3" xfId="8728"/>
    <cellStyle name="Currency 9 3 2" xfId="8729"/>
    <cellStyle name="Currency 9 3 3" xfId="8730"/>
    <cellStyle name="Currency 9 3 4" xfId="8731"/>
    <cellStyle name="Currency 9 3 5" xfId="8732"/>
    <cellStyle name="Currency 9 4" xfId="8733"/>
    <cellStyle name="Currency 9 4 2" xfId="8734"/>
    <cellStyle name="Currency 9 5" xfId="8735"/>
    <cellStyle name="Currency 9 5 2" xfId="8736"/>
    <cellStyle name="Currency 9 6" xfId="8737"/>
    <cellStyle name="Currency 9 7" xfId="8738"/>
    <cellStyle name="Currency 9 7 2" xfId="8739"/>
    <cellStyle name="Currency 9 8" xfId="8740"/>
    <cellStyle name="Currency 9 9" xfId="8741"/>
    <cellStyle name="Currency0" xfId="377"/>
    <cellStyle name="Currency0 2" xfId="819"/>
    <cellStyle name="Currency0 2 2" xfId="8742"/>
    <cellStyle name="Currency0 2 2 2" xfId="8743"/>
    <cellStyle name="Currency0 2 2 3" xfId="8744"/>
    <cellStyle name="Currency0 2 3" xfId="8745"/>
    <cellStyle name="Currency0 2 4" xfId="8746"/>
    <cellStyle name="Currency0 3" xfId="8747"/>
    <cellStyle name="Currency0 3 2" xfId="8748"/>
    <cellStyle name="Currency0 3 3" xfId="8749"/>
    <cellStyle name="Currency0 4" xfId="8750"/>
    <cellStyle name="Currency0 4 2" xfId="8751"/>
    <cellStyle name="Currency0 4 3" xfId="8752"/>
    <cellStyle name="Currency0 5" xfId="8753"/>
    <cellStyle name="Currency0 6" xfId="8754"/>
    <cellStyle name="Currency0 7" xfId="8755"/>
    <cellStyle name="Currency0_ACCOUNTS" xfId="8756"/>
    <cellStyle name="Date" xfId="378"/>
    <cellStyle name="Date 2" xfId="379"/>
    <cellStyle name="Date 2 2" xfId="8757"/>
    <cellStyle name="Date 2 3" xfId="8758"/>
    <cellStyle name="Date 3" xfId="380"/>
    <cellStyle name="Date 3 2" xfId="8759"/>
    <cellStyle name="Date 3 3" xfId="8760"/>
    <cellStyle name="Date 4" xfId="381"/>
    <cellStyle name="Date 4 2" xfId="8761"/>
    <cellStyle name="Date 5" xfId="8762"/>
    <cellStyle name="Date 5 2" xfId="8763"/>
    <cellStyle name="Date 5 3" xfId="8764"/>
    <cellStyle name="Date 6" xfId="8765"/>
    <cellStyle name="Date 7" xfId="8766"/>
    <cellStyle name="Date 8" xfId="8767"/>
    <cellStyle name="Date_903 SAP 2-6-09" xfId="382"/>
    <cellStyle name="drp-sh - Style2" xfId="761"/>
    <cellStyle name="Emphasis 1" xfId="8768"/>
    <cellStyle name="Emphasis 1 2" xfId="8769"/>
    <cellStyle name="Emphasis 2" xfId="8770"/>
    <cellStyle name="Emphasis 2 2" xfId="8771"/>
    <cellStyle name="Emphasis 3" xfId="8772"/>
    <cellStyle name="Emphasis 3 2" xfId="8773"/>
    <cellStyle name="Entered" xfId="383"/>
    <cellStyle name="Entered 2" xfId="820"/>
    <cellStyle name="Entered 2 2" xfId="8774"/>
    <cellStyle name="Entered 2 2 2" xfId="8775"/>
    <cellStyle name="Entered 2 2 3" xfId="8776"/>
    <cellStyle name="Entered 2 3" xfId="8777"/>
    <cellStyle name="Entered 2 4" xfId="8778"/>
    <cellStyle name="Entered 3" xfId="8779"/>
    <cellStyle name="Entered 3 2" xfId="8780"/>
    <cellStyle name="Entered 3 2 2" xfId="8781"/>
    <cellStyle name="Entered 3 2 3" xfId="8782"/>
    <cellStyle name="Entered 3 3" xfId="8783"/>
    <cellStyle name="Entered 3 3 2" xfId="8784"/>
    <cellStyle name="Entered 3 3 3" xfId="8785"/>
    <cellStyle name="Entered 3 4" xfId="8786"/>
    <cellStyle name="Entered 3 4 2" xfId="8787"/>
    <cellStyle name="Entered 3 4 3" xfId="8788"/>
    <cellStyle name="Entered 4" xfId="8789"/>
    <cellStyle name="Entered 4 2" xfId="8790"/>
    <cellStyle name="Entered 5" xfId="8791"/>
    <cellStyle name="Entered 5 2" xfId="8792"/>
    <cellStyle name="Entered 5 3" xfId="8793"/>
    <cellStyle name="Entered 6" xfId="8794"/>
    <cellStyle name="Entered 7" xfId="8795"/>
    <cellStyle name="Entered 8" xfId="8796"/>
    <cellStyle name="Entered_4.32E Depreciation Study Robs file" xfId="8797"/>
    <cellStyle name="Euro" xfId="678"/>
    <cellStyle name="Euro 2" xfId="8798"/>
    <cellStyle name="Euro 2 2" xfId="8799"/>
    <cellStyle name="Euro 2 2 2" xfId="8800"/>
    <cellStyle name="Euro 2 2 3" xfId="8801"/>
    <cellStyle name="Euro 2 3" xfId="8802"/>
    <cellStyle name="Euro 2 4" xfId="8803"/>
    <cellStyle name="Euro 3" xfId="8804"/>
    <cellStyle name="Euro 3 2" xfId="8805"/>
    <cellStyle name="Euro 3 3" xfId="8806"/>
    <cellStyle name="Euro 4" xfId="8807"/>
    <cellStyle name="Euro 5" xfId="8808"/>
    <cellStyle name="Explanatory Text" xfId="384" builtinId="53" customBuiltin="1"/>
    <cellStyle name="Explanatory Text 2" xfId="8809"/>
    <cellStyle name="Explanatory Text 2 2" xfId="8810"/>
    <cellStyle name="Explanatory Text 2 2 2" xfId="8811"/>
    <cellStyle name="Explanatory Text 2 3" xfId="8812"/>
    <cellStyle name="Explanatory Text 3" xfId="8813"/>
    <cellStyle name="Explanatory Text 3 2" xfId="12017"/>
    <cellStyle name="Explanatory Text 4" xfId="8814"/>
    <cellStyle name="Explanatory Text 5" xfId="12018"/>
    <cellStyle name="Explanatory Text 6" xfId="12019"/>
    <cellStyle name="Fixed" xfId="385"/>
    <cellStyle name="Fixed 2" xfId="8815"/>
    <cellStyle name="Fixed 2 2" xfId="8816"/>
    <cellStyle name="Fixed 3" xfId="8817"/>
    <cellStyle name="Fixed 4" xfId="8818"/>
    <cellStyle name="Fixed 5" xfId="8819"/>
    <cellStyle name="Fixed 6" xfId="8820"/>
    <cellStyle name="Fixed 7" xfId="8821"/>
    <cellStyle name="Fixed_ACCOUNTS" xfId="8822"/>
    <cellStyle name="Fixed3 - Style3" xfId="386"/>
    <cellStyle name="Fixed3 - Style3 2" xfId="8823"/>
    <cellStyle name="Good" xfId="387" builtinId="26" customBuiltin="1"/>
    <cellStyle name="Good 2" xfId="8824"/>
    <cellStyle name="Good 2 2" xfId="8825"/>
    <cellStyle name="Good 2 2 2" xfId="8826"/>
    <cellStyle name="Good 2 3" xfId="8827"/>
    <cellStyle name="Good 3" xfId="8828"/>
    <cellStyle name="Good 3 2" xfId="8829"/>
    <cellStyle name="Good 3 3" xfId="8830"/>
    <cellStyle name="Good 3 4" xfId="8831"/>
    <cellStyle name="Good 4" xfId="8832"/>
    <cellStyle name="Good 5" xfId="8833"/>
    <cellStyle name="Good 6" xfId="8834"/>
    <cellStyle name="Grey" xfId="388"/>
    <cellStyle name="Grey 2" xfId="389"/>
    <cellStyle name="Grey 2 2" xfId="821"/>
    <cellStyle name="Grey 2 3" xfId="8835"/>
    <cellStyle name="Grey 2 4" xfId="8836"/>
    <cellStyle name="Grey 3" xfId="390"/>
    <cellStyle name="Grey 3 2" xfId="822"/>
    <cellStyle name="Grey 3 3" xfId="8837"/>
    <cellStyle name="Grey 3 4" xfId="8838"/>
    <cellStyle name="Grey 4" xfId="391"/>
    <cellStyle name="Grey 4 2" xfId="823"/>
    <cellStyle name="Grey 4 3" xfId="8839"/>
    <cellStyle name="Grey 4 4" xfId="8840"/>
    <cellStyle name="Grey 5" xfId="8841"/>
    <cellStyle name="Grey 5 2" xfId="8842"/>
    <cellStyle name="Grey 6" xfId="8843"/>
    <cellStyle name="Grey 6 2" xfId="8844"/>
    <cellStyle name="Grey 7" xfId="8845"/>
    <cellStyle name="Grey 8" xfId="8846"/>
    <cellStyle name="Grey_(C) WHE Proforma with ITC cash grant 10 Yr Amort_for deferral_102809" xfId="8847"/>
    <cellStyle name="g-tota - Style7" xfId="762"/>
    <cellStyle name="Header" xfId="679"/>
    <cellStyle name="Header1" xfId="392"/>
    <cellStyle name="Header1 2" xfId="824"/>
    <cellStyle name="Header1 2 2" xfId="8848"/>
    <cellStyle name="Header1 3" xfId="8849"/>
    <cellStyle name="Header1 3 2" xfId="8850"/>
    <cellStyle name="Header1 4" xfId="8851"/>
    <cellStyle name="Header1_AURORA Total New" xfId="8852"/>
    <cellStyle name="Header2" xfId="393"/>
    <cellStyle name="Header2 2" xfId="825"/>
    <cellStyle name="Header2 2 2" xfId="8853"/>
    <cellStyle name="Header2 3" xfId="8854"/>
    <cellStyle name="Header2 3 2" xfId="8855"/>
    <cellStyle name="Header2 4" xfId="8856"/>
    <cellStyle name="Header2 5" xfId="8857"/>
    <cellStyle name="Header2 5 2" xfId="8858"/>
    <cellStyle name="Header2 6" xfId="8859"/>
    <cellStyle name="Header2 6 2" xfId="8860"/>
    <cellStyle name="Header2 7" xfId="8861"/>
    <cellStyle name="Header2_AURORA Total New" xfId="8862"/>
    <cellStyle name="Heading" xfId="680"/>
    <cellStyle name="Heading 1" xfId="394" builtinId="16" customBuiltin="1"/>
    <cellStyle name="Heading 1 2" xfId="8863"/>
    <cellStyle name="Heading 1 2 2" xfId="8864"/>
    <cellStyle name="Heading 1 2 2 2" xfId="8865"/>
    <cellStyle name="Heading 1 2 3" xfId="8866"/>
    <cellStyle name="Heading 1 2 3 2" xfId="8867"/>
    <cellStyle name="Heading 1 2 3 3" xfId="8868"/>
    <cellStyle name="Heading 1 2 3 4" xfId="8869"/>
    <cellStyle name="Heading 1 2 4" xfId="8870"/>
    <cellStyle name="Heading 1 3" xfId="8871"/>
    <cellStyle name="Heading 1 3 2" xfId="8872"/>
    <cellStyle name="Heading 1 3 3" xfId="8873"/>
    <cellStyle name="Heading 1 3 4" xfId="8874"/>
    <cellStyle name="Heading 1 4" xfId="8875"/>
    <cellStyle name="Heading 1 4 2" xfId="8876"/>
    <cellStyle name="Heading 1 5" xfId="8877"/>
    <cellStyle name="Heading 1 6" xfId="8878"/>
    <cellStyle name="Heading 1 9" xfId="8879"/>
    <cellStyle name="Heading 1 9 2" xfId="8880"/>
    <cellStyle name="Heading 2" xfId="395" builtinId="17" customBuiltin="1"/>
    <cellStyle name="Heading 2 2" xfId="8881"/>
    <cellStyle name="Heading 2 2 2" xfId="8882"/>
    <cellStyle name="Heading 2 2 2 2" xfId="8883"/>
    <cellStyle name="Heading 2 2 3" xfId="8884"/>
    <cellStyle name="Heading 2 2 3 2" xfId="8885"/>
    <cellStyle name="Heading 2 2 3 3" xfId="8886"/>
    <cellStyle name="Heading 2 2 3 4" xfId="8887"/>
    <cellStyle name="Heading 2 2 4" xfId="8888"/>
    <cellStyle name="Heading 2 3" xfId="8889"/>
    <cellStyle name="Heading 2 3 2" xfId="8890"/>
    <cellStyle name="Heading 2 3 3" xfId="8891"/>
    <cellStyle name="Heading 2 3 4" xfId="8892"/>
    <cellStyle name="Heading 2 4" xfId="8893"/>
    <cellStyle name="Heading 2 4 2" xfId="8894"/>
    <cellStyle name="Heading 2 5" xfId="8895"/>
    <cellStyle name="Heading 2 6" xfId="8896"/>
    <cellStyle name="Heading 2 9" xfId="8897"/>
    <cellStyle name="Heading 2 9 2" xfId="8898"/>
    <cellStyle name="Heading 3" xfId="396" builtinId="18" customBuiltin="1"/>
    <cellStyle name="Heading 3 2" xfId="8899"/>
    <cellStyle name="Heading 3 2 2" xfId="8900"/>
    <cellStyle name="Heading 3 2 2 2" xfId="8901"/>
    <cellStyle name="Heading 3 2 3" xfId="8902"/>
    <cellStyle name="Heading 3 3" xfId="8903"/>
    <cellStyle name="Heading 3 3 2" xfId="8904"/>
    <cellStyle name="Heading 3 3 3" xfId="8905"/>
    <cellStyle name="Heading 3 3 4" xfId="8906"/>
    <cellStyle name="Heading 3 4" xfId="8907"/>
    <cellStyle name="Heading 3 5" xfId="8908"/>
    <cellStyle name="Heading 3 6" xfId="8909"/>
    <cellStyle name="Heading 4" xfId="397" builtinId="19" customBuiltin="1"/>
    <cellStyle name="Heading 4 2" xfId="8910"/>
    <cellStyle name="Heading 4 2 2" xfId="8911"/>
    <cellStyle name="Heading 4 2 2 2" xfId="8912"/>
    <cellStyle name="Heading 4 2 3" xfId="8913"/>
    <cellStyle name="Heading 4 3" xfId="8914"/>
    <cellStyle name="Heading 4 3 2" xfId="8915"/>
    <cellStyle name="Heading 4 3 3" xfId="8916"/>
    <cellStyle name="Heading 4 3 4" xfId="8917"/>
    <cellStyle name="Heading 4 4" xfId="8918"/>
    <cellStyle name="Heading 4 5" xfId="8919"/>
    <cellStyle name="Heading 4 6" xfId="8920"/>
    <cellStyle name="Heading1" xfId="398"/>
    <cellStyle name="Heading1 2" xfId="8921"/>
    <cellStyle name="Heading1 2 2" xfId="8922"/>
    <cellStyle name="Heading1 3" xfId="8923"/>
    <cellStyle name="Heading1 3 2" xfId="8924"/>
    <cellStyle name="Heading1 4" xfId="8925"/>
    <cellStyle name="Heading1 5" xfId="8926"/>
    <cellStyle name="Heading1 6" xfId="8927"/>
    <cellStyle name="Heading1 7" xfId="8928"/>
    <cellStyle name="Heading1 8" xfId="8929"/>
    <cellStyle name="Heading1_4.32E Depreciation Study Robs file" xfId="8930"/>
    <cellStyle name="Heading2" xfId="399"/>
    <cellStyle name="Heading2 2" xfId="8931"/>
    <cellStyle name="Heading2 2 2" xfId="8932"/>
    <cellStyle name="Heading2 3" xfId="8933"/>
    <cellStyle name="Heading2 3 2" xfId="8934"/>
    <cellStyle name="Heading2 4" xfId="8935"/>
    <cellStyle name="Heading2 5" xfId="8936"/>
    <cellStyle name="Heading2 6" xfId="8937"/>
    <cellStyle name="Heading2 7" xfId="8938"/>
    <cellStyle name="Heading2 8" xfId="8939"/>
    <cellStyle name="Heading2_4.32E Depreciation Study Robs file" xfId="8940"/>
    <cellStyle name="Hyperlink 2" xfId="8941"/>
    <cellStyle name="Hyperlink 3" xfId="8942"/>
    <cellStyle name="Hyperlink_F2009Tables_Final_with_link" xfId="8943"/>
    <cellStyle name="Input" xfId="400" builtinId="20" customBuiltin="1"/>
    <cellStyle name="Input [yellow]" xfId="401"/>
    <cellStyle name="Input [yellow] 10" xfId="8944"/>
    <cellStyle name="Input [yellow] 2" xfId="402"/>
    <cellStyle name="Input [yellow] 2 2" xfId="826"/>
    <cellStyle name="Input [yellow] 2 2 2" xfId="8945"/>
    <cellStyle name="Input [yellow] 2 3" xfId="8946"/>
    <cellStyle name="Input [yellow] 2 3 2" xfId="8947"/>
    <cellStyle name="Input [yellow] 2 4" xfId="8948"/>
    <cellStyle name="Input [yellow] 2 4 2" xfId="8949"/>
    <cellStyle name="Input [yellow] 2 5" xfId="8950"/>
    <cellStyle name="Input [yellow] 2 5 2" xfId="8951"/>
    <cellStyle name="Input [yellow] 2 6" xfId="8952"/>
    <cellStyle name="Input [yellow] 3" xfId="403"/>
    <cellStyle name="Input [yellow] 3 2" xfId="827"/>
    <cellStyle name="Input [yellow] 3 2 2" xfId="8953"/>
    <cellStyle name="Input [yellow] 3 3" xfId="8954"/>
    <cellStyle name="Input [yellow] 3 3 2" xfId="8955"/>
    <cellStyle name="Input [yellow] 3 4" xfId="8956"/>
    <cellStyle name="Input [yellow] 3 4 2" xfId="8957"/>
    <cellStyle name="Input [yellow] 3 5" xfId="8958"/>
    <cellStyle name="Input [yellow] 3 5 2" xfId="8959"/>
    <cellStyle name="Input [yellow] 3 6" xfId="8960"/>
    <cellStyle name="Input [yellow] 4" xfId="404"/>
    <cellStyle name="Input [yellow] 4 2" xfId="828"/>
    <cellStyle name="Input [yellow] 4 2 2" xfId="8961"/>
    <cellStyle name="Input [yellow] 4 3" xfId="8962"/>
    <cellStyle name="Input [yellow] 4 3 2" xfId="8963"/>
    <cellStyle name="Input [yellow] 4 4" xfId="8964"/>
    <cellStyle name="Input [yellow] 4 4 2" xfId="8965"/>
    <cellStyle name="Input [yellow] 4 5" xfId="8966"/>
    <cellStyle name="Input [yellow] 4 5 2" xfId="8967"/>
    <cellStyle name="Input [yellow] 4 6" xfId="8968"/>
    <cellStyle name="Input [yellow] 5" xfId="8969"/>
    <cellStyle name="Input [yellow] 5 2" xfId="8970"/>
    <cellStyle name="Input [yellow] 5 3" xfId="8971"/>
    <cellStyle name="Input [yellow] 6" xfId="8972"/>
    <cellStyle name="Input [yellow] 6 2" xfId="8973"/>
    <cellStyle name="Input [yellow] 7" xfId="8974"/>
    <cellStyle name="Input [yellow] 7 2" xfId="8975"/>
    <cellStyle name="Input [yellow] 8" xfId="8976"/>
    <cellStyle name="Input [yellow] 8 2" xfId="8977"/>
    <cellStyle name="Input [yellow] 9" xfId="8978"/>
    <cellStyle name="Input [yellow] 9 2" xfId="8979"/>
    <cellStyle name="Input [yellow]_(C) WHE Proforma with ITC cash grant 10 Yr Amort_for deferral_102809" xfId="8980"/>
    <cellStyle name="Input 10" xfId="8981"/>
    <cellStyle name="Input 11" xfId="8982"/>
    <cellStyle name="Input 12" xfId="8983"/>
    <cellStyle name="Input 13" xfId="8984"/>
    <cellStyle name="Input 14" xfId="8985"/>
    <cellStyle name="Input 15" xfId="8986"/>
    <cellStyle name="Input 16" xfId="8987"/>
    <cellStyle name="Input 17" xfId="8988"/>
    <cellStyle name="Input 18" xfId="8989"/>
    <cellStyle name="Input 19" xfId="8990"/>
    <cellStyle name="Input 2" xfId="8991"/>
    <cellStyle name="Input 2 2" xfId="8992"/>
    <cellStyle name="Input 2 2 2" xfId="8993"/>
    <cellStyle name="Input 2 2 3" xfId="8994"/>
    <cellStyle name="Input 2 3" xfId="8995"/>
    <cellStyle name="Input 20" xfId="12020"/>
    <cellStyle name="Input 21" xfId="12021"/>
    <cellStyle name="Input 22" xfId="12022"/>
    <cellStyle name="Input 3" xfId="8996"/>
    <cellStyle name="Input 3 2" xfId="8997"/>
    <cellStyle name="Input 3 3" xfId="8998"/>
    <cellStyle name="Input 3 4" xfId="8999"/>
    <cellStyle name="Input 3 5" xfId="9000"/>
    <cellStyle name="Input 4" xfId="9001"/>
    <cellStyle name="Input 4 2" xfId="9002"/>
    <cellStyle name="Input 4 3" xfId="9003"/>
    <cellStyle name="Input 4 4" xfId="9004"/>
    <cellStyle name="Input 5" xfId="9005"/>
    <cellStyle name="Input 6" xfId="9006"/>
    <cellStyle name="Input 7" xfId="9007"/>
    <cellStyle name="Input 8" xfId="9008"/>
    <cellStyle name="Input 9" xfId="9009"/>
    <cellStyle name="Input Cells" xfId="405"/>
    <cellStyle name="Input Cells 2" xfId="9010"/>
    <cellStyle name="Input Cells 3" xfId="9011"/>
    <cellStyle name="Input Cells Percent" xfId="406"/>
    <cellStyle name="Input Cells Percent 2" xfId="9012"/>
    <cellStyle name="Input Cells Percent 3" xfId="9013"/>
    <cellStyle name="Input Cells Percent_AURORA Total New" xfId="9014"/>
    <cellStyle name="Input Cells_4.34E Mint Farm Deferral" xfId="9015"/>
    <cellStyle name="line b - Style6" xfId="763"/>
    <cellStyle name="Lines" xfId="407"/>
    <cellStyle name="Lines 2" xfId="829"/>
    <cellStyle name="Lines 3" xfId="9016"/>
    <cellStyle name="Lines 4" xfId="9017"/>
    <cellStyle name="Lines_Electric Rev Req Model (2009 GRC) Rebuttal" xfId="9018"/>
    <cellStyle name="LINKED" xfId="408"/>
    <cellStyle name="LINKED 2" xfId="9019"/>
    <cellStyle name="LINKED 2 2" xfId="9020"/>
    <cellStyle name="LINKED 3" xfId="9021"/>
    <cellStyle name="LINKED 4" xfId="9022"/>
    <cellStyle name="Linked Cell" xfId="409" builtinId="24" customBuiltin="1"/>
    <cellStyle name="Linked Cell 2" xfId="9023"/>
    <cellStyle name="Linked Cell 2 2" xfId="9024"/>
    <cellStyle name="Linked Cell 2 2 2" xfId="9025"/>
    <cellStyle name="Linked Cell 2 3" xfId="9026"/>
    <cellStyle name="Linked Cell 3" xfId="9027"/>
    <cellStyle name="Linked Cell 3 2" xfId="9028"/>
    <cellStyle name="Linked Cell 3 3" xfId="9029"/>
    <cellStyle name="Linked Cell 3 4" xfId="9030"/>
    <cellStyle name="Linked Cell 4" xfId="9031"/>
    <cellStyle name="Linked Cell 5" xfId="9032"/>
    <cellStyle name="Linked Cell 6" xfId="9033"/>
    <cellStyle name="Millares [0]_2AV_M_M " xfId="764"/>
    <cellStyle name="Millares_2AV_M_M " xfId="765"/>
    <cellStyle name="modified border" xfId="410"/>
    <cellStyle name="modified border 2" xfId="411"/>
    <cellStyle name="modified border 2 2" xfId="830"/>
    <cellStyle name="modified border 2 3" xfId="9034"/>
    <cellStyle name="modified border 3" xfId="412"/>
    <cellStyle name="modified border 3 2" xfId="831"/>
    <cellStyle name="modified border 3 3" xfId="9035"/>
    <cellStyle name="modified border 4" xfId="413"/>
    <cellStyle name="modified border 4 2" xfId="832"/>
    <cellStyle name="modified border 4 3" xfId="9036"/>
    <cellStyle name="modified border 5" xfId="9037"/>
    <cellStyle name="modified border 5 2" xfId="9038"/>
    <cellStyle name="modified border 6" xfId="9039"/>
    <cellStyle name="modified border 7" xfId="9040"/>
    <cellStyle name="modified border 8" xfId="9041"/>
    <cellStyle name="modified border_4.34E Mint Farm Deferral" xfId="9042"/>
    <cellStyle name="modified border1" xfId="414"/>
    <cellStyle name="modified border1 2" xfId="415"/>
    <cellStyle name="modified border1 2 2" xfId="833"/>
    <cellStyle name="modified border1 2 3" xfId="9043"/>
    <cellStyle name="modified border1 3" xfId="416"/>
    <cellStyle name="modified border1 3 2" xfId="834"/>
    <cellStyle name="modified border1 3 3" xfId="9044"/>
    <cellStyle name="modified border1 4" xfId="417"/>
    <cellStyle name="modified border1 4 2" xfId="835"/>
    <cellStyle name="modified border1 4 3" xfId="9045"/>
    <cellStyle name="modified border1 5" xfId="9046"/>
    <cellStyle name="modified border1 5 2" xfId="9047"/>
    <cellStyle name="modified border1 6" xfId="9048"/>
    <cellStyle name="modified border1 7" xfId="9049"/>
    <cellStyle name="modified border1 8" xfId="9050"/>
    <cellStyle name="modified border1_4.34E Mint Farm Deferral" xfId="9051"/>
    <cellStyle name="Moneda [0]_2AV_M_M " xfId="766"/>
    <cellStyle name="Moneda_2AV_M_M " xfId="767"/>
    <cellStyle name="Neutral" xfId="418" builtinId="28" customBuiltin="1"/>
    <cellStyle name="Neutral 2" xfId="9052"/>
    <cellStyle name="Neutral 2 2" xfId="9053"/>
    <cellStyle name="Neutral 2 2 2" xfId="9054"/>
    <cellStyle name="Neutral 2 3" xfId="9055"/>
    <cellStyle name="Neutral 3" xfId="9056"/>
    <cellStyle name="Neutral 3 2" xfId="9057"/>
    <cellStyle name="Neutral 3 3" xfId="9058"/>
    <cellStyle name="Neutral 3 4" xfId="9059"/>
    <cellStyle name="Neutral 4" xfId="9060"/>
    <cellStyle name="Neutral 5" xfId="9061"/>
    <cellStyle name="Neutral 6" xfId="9062"/>
    <cellStyle name="no dec" xfId="419"/>
    <cellStyle name="no dec 2" xfId="9063"/>
    <cellStyle name="no dec 2 2" xfId="9064"/>
    <cellStyle name="no dec 2 3" xfId="9065"/>
    <cellStyle name="no dec 3" xfId="9066"/>
    <cellStyle name="no dec 4" xfId="9067"/>
    <cellStyle name="Normal" xfId="0" builtinId="0"/>
    <cellStyle name="Normal - Style1" xfId="420"/>
    <cellStyle name="Normal - Style1 2" xfId="421"/>
    <cellStyle name="Normal - Style1 2 2" xfId="9068"/>
    <cellStyle name="Normal - Style1 2 2 2" xfId="9069"/>
    <cellStyle name="Normal - Style1 2 2 3" xfId="9070"/>
    <cellStyle name="Normal - Style1 2 3" xfId="9071"/>
    <cellStyle name="Normal - Style1 2 4" xfId="9072"/>
    <cellStyle name="Normal - Style1 3" xfId="422"/>
    <cellStyle name="Normal - Style1 3 2" xfId="9073"/>
    <cellStyle name="Normal - Style1 3 2 2" xfId="9074"/>
    <cellStyle name="Normal - Style1 3 2 3" xfId="9075"/>
    <cellStyle name="Normal - Style1 3 3" xfId="9076"/>
    <cellStyle name="Normal - Style1 3 4" xfId="9077"/>
    <cellStyle name="Normal - Style1 4" xfId="423"/>
    <cellStyle name="Normal - Style1 4 2" xfId="9078"/>
    <cellStyle name="Normal - Style1 4 2 2" xfId="9079"/>
    <cellStyle name="Normal - Style1 4 2 3" xfId="9080"/>
    <cellStyle name="Normal - Style1 4 3" xfId="9081"/>
    <cellStyle name="Normal - Style1 4 4" xfId="9082"/>
    <cellStyle name="Normal - Style1 5" xfId="9083"/>
    <cellStyle name="Normal - Style1 5 2" xfId="9084"/>
    <cellStyle name="Normal - Style1 5 3" xfId="9085"/>
    <cellStyle name="Normal - Style1 5 4" xfId="9086"/>
    <cellStyle name="Normal - Style1 6" xfId="9087"/>
    <cellStyle name="Normal - Style1 6 2" xfId="9088"/>
    <cellStyle name="Normal - Style1 6 2 2" xfId="9089"/>
    <cellStyle name="Normal - Style1 6 2 3" xfId="9090"/>
    <cellStyle name="Normal - Style1 6 3" xfId="9091"/>
    <cellStyle name="Normal - Style1 6 4" xfId="9092"/>
    <cellStyle name="Normal - Style1 7" xfId="9093"/>
    <cellStyle name="Normal - Style1 8" xfId="9094"/>
    <cellStyle name="Normal - Style1_(C) WHE Proforma with ITC cash grant 10 Yr Amort_for deferral_102809" xfId="9095"/>
    <cellStyle name="Normal 1" xfId="9096"/>
    <cellStyle name="Normal 1 2" xfId="9097"/>
    <cellStyle name="Normal 10" xfId="520"/>
    <cellStyle name="Normal 10 10" xfId="9098"/>
    <cellStyle name="Normal 10 2" xfId="681"/>
    <cellStyle name="Normal 10 2 2" xfId="9099"/>
    <cellStyle name="Normal 10 2 2 2" xfId="9100"/>
    <cellStyle name="Normal 10 2 2 3" xfId="9101"/>
    <cellStyle name="Normal 10 2 3" xfId="9102"/>
    <cellStyle name="Normal 10 2 4" xfId="9103"/>
    <cellStyle name="Normal 10 3" xfId="682"/>
    <cellStyle name="Normal 10 3 2" xfId="836"/>
    <cellStyle name="Normal 10 3 2 2" xfId="9104"/>
    <cellStyle name="Normal 10 3 2 3" xfId="9105"/>
    <cellStyle name="Normal 10 3 3" xfId="9106"/>
    <cellStyle name="Normal 10 3 4" xfId="9107"/>
    <cellStyle name="Normal 10 4" xfId="881"/>
    <cellStyle name="Normal 10 4 2" xfId="9108"/>
    <cellStyle name="Normal 10 4 2 2" xfId="9109"/>
    <cellStyle name="Normal 10 4 2 3" xfId="9110"/>
    <cellStyle name="Normal 10 4 3" xfId="9111"/>
    <cellStyle name="Normal 10 4 4" xfId="9112"/>
    <cellStyle name="Normal 10 5" xfId="9113"/>
    <cellStyle name="Normal 10 5 2" xfId="9114"/>
    <cellStyle name="Normal 10 5 2 2" xfId="9115"/>
    <cellStyle name="Normal 10 5 3" xfId="9116"/>
    <cellStyle name="Normal 10 5 3 2" xfId="9117"/>
    <cellStyle name="Normal 10 5 4" xfId="9118"/>
    <cellStyle name="Normal 10 6" xfId="9119"/>
    <cellStyle name="Normal 10 6 2" xfId="9120"/>
    <cellStyle name="Normal 10 6 2 2" xfId="9121"/>
    <cellStyle name="Normal 10 6 3" xfId="9122"/>
    <cellStyle name="Normal 10 7" xfId="9123"/>
    <cellStyle name="Normal 10 7 2" xfId="9124"/>
    <cellStyle name="Normal 10 8" xfId="9125"/>
    <cellStyle name="Normal 10 8 2" xfId="9126"/>
    <cellStyle name="Normal 10 9" xfId="9127"/>
    <cellStyle name="Normal 10 9 2" xfId="9128"/>
    <cellStyle name="Normal 10_ Price Inputs" xfId="9129"/>
    <cellStyle name="Normal 100" xfId="9130"/>
    <cellStyle name="Normal 101" xfId="9131"/>
    <cellStyle name="Normal 102" xfId="9132"/>
    <cellStyle name="Normal 103" xfId="9133"/>
    <cellStyle name="Normal 104" xfId="9134"/>
    <cellStyle name="Normal 105" xfId="9135"/>
    <cellStyle name="Normal 106" xfId="9136"/>
    <cellStyle name="Normal 107" xfId="9137"/>
    <cellStyle name="Normal 108" xfId="9138"/>
    <cellStyle name="Normal 109" xfId="9139"/>
    <cellStyle name="Normal 11" xfId="683"/>
    <cellStyle name="Normal 11 2" xfId="880"/>
    <cellStyle name="Normal 11 2 2" xfId="9140"/>
    <cellStyle name="Normal 11 2 2 2" xfId="9141"/>
    <cellStyle name="Normal 11 2 2 3" xfId="9142"/>
    <cellStyle name="Normal 11 2 3" xfId="9143"/>
    <cellStyle name="Normal 11 2 4" xfId="9144"/>
    <cellStyle name="Normal 11 3" xfId="9145"/>
    <cellStyle name="Normal 11 3 2" xfId="9146"/>
    <cellStyle name="Normal 11 3 2 2" xfId="9147"/>
    <cellStyle name="Normal 11 3 3" xfId="9148"/>
    <cellStyle name="Normal 11 3 3 2" xfId="9149"/>
    <cellStyle name="Normal 11 3 4" xfId="9150"/>
    <cellStyle name="Normal 11 4" xfId="9151"/>
    <cellStyle name="Normal 11 4 2" xfId="9152"/>
    <cellStyle name="Normal 11 4 2 2" xfId="9153"/>
    <cellStyle name="Normal 11 4 3" xfId="9154"/>
    <cellStyle name="Normal 11 5" xfId="9155"/>
    <cellStyle name="Normal 11 5 2" xfId="9156"/>
    <cellStyle name="Normal 11 6" xfId="9157"/>
    <cellStyle name="Normal 11 6 2" xfId="9158"/>
    <cellStyle name="Normal 11 7" xfId="9159"/>
    <cellStyle name="Normal 11 7 2" xfId="9160"/>
    <cellStyle name="Normal 11 8" xfId="9161"/>
    <cellStyle name="Normal 11_16.37E Wild Horse Expansion DeferralRevwrkingfile SF" xfId="9162"/>
    <cellStyle name="Normal 110" xfId="9163"/>
    <cellStyle name="Normal 111" xfId="9164"/>
    <cellStyle name="Normal 112" xfId="9165"/>
    <cellStyle name="Normal 112 2" xfId="9166"/>
    <cellStyle name="Normal 112 2 2" xfId="9167"/>
    <cellStyle name="Normal 112 3" xfId="9168"/>
    <cellStyle name="Normal 113" xfId="9169"/>
    <cellStyle name="Normal 114" xfId="9170"/>
    <cellStyle name="Normal 114 2" xfId="9171"/>
    <cellStyle name="Normal 115" xfId="9172"/>
    <cellStyle name="Normal 115 2" xfId="9173"/>
    <cellStyle name="Normal 116" xfId="9174"/>
    <cellStyle name="Normal 116 2" xfId="9175"/>
    <cellStyle name="Normal 116 2 2" xfId="9176"/>
    <cellStyle name="Normal 117" xfId="9177"/>
    <cellStyle name="Normal 118" xfId="9178"/>
    <cellStyle name="Normal 119" xfId="9179"/>
    <cellStyle name="Normal 12" xfId="684"/>
    <cellStyle name="Normal 12 2" xfId="878"/>
    <cellStyle name="Normal 12 2 2" xfId="9180"/>
    <cellStyle name="Normal 12 2 2 2" xfId="9181"/>
    <cellStyle name="Normal 12 2 2 3" xfId="9182"/>
    <cellStyle name="Normal 12 2 3" xfId="9183"/>
    <cellStyle name="Normal 12 2 4" xfId="9184"/>
    <cellStyle name="Normal 12 3" xfId="9185"/>
    <cellStyle name="Normal 12 3 2" xfId="9186"/>
    <cellStyle name="Normal 12 3 2 2" xfId="9187"/>
    <cellStyle name="Normal 12 3 3" xfId="9188"/>
    <cellStyle name="Normal 12 3 3 2" xfId="9189"/>
    <cellStyle name="Normal 12 3 4" xfId="9190"/>
    <cellStyle name="Normal 12 4" xfId="9191"/>
    <cellStyle name="Normal 12 4 2" xfId="9192"/>
    <cellStyle name="Normal 12 4 2 2" xfId="9193"/>
    <cellStyle name="Normal 12 4 3" xfId="9194"/>
    <cellStyle name="Normal 12 5" xfId="9195"/>
    <cellStyle name="Normal 12 5 2" xfId="9196"/>
    <cellStyle name="Normal 12 6" xfId="9197"/>
    <cellStyle name="Normal 12 6 2" xfId="9198"/>
    <cellStyle name="Normal 12 7" xfId="9199"/>
    <cellStyle name="Normal 12 7 2" xfId="9200"/>
    <cellStyle name="Normal 12 8" xfId="9201"/>
    <cellStyle name="Normal 12_2011 CBR Rev Calc by schedule" xfId="9202"/>
    <cellStyle name="Normal 120" xfId="9203"/>
    <cellStyle name="Normal 121" xfId="9204"/>
    <cellStyle name="Normal 122" xfId="9205"/>
    <cellStyle name="Normal 123" xfId="9206"/>
    <cellStyle name="Normal 124" xfId="9207"/>
    <cellStyle name="Normal 125" xfId="9208"/>
    <cellStyle name="Normal 126" xfId="9209"/>
    <cellStyle name="Normal 127" xfId="9210"/>
    <cellStyle name="Normal 128" xfId="9211"/>
    <cellStyle name="Normal 129" xfId="9212"/>
    <cellStyle name="Normal 13" xfId="685"/>
    <cellStyle name="Normal 13 2" xfId="9213"/>
    <cellStyle name="Normal 13 2 2" xfId="9214"/>
    <cellStyle name="Normal 13 2 2 2" xfId="9215"/>
    <cellStyle name="Normal 13 2 2 3" xfId="9216"/>
    <cellStyle name="Normal 13 2 3" xfId="9217"/>
    <cellStyle name="Normal 13 2 4" xfId="9218"/>
    <cellStyle name="Normal 13 3" xfId="9219"/>
    <cellStyle name="Normal 13 3 2" xfId="9220"/>
    <cellStyle name="Normal 13 3 2 2" xfId="9221"/>
    <cellStyle name="Normal 13 3 3" xfId="9222"/>
    <cellStyle name="Normal 13 3 3 2" xfId="9223"/>
    <cellStyle name="Normal 13 3 4" xfId="9224"/>
    <cellStyle name="Normal 13 4" xfId="9225"/>
    <cellStyle name="Normal 13 4 2" xfId="9226"/>
    <cellStyle name="Normal 13 4 2 2" xfId="9227"/>
    <cellStyle name="Normal 13 4 3" xfId="9228"/>
    <cellStyle name="Normal 13 5" xfId="9229"/>
    <cellStyle name="Normal 13 5 2" xfId="9230"/>
    <cellStyle name="Normal 13 6" xfId="9231"/>
    <cellStyle name="Normal 13 6 2" xfId="9232"/>
    <cellStyle name="Normal 13 7" xfId="9233"/>
    <cellStyle name="Normal 13 7 2" xfId="9234"/>
    <cellStyle name="Normal 13 8" xfId="9235"/>
    <cellStyle name="Normal 13_2011 CBR Rev Calc by schedule" xfId="9236"/>
    <cellStyle name="Normal 130" xfId="9237"/>
    <cellStyle name="Normal 131" xfId="9238"/>
    <cellStyle name="Normal 132" xfId="9239"/>
    <cellStyle name="Normal 133" xfId="9240"/>
    <cellStyle name="Normal 134" xfId="9241"/>
    <cellStyle name="Normal 135" xfId="9242"/>
    <cellStyle name="Normal 136" xfId="9243"/>
    <cellStyle name="Normal 137" xfId="9244"/>
    <cellStyle name="Normal 138" xfId="9245"/>
    <cellStyle name="Normal 139" xfId="9246"/>
    <cellStyle name="Normal 14" xfId="686"/>
    <cellStyle name="Normal 14 2" xfId="9247"/>
    <cellStyle name="Normal 14 2 2" xfId="9248"/>
    <cellStyle name="Normal 14 2 3" xfId="9249"/>
    <cellStyle name="Normal 14 3" xfId="9250"/>
    <cellStyle name="Normal 14 4" xfId="9251"/>
    <cellStyle name="Normal 14_2011 CBR Rev Calc by schedule" xfId="9252"/>
    <cellStyle name="Normal 140" xfId="9253"/>
    <cellStyle name="Normal 141" xfId="9254"/>
    <cellStyle name="Normal 142" xfId="9255"/>
    <cellStyle name="Normal 143" xfId="9256"/>
    <cellStyle name="Normal 144" xfId="9257"/>
    <cellStyle name="Normal 145" xfId="9258"/>
    <cellStyle name="Normal 146" xfId="9259"/>
    <cellStyle name="Normal 147" xfId="9260"/>
    <cellStyle name="Normal 148" xfId="9261"/>
    <cellStyle name="Normal 149" xfId="9262"/>
    <cellStyle name="Normal 15" xfId="687"/>
    <cellStyle name="Normal 15 2" xfId="9263"/>
    <cellStyle name="Normal 15 3" xfId="9264"/>
    <cellStyle name="Normal 15 3 2" xfId="9265"/>
    <cellStyle name="Normal 15 3 2 2" xfId="9266"/>
    <cellStyle name="Normal 15 3 3" xfId="9267"/>
    <cellStyle name="Normal 15 3 3 2" xfId="9268"/>
    <cellStyle name="Normal 15 3 4" xfId="9269"/>
    <cellStyle name="Normal 15 4" xfId="9270"/>
    <cellStyle name="Normal 15 4 2" xfId="9271"/>
    <cellStyle name="Normal 15 4 2 2" xfId="9272"/>
    <cellStyle name="Normal 15 4 3" xfId="9273"/>
    <cellStyle name="Normal 15 5" xfId="9274"/>
    <cellStyle name="Normal 15 5 2" xfId="9275"/>
    <cellStyle name="Normal 15 6" xfId="9276"/>
    <cellStyle name="Normal 15 6 2" xfId="9277"/>
    <cellStyle name="Normal 15 7" xfId="9278"/>
    <cellStyle name="Normal 15 7 2" xfId="9279"/>
    <cellStyle name="Normal 15 8" xfId="9280"/>
    <cellStyle name="Normal 15_2011 CBR Rev Calc by schedule" xfId="9281"/>
    <cellStyle name="Normal 150" xfId="9282"/>
    <cellStyle name="Normal 150 2" xfId="9283"/>
    <cellStyle name="Normal 151" xfId="12039"/>
    <cellStyle name="Normal 152" xfId="12037"/>
    <cellStyle name="Normal 16" xfId="688"/>
    <cellStyle name="Normal 16 2" xfId="837"/>
    <cellStyle name="Normal 16 3" xfId="9284"/>
    <cellStyle name="Normal 16 3 2" xfId="9285"/>
    <cellStyle name="Normal 16 3 2 2" xfId="9286"/>
    <cellStyle name="Normal 16 3 3" xfId="9287"/>
    <cellStyle name="Normal 16 3 3 2" xfId="9288"/>
    <cellStyle name="Normal 16 3 4" xfId="9289"/>
    <cellStyle name="Normal 16 4" xfId="9290"/>
    <cellStyle name="Normal 16 4 2" xfId="9291"/>
    <cellStyle name="Normal 16 4 2 2" xfId="9292"/>
    <cellStyle name="Normal 16 4 3" xfId="9293"/>
    <cellStyle name="Normal 16 5" xfId="9294"/>
    <cellStyle name="Normal 16 5 2" xfId="9295"/>
    <cellStyle name="Normal 16 6" xfId="9296"/>
    <cellStyle name="Normal 16 6 2" xfId="9297"/>
    <cellStyle name="Normal 16 7" xfId="9298"/>
    <cellStyle name="Normal 16 7 2" xfId="9299"/>
    <cellStyle name="Normal 16 8" xfId="9300"/>
    <cellStyle name="Normal 16_2011 CBR Rev Calc by schedule" xfId="9301"/>
    <cellStyle name="Normal 17" xfId="689"/>
    <cellStyle name="Normal 17 2" xfId="838"/>
    <cellStyle name="Normal 17 3" xfId="9302"/>
    <cellStyle name="Normal 17 3 2" xfId="9303"/>
    <cellStyle name="Normal 17 3 3" xfId="9304"/>
    <cellStyle name="Normal 17 4" xfId="9305"/>
    <cellStyle name="Normal 17 5" xfId="9306"/>
    <cellStyle name="Normal 18" xfId="690"/>
    <cellStyle name="Normal 18 2" xfId="839"/>
    <cellStyle name="Normal 18 3" xfId="9307"/>
    <cellStyle name="Normal 18 3 2" xfId="9308"/>
    <cellStyle name="Normal 18 3 3" xfId="9309"/>
    <cellStyle name="Normal 18 4" xfId="9310"/>
    <cellStyle name="Normal 18 5" xfId="9311"/>
    <cellStyle name="Normal 18 6" xfId="9312"/>
    <cellStyle name="Normal 19" xfId="691"/>
    <cellStyle name="Normal 19 2" xfId="840"/>
    <cellStyle name="Normal 19 3" xfId="9313"/>
    <cellStyle name="Normal 19 3 2" xfId="9314"/>
    <cellStyle name="Normal 19 3 3" xfId="9315"/>
    <cellStyle name="Normal 19 4" xfId="9316"/>
    <cellStyle name="Normal 2" xfId="424"/>
    <cellStyle name="Normal 2 10" xfId="9317"/>
    <cellStyle name="Normal 2 10 2" xfId="9318"/>
    <cellStyle name="Normal 2 10 2 2" xfId="9319"/>
    <cellStyle name="Normal 2 10 2 2 2" xfId="9320"/>
    <cellStyle name="Normal 2 10 3" xfId="9321"/>
    <cellStyle name="Normal 2 10 3 2" xfId="9322"/>
    <cellStyle name="Normal 2 11" xfId="9323"/>
    <cellStyle name="Normal 2 11 2" xfId="9324"/>
    <cellStyle name="Normal 2 12" xfId="9325"/>
    <cellStyle name="Normal 2 13" xfId="12023"/>
    <cellStyle name="Normal 2 16" xfId="12038"/>
    <cellStyle name="Normal 2 2" xfId="425"/>
    <cellStyle name="Normal 2 2 10" xfId="9326"/>
    <cellStyle name="Normal 2 2 11" xfId="9327"/>
    <cellStyle name="Normal 2 2 2" xfId="426"/>
    <cellStyle name="Normal 2 2 2 2" xfId="841"/>
    <cellStyle name="Normal 2 2 2 2 2" xfId="9328"/>
    <cellStyle name="Normal 2 2 2 2 2 2" xfId="9329"/>
    <cellStyle name="Normal 2 2 2 3" xfId="9330"/>
    <cellStyle name="Normal 2 2 2 3 2" xfId="9331"/>
    <cellStyle name="Normal 2 2 2 3 2 2" xfId="9332"/>
    <cellStyle name="Normal 2 2 2 4" xfId="9333"/>
    <cellStyle name="Normal 2 2 2 4 2" xfId="9334"/>
    <cellStyle name="Normal 2 2 2 5" xfId="9335"/>
    <cellStyle name="Normal 2 2 2 5 2" xfId="9336"/>
    <cellStyle name="Normal 2 2 2 6" xfId="9337"/>
    <cellStyle name="Normal 2 2 2 6 2" xfId="9338"/>
    <cellStyle name="Normal 2 2 2 7" xfId="9339"/>
    <cellStyle name="Normal 2 2 2_Chelan PUD Power Costs (8-10)" xfId="9340"/>
    <cellStyle name="Normal 2 2 3" xfId="427"/>
    <cellStyle name="Normal 2 2 3 2" xfId="842"/>
    <cellStyle name="Normal 2 2 3 3" xfId="9341"/>
    <cellStyle name="Normal 2 2 4" xfId="9342"/>
    <cellStyle name="Normal 2 2 4 2" xfId="9343"/>
    <cellStyle name="Normal 2 2 4 3" xfId="9344"/>
    <cellStyle name="Normal 2 2 5" xfId="9345"/>
    <cellStyle name="Normal 2 2 6" xfId="9346"/>
    <cellStyle name="Normal 2 2 7" xfId="9347"/>
    <cellStyle name="Normal 2 2 8" xfId="9348"/>
    <cellStyle name="Normal 2 2 9" xfId="9349"/>
    <cellStyle name="Normal 2 2_ Price Inputs" xfId="9350"/>
    <cellStyle name="Normal 2 3" xfId="428"/>
    <cellStyle name="Normal 2 3 2" xfId="843"/>
    <cellStyle name="Normal 2 3 2 2" xfId="9351"/>
    <cellStyle name="Normal 2 3 3" xfId="9352"/>
    <cellStyle name="Normal 2 3 4" xfId="9353"/>
    <cellStyle name="Normal 2 4" xfId="429"/>
    <cellStyle name="Normal 2 4 2" xfId="844"/>
    <cellStyle name="Normal 2 4 2 2" xfId="9354"/>
    <cellStyle name="Normal 2 4 3" xfId="9355"/>
    <cellStyle name="Normal 2 5" xfId="430"/>
    <cellStyle name="Normal 2 5 2" xfId="845"/>
    <cellStyle name="Normal 2 5 2 2" xfId="9356"/>
    <cellStyle name="Normal 2 5 3" xfId="9357"/>
    <cellStyle name="Normal 2 6" xfId="431"/>
    <cellStyle name="Normal 2 6 2" xfId="9358"/>
    <cellStyle name="Normal 2 6 2 2" xfId="9359"/>
    <cellStyle name="Normal 2 6 2 3" xfId="9360"/>
    <cellStyle name="Normal 2 6 3" xfId="9361"/>
    <cellStyle name="Normal 2 6 4" xfId="9362"/>
    <cellStyle name="Normal 2 6 5" xfId="9363"/>
    <cellStyle name="Normal 2 6 6" xfId="9364"/>
    <cellStyle name="Normal 2 7" xfId="692"/>
    <cellStyle name="Normal 2 7 2" xfId="693"/>
    <cellStyle name="Normal 2 7 2 2" xfId="9365"/>
    <cellStyle name="Normal 2 7 2 3" xfId="9366"/>
    <cellStyle name="Normal 2 7 3" xfId="9367"/>
    <cellStyle name="Normal 2 7 4" xfId="9368"/>
    <cellStyle name="Normal 2 8" xfId="9369"/>
    <cellStyle name="Normal 2 8 2" xfId="9370"/>
    <cellStyle name="Normal 2 8 2 2" xfId="9371"/>
    <cellStyle name="Normal 2 8 2 2 2" xfId="9372"/>
    <cellStyle name="Normal 2 8 2 2 3" xfId="9373"/>
    <cellStyle name="Normal 2 8 2 3" xfId="9374"/>
    <cellStyle name="Normal 2 8 2 4" xfId="9375"/>
    <cellStyle name="Normal 2 8 3" xfId="9376"/>
    <cellStyle name="Normal 2 8 3 2" xfId="9377"/>
    <cellStyle name="Normal 2 8 3 3" xfId="9378"/>
    <cellStyle name="Normal 2 8 4" xfId="9379"/>
    <cellStyle name="Normal 2 8 5" xfId="9380"/>
    <cellStyle name="Normal 2 9" xfId="9381"/>
    <cellStyle name="Normal 2 9 2" xfId="9382"/>
    <cellStyle name="Normal 2 9 2 2" xfId="9383"/>
    <cellStyle name="Normal 2 9 2 3" xfId="9384"/>
    <cellStyle name="Normal 2 9 3" xfId="9385"/>
    <cellStyle name="Normal 2 9 4" xfId="9386"/>
    <cellStyle name="Normal 2_16.37E Wild Horse Expansion DeferralRevwrkingfile SF" xfId="9387"/>
    <cellStyle name="Normal 20" xfId="755"/>
    <cellStyle name="Normal 20 2" xfId="9388"/>
    <cellStyle name="Normal 20 2 2" xfId="9389"/>
    <cellStyle name="Normal 20 2 3" xfId="9390"/>
    <cellStyle name="Normal 20 3" xfId="9391"/>
    <cellStyle name="Normal 20 3 2" xfId="9392"/>
    <cellStyle name="Normal 20 3 3" xfId="9393"/>
    <cellStyle name="Normal 20 4" xfId="9394"/>
    <cellStyle name="Normal 20 4 2" xfId="9395"/>
    <cellStyle name="Normal 20 4 3" xfId="9396"/>
    <cellStyle name="Normal 20 5" xfId="9397"/>
    <cellStyle name="Normal 20 6" xfId="9398"/>
    <cellStyle name="Normal 21" xfId="770"/>
    <cellStyle name="Normal 21 2" xfId="9399"/>
    <cellStyle name="Normal 21 2 2" xfId="9400"/>
    <cellStyle name="Normal 21 2 2 2" xfId="9401"/>
    <cellStyle name="Normal 21 2 3" xfId="9402"/>
    <cellStyle name="Normal 21 2 3 2" xfId="9403"/>
    <cellStyle name="Normal 21 2 4" xfId="9404"/>
    <cellStyle name="Normal 21 3" xfId="9405"/>
    <cellStyle name="Normal 21 3 2" xfId="9406"/>
    <cellStyle name="Normal 21 3 2 2" xfId="9407"/>
    <cellStyle name="Normal 21 3 3" xfId="9408"/>
    <cellStyle name="Normal 21 4" xfId="9409"/>
    <cellStyle name="Normal 21 4 2" xfId="9410"/>
    <cellStyle name="Normal 21 5" xfId="9411"/>
    <cellStyle name="Normal 21 5 2" xfId="9412"/>
    <cellStyle name="Normal 21 6" xfId="9413"/>
    <cellStyle name="Normal 21 7" xfId="9414"/>
    <cellStyle name="Normal 21_4 31E Reg Asset  Liab and EXH D" xfId="12024"/>
    <cellStyle name="Normal 22" xfId="885"/>
    <cellStyle name="Normal 22 2" xfId="9415"/>
    <cellStyle name="Normal 22 2 2" xfId="9416"/>
    <cellStyle name="Normal 22 2 2 2" xfId="9417"/>
    <cellStyle name="Normal 22 2 3" xfId="9418"/>
    <cellStyle name="Normal 22 2 3 2" xfId="9419"/>
    <cellStyle name="Normal 22 2 4" xfId="9420"/>
    <cellStyle name="Normal 22 3" xfId="9421"/>
    <cellStyle name="Normal 22 3 2" xfId="9422"/>
    <cellStyle name="Normal 22 3 2 2" xfId="9423"/>
    <cellStyle name="Normal 22 3 3" xfId="9424"/>
    <cellStyle name="Normal 22 4" xfId="9425"/>
    <cellStyle name="Normal 22 4 2" xfId="9426"/>
    <cellStyle name="Normal 22 5" xfId="9427"/>
    <cellStyle name="Normal 22 5 2" xfId="9428"/>
    <cellStyle name="Normal 22 6" xfId="889"/>
    <cellStyle name="Normal 22 7" xfId="9429"/>
    <cellStyle name="Normal 23" xfId="9430"/>
    <cellStyle name="Normal 23 2" xfId="9431"/>
    <cellStyle name="Normal 23 2 2" xfId="9432"/>
    <cellStyle name="Normal 23 2 2 2" xfId="9433"/>
    <cellStyle name="Normal 23 2 3" xfId="9434"/>
    <cellStyle name="Normal 23 2 3 2" xfId="9435"/>
    <cellStyle name="Normal 23 2 4" xfId="9436"/>
    <cellStyle name="Normal 23 3" xfId="9437"/>
    <cellStyle name="Normal 23 3 2" xfId="9438"/>
    <cellStyle name="Normal 23 3 2 2" xfId="9439"/>
    <cellStyle name="Normal 23 3 3" xfId="9440"/>
    <cellStyle name="Normal 23 4" xfId="9441"/>
    <cellStyle name="Normal 23 4 2" xfId="9442"/>
    <cellStyle name="Normal 23 5" xfId="9443"/>
    <cellStyle name="Normal 23 5 2" xfId="9444"/>
    <cellStyle name="Normal 23 6" xfId="9445"/>
    <cellStyle name="Normal 23 7" xfId="9446"/>
    <cellStyle name="Normal 24" xfId="9447"/>
    <cellStyle name="Normal 24 2" xfId="9448"/>
    <cellStyle name="Normal 24 2 2" xfId="9449"/>
    <cellStyle name="Normal 24 2 2 2" xfId="9450"/>
    <cellStyle name="Normal 24 2 3" xfId="9451"/>
    <cellStyle name="Normal 24 2 3 2" xfId="9452"/>
    <cellStyle name="Normal 24 2 4" xfId="9453"/>
    <cellStyle name="Normal 24 3" xfId="9454"/>
    <cellStyle name="Normal 24 3 2" xfId="9455"/>
    <cellStyle name="Normal 24 3 2 2" xfId="9456"/>
    <cellStyle name="Normal 24 3 3" xfId="9457"/>
    <cellStyle name="Normal 24 4" xfId="9458"/>
    <cellStyle name="Normal 24 4 2" xfId="9459"/>
    <cellStyle name="Normal 24 5" xfId="9460"/>
    <cellStyle name="Normal 24 5 2" xfId="9461"/>
    <cellStyle name="Normal 24 6" xfId="9462"/>
    <cellStyle name="Normal 24_PCA 11 -  Exhibit D Apr 2012 fr A Kellogg v2" xfId="12025"/>
    <cellStyle name="Normal 25" xfId="9463"/>
    <cellStyle name="Normal 25 2" xfId="9464"/>
    <cellStyle name="Normal 25 2 2" xfId="9465"/>
    <cellStyle name="Normal 25 2 2 2" xfId="9466"/>
    <cellStyle name="Normal 25 2 3" xfId="9467"/>
    <cellStyle name="Normal 25 2 3 2" xfId="9468"/>
    <cellStyle name="Normal 25 2 4" xfId="9469"/>
    <cellStyle name="Normal 25 3" xfId="9470"/>
    <cellStyle name="Normal 25 3 2" xfId="9471"/>
    <cellStyle name="Normal 25 3 2 2" xfId="9472"/>
    <cellStyle name="Normal 25 3 3" xfId="9473"/>
    <cellStyle name="Normal 25 4" xfId="9474"/>
    <cellStyle name="Normal 25 4 2" xfId="9475"/>
    <cellStyle name="Normal 25 5" xfId="9476"/>
    <cellStyle name="Normal 25 5 2" xfId="9477"/>
    <cellStyle name="Normal 25 6" xfId="9478"/>
    <cellStyle name="Normal 26" xfId="9479"/>
    <cellStyle name="Normal 26 2" xfId="9480"/>
    <cellStyle name="Normal 26 2 2" xfId="9481"/>
    <cellStyle name="Normal 26 2 2 2" xfId="9482"/>
    <cellStyle name="Normal 26 2 3" xfId="9483"/>
    <cellStyle name="Normal 26 2 3 2" xfId="9484"/>
    <cellStyle name="Normal 26 2 4" xfId="9485"/>
    <cellStyle name="Normal 26 3" xfId="9486"/>
    <cellStyle name="Normal 26 3 2" xfId="9487"/>
    <cellStyle name="Normal 26 3 2 2" xfId="9488"/>
    <cellStyle name="Normal 26 3 3" xfId="9489"/>
    <cellStyle name="Normal 26 4" xfId="9490"/>
    <cellStyle name="Normal 26 4 2" xfId="9491"/>
    <cellStyle name="Normal 26 5" xfId="9492"/>
    <cellStyle name="Normal 26 5 2" xfId="9493"/>
    <cellStyle name="Normal 26 6" xfId="9494"/>
    <cellStyle name="Normal 27" xfId="9495"/>
    <cellStyle name="Normal 27 2" xfId="9496"/>
    <cellStyle name="Normal 27 2 2" xfId="9497"/>
    <cellStyle name="Normal 27 2 2 2" xfId="9498"/>
    <cellStyle name="Normal 27 2 3" xfId="9499"/>
    <cellStyle name="Normal 27 2 3 2" xfId="9500"/>
    <cellStyle name="Normal 27 2 4" xfId="9501"/>
    <cellStyle name="Normal 27 3" xfId="9502"/>
    <cellStyle name="Normal 27 3 2" xfId="9503"/>
    <cellStyle name="Normal 27 3 2 2" xfId="9504"/>
    <cellStyle name="Normal 27 3 3" xfId="9505"/>
    <cellStyle name="Normal 27 4" xfId="9506"/>
    <cellStyle name="Normal 27 4 2" xfId="9507"/>
    <cellStyle name="Normal 27 5" xfId="9508"/>
    <cellStyle name="Normal 27 5 2" xfId="9509"/>
    <cellStyle name="Normal 27 6" xfId="9510"/>
    <cellStyle name="Normal 28" xfId="9511"/>
    <cellStyle name="Normal 28 2" xfId="9512"/>
    <cellStyle name="Normal 28 2 2" xfId="9513"/>
    <cellStyle name="Normal 28 2 2 2" xfId="9514"/>
    <cellStyle name="Normal 28 2 3" xfId="9515"/>
    <cellStyle name="Normal 28 2 3 2" xfId="9516"/>
    <cellStyle name="Normal 28 2 4" xfId="9517"/>
    <cellStyle name="Normal 28 3" xfId="9518"/>
    <cellStyle name="Normal 28 3 2" xfId="9519"/>
    <cellStyle name="Normal 28 3 2 2" xfId="9520"/>
    <cellStyle name="Normal 28 3 3" xfId="9521"/>
    <cellStyle name="Normal 28 4" xfId="9522"/>
    <cellStyle name="Normal 28 4 2" xfId="9523"/>
    <cellStyle name="Normal 28 5" xfId="9524"/>
    <cellStyle name="Normal 28 5 2" xfId="9525"/>
    <cellStyle name="Normal 28 6" xfId="9526"/>
    <cellStyle name="Normal 29" xfId="9527"/>
    <cellStyle name="Normal 29 2" xfId="9528"/>
    <cellStyle name="Normal 29 2 2" xfId="9529"/>
    <cellStyle name="Normal 29 2 2 2" xfId="9530"/>
    <cellStyle name="Normal 29 2 3" xfId="9531"/>
    <cellStyle name="Normal 29 2 3 2" xfId="9532"/>
    <cellStyle name="Normal 29 2 4" xfId="9533"/>
    <cellStyle name="Normal 29 3" xfId="9534"/>
    <cellStyle name="Normal 29 3 2" xfId="9535"/>
    <cellStyle name="Normal 29 3 2 2" xfId="9536"/>
    <cellStyle name="Normal 29 3 3" xfId="9537"/>
    <cellStyle name="Normal 29 4" xfId="9538"/>
    <cellStyle name="Normal 29 4 2" xfId="9539"/>
    <cellStyle name="Normal 29 5" xfId="9540"/>
    <cellStyle name="Normal 29 5 2" xfId="9541"/>
    <cellStyle name="Normal 29 6" xfId="9542"/>
    <cellStyle name="Normal 3" xfId="432"/>
    <cellStyle name="Normal 3 10" xfId="9543"/>
    <cellStyle name="Normal 3 2" xfId="433"/>
    <cellStyle name="Normal 3 2 2" xfId="9544"/>
    <cellStyle name="Normal 3 2 2 2" xfId="9545"/>
    <cellStyle name="Normal 3 2 2 3" xfId="9546"/>
    <cellStyle name="Normal 3 2 3" xfId="9547"/>
    <cellStyle name="Normal 3 2 4" xfId="9548"/>
    <cellStyle name="Normal 3 2 5" xfId="9549"/>
    <cellStyle name="Normal 3 2 6" xfId="9550"/>
    <cellStyle name="Normal 3 2_Chelan PUD Power Costs (8-10)" xfId="9551"/>
    <cellStyle name="Normal 3 3" xfId="434"/>
    <cellStyle name="Normal 3 3 2" xfId="9552"/>
    <cellStyle name="Normal 3 3 2 2" xfId="9553"/>
    <cellStyle name="Normal 3 3 2 3" xfId="9554"/>
    <cellStyle name="Normal 3 3 2 4" xfId="9555"/>
    <cellStyle name="Normal 3 3 3" xfId="9556"/>
    <cellStyle name="Normal 3 3 4" xfId="9557"/>
    <cellStyle name="Normal 3 3 5" xfId="9558"/>
    <cellStyle name="Normal 3 3 6" xfId="9559"/>
    <cellStyle name="Normal 3 4" xfId="694"/>
    <cellStyle name="Normal 3 4 2" xfId="9560"/>
    <cellStyle name="Normal 3 4 2 2" xfId="9561"/>
    <cellStyle name="Normal 3 4 2 3" xfId="9562"/>
    <cellStyle name="Normal 3 4 3" xfId="9563"/>
    <cellStyle name="Normal 3 4 3 2" xfId="9564"/>
    <cellStyle name="Normal 3 4 3 3" xfId="9565"/>
    <cellStyle name="Normal 3 4 4" xfId="9566"/>
    <cellStyle name="Normal 3 4 4 2" xfId="9567"/>
    <cellStyle name="Normal 3 4 4 3" xfId="9568"/>
    <cellStyle name="Normal 3 4 5" xfId="9569"/>
    <cellStyle name="Normal 3 5" xfId="695"/>
    <cellStyle name="Normal 3 5 2" xfId="9570"/>
    <cellStyle name="Normal 3 5 2 2" xfId="9571"/>
    <cellStyle name="Normal 3 5 3" xfId="9572"/>
    <cellStyle name="Normal 3 6" xfId="696"/>
    <cellStyle name="Normal 3 6 2" xfId="9573"/>
    <cellStyle name="Normal 3 6 3" xfId="9574"/>
    <cellStyle name="Normal 3 7" xfId="9575"/>
    <cellStyle name="Normal 3 8" xfId="9576"/>
    <cellStyle name="Normal 3 9" xfId="9577"/>
    <cellStyle name="Normal 3_ Price Inputs" xfId="9578"/>
    <cellStyle name="Normal 30" xfId="9579"/>
    <cellStyle name="Normal 30 2" xfId="9580"/>
    <cellStyle name="Normal 30 2 2" xfId="9581"/>
    <cellStyle name="Normal 30 2 2 2" xfId="9582"/>
    <cellStyle name="Normal 30 2 3" xfId="9583"/>
    <cellStyle name="Normal 30 2 3 2" xfId="9584"/>
    <cellStyle name="Normal 30 2 4" xfId="9585"/>
    <cellStyle name="Normal 30 3" xfId="9586"/>
    <cellStyle name="Normal 30 3 2" xfId="9587"/>
    <cellStyle name="Normal 30 3 2 2" xfId="9588"/>
    <cellStyle name="Normal 30 3 3" xfId="9589"/>
    <cellStyle name="Normal 30 4" xfId="9590"/>
    <cellStyle name="Normal 30 4 2" xfId="9591"/>
    <cellStyle name="Normal 30 5" xfId="9592"/>
    <cellStyle name="Normal 30 5 2" xfId="9593"/>
    <cellStyle name="Normal 30 6" xfId="9594"/>
    <cellStyle name="Normal 31" xfId="9595"/>
    <cellStyle name="Normal 31 2" xfId="9596"/>
    <cellStyle name="Normal 31 2 2" xfId="9597"/>
    <cellStyle name="Normal 31 2 2 2" xfId="9598"/>
    <cellStyle name="Normal 31 2 3" xfId="9599"/>
    <cellStyle name="Normal 31 2 3 2" xfId="9600"/>
    <cellStyle name="Normal 31 2 4" xfId="9601"/>
    <cellStyle name="Normal 31 3" xfId="9602"/>
    <cellStyle name="Normal 31 3 2" xfId="9603"/>
    <cellStyle name="Normal 31 3 2 2" xfId="9604"/>
    <cellStyle name="Normal 31 3 3" xfId="9605"/>
    <cellStyle name="Normal 31 4" xfId="9606"/>
    <cellStyle name="Normal 31 4 2" xfId="9607"/>
    <cellStyle name="Normal 31 5" xfId="9608"/>
    <cellStyle name="Normal 31 5 2" xfId="9609"/>
    <cellStyle name="Normal 31 6" xfId="9610"/>
    <cellStyle name="Normal 32" xfId="9611"/>
    <cellStyle name="Normal 32 2" xfId="9612"/>
    <cellStyle name="Normal 32 2 2" xfId="9613"/>
    <cellStyle name="Normal 32 2 2 2" xfId="9614"/>
    <cellStyle name="Normal 32 2 3" xfId="9615"/>
    <cellStyle name="Normal 32 2 3 2" xfId="9616"/>
    <cellStyle name="Normal 32 2 4" xfId="9617"/>
    <cellStyle name="Normal 32 3" xfId="9618"/>
    <cellStyle name="Normal 32 3 2" xfId="9619"/>
    <cellStyle name="Normal 32 3 2 2" xfId="9620"/>
    <cellStyle name="Normal 32 3 3" xfId="9621"/>
    <cellStyle name="Normal 32 4" xfId="9622"/>
    <cellStyle name="Normal 32 4 2" xfId="9623"/>
    <cellStyle name="Normal 32 5" xfId="9624"/>
    <cellStyle name="Normal 32 5 2" xfId="9625"/>
    <cellStyle name="Normal 32 6" xfId="9626"/>
    <cellStyle name="Normal 33" xfId="9627"/>
    <cellStyle name="Normal 33 2" xfId="9628"/>
    <cellStyle name="Normal 33 2 2" xfId="9629"/>
    <cellStyle name="Normal 33 2 2 2" xfId="9630"/>
    <cellStyle name="Normal 33 2 3" xfId="9631"/>
    <cellStyle name="Normal 33 2 3 2" xfId="9632"/>
    <cellStyle name="Normal 33 2 4" xfId="9633"/>
    <cellStyle name="Normal 33 3" xfId="9634"/>
    <cellStyle name="Normal 33 3 2" xfId="9635"/>
    <cellStyle name="Normal 33 3 2 2" xfId="9636"/>
    <cellStyle name="Normal 33 3 3" xfId="9637"/>
    <cellStyle name="Normal 33 4" xfId="9638"/>
    <cellStyle name="Normal 33 4 2" xfId="9639"/>
    <cellStyle name="Normal 33 5" xfId="9640"/>
    <cellStyle name="Normal 33 5 2" xfId="9641"/>
    <cellStyle name="Normal 33 6" xfId="9642"/>
    <cellStyle name="Normal 34" xfId="9643"/>
    <cellStyle name="Normal 34 2" xfId="9644"/>
    <cellStyle name="Normal 34 2 2" xfId="9645"/>
    <cellStyle name="Normal 34 2 2 2" xfId="9646"/>
    <cellStyle name="Normal 34 2 3" xfId="9647"/>
    <cellStyle name="Normal 34 2 3 2" xfId="9648"/>
    <cellStyle name="Normal 34 2 4" xfId="9649"/>
    <cellStyle name="Normal 34 3" xfId="9650"/>
    <cellStyle name="Normal 34 3 2" xfId="9651"/>
    <cellStyle name="Normal 34 3 2 2" xfId="9652"/>
    <cellStyle name="Normal 34 3 3" xfId="9653"/>
    <cellStyle name="Normal 34 4" xfId="9654"/>
    <cellStyle name="Normal 34 4 2" xfId="9655"/>
    <cellStyle name="Normal 34 5" xfId="9656"/>
    <cellStyle name="Normal 34 5 2" xfId="9657"/>
    <cellStyle name="Normal 34 6" xfId="9658"/>
    <cellStyle name="Normal 35" xfId="9659"/>
    <cellStyle name="Normal 35 2" xfId="9660"/>
    <cellStyle name="Normal 35 2 2" xfId="9661"/>
    <cellStyle name="Normal 35 2 2 2" xfId="9662"/>
    <cellStyle name="Normal 35 2 3" xfId="9663"/>
    <cellStyle name="Normal 35 2 3 2" xfId="9664"/>
    <cellStyle name="Normal 35 2 4" xfId="9665"/>
    <cellStyle name="Normal 35 3" xfId="9666"/>
    <cellStyle name="Normal 35 3 2" xfId="9667"/>
    <cellStyle name="Normal 35 3 2 2" xfId="9668"/>
    <cellStyle name="Normal 35 3 3" xfId="9669"/>
    <cellStyle name="Normal 35 4" xfId="9670"/>
    <cellStyle name="Normal 35 4 2" xfId="9671"/>
    <cellStyle name="Normal 35 5" xfId="9672"/>
    <cellStyle name="Normal 35 5 2" xfId="9673"/>
    <cellStyle name="Normal 35 6" xfId="9674"/>
    <cellStyle name="Normal 36" xfId="9675"/>
    <cellStyle name="Normal 36 2" xfId="9676"/>
    <cellStyle name="Normal 36 2 2" xfId="9677"/>
    <cellStyle name="Normal 36 2 2 2" xfId="9678"/>
    <cellStyle name="Normal 36 2 3" xfId="9679"/>
    <cellStyle name="Normal 36 2 3 2" xfId="9680"/>
    <cellStyle name="Normal 36 2 4" xfId="9681"/>
    <cellStyle name="Normal 36 3" xfId="9682"/>
    <cellStyle name="Normal 36 3 2" xfId="9683"/>
    <cellStyle name="Normal 36 3 2 2" xfId="9684"/>
    <cellStyle name="Normal 36 3 3" xfId="9685"/>
    <cellStyle name="Normal 36 4" xfId="9686"/>
    <cellStyle name="Normal 36 4 2" xfId="9687"/>
    <cellStyle name="Normal 36 5" xfId="9688"/>
    <cellStyle name="Normal 36 5 2" xfId="9689"/>
    <cellStyle name="Normal 36 6" xfId="9690"/>
    <cellStyle name="Normal 37" xfId="9691"/>
    <cellStyle name="Normal 37 2" xfId="9692"/>
    <cellStyle name="Normal 37 2 2" xfId="9693"/>
    <cellStyle name="Normal 37 2 2 2" xfId="9694"/>
    <cellStyle name="Normal 37 2 3" xfId="9695"/>
    <cellStyle name="Normal 37 2 3 2" xfId="9696"/>
    <cellStyle name="Normal 37 2 4" xfId="9697"/>
    <cellStyle name="Normal 37 3" xfId="9698"/>
    <cellStyle name="Normal 37 3 2" xfId="9699"/>
    <cellStyle name="Normal 37 3 2 2" xfId="9700"/>
    <cellStyle name="Normal 37 3 3" xfId="9701"/>
    <cellStyle name="Normal 37 4" xfId="9702"/>
    <cellStyle name="Normal 37 4 2" xfId="9703"/>
    <cellStyle name="Normal 37 5" xfId="9704"/>
    <cellStyle name="Normal 37 5 2" xfId="9705"/>
    <cellStyle name="Normal 37 6" xfId="9706"/>
    <cellStyle name="Normal 38" xfId="9707"/>
    <cellStyle name="Normal 38 2" xfId="9708"/>
    <cellStyle name="Normal 38 2 2" xfId="9709"/>
    <cellStyle name="Normal 38 2 2 2" xfId="9710"/>
    <cellStyle name="Normal 38 2 3" xfId="9711"/>
    <cellStyle name="Normal 38 2 3 2" xfId="9712"/>
    <cellStyle name="Normal 38 2 4" xfId="9713"/>
    <cellStyle name="Normal 38 3" xfId="9714"/>
    <cellStyle name="Normal 38 3 2" xfId="9715"/>
    <cellStyle name="Normal 38 3 2 2" xfId="9716"/>
    <cellStyle name="Normal 38 3 3" xfId="9717"/>
    <cellStyle name="Normal 38 4" xfId="9718"/>
    <cellStyle name="Normal 38 4 2" xfId="9719"/>
    <cellStyle name="Normal 38 5" xfId="9720"/>
    <cellStyle name="Normal 38 5 2" xfId="9721"/>
    <cellStyle name="Normal 38 6" xfId="9722"/>
    <cellStyle name="Normal 39" xfId="9723"/>
    <cellStyle name="Normal 39 2" xfId="9724"/>
    <cellStyle name="Normal 39 2 2" xfId="9725"/>
    <cellStyle name="Normal 39 2 2 2" xfId="9726"/>
    <cellStyle name="Normal 39 2 3" xfId="9727"/>
    <cellStyle name="Normal 39 2 3 2" xfId="9728"/>
    <cellStyle name="Normal 39 2 4" xfId="9729"/>
    <cellStyle name="Normal 39 3" xfId="9730"/>
    <cellStyle name="Normal 39 3 2" xfId="9731"/>
    <cellStyle name="Normal 39 3 2 2" xfId="9732"/>
    <cellStyle name="Normal 39 3 3" xfId="9733"/>
    <cellStyle name="Normal 39 4" xfId="9734"/>
    <cellStyle name="Normal 39 4 2" xfId="9735"/>
    <cellStyle name="Normal 39 5" xfId="9736"/>
    <cellStyle name="Normal 39 5 2" xfId="9737"/>
    <cellStyle name="Normal 39 6" xfId="9738"/>
    <cellStyle name="Normal 4" xfId="435"/>
    <cellStyle name="Normal 4 2" xfId="697"/>
    <cellStyle name="Normal 4 2 2" xfId="9739"/>
    <cellStyle name="Normal 4 2 2 2" xfId="9740"/>
    <cellStyle name="Normal 4 2 2 2 2" xfId="9741"/>
    <cellStyle name="Normal 4 2 2 3" xfId="9742"/>
    <cellStyle name="Normal 4 2 2 3 2" xfId="9743"/>
    <cellStyle name="Normal 4 2 2 4" xfId="9744"/>
    <cellStyle name="Normal 4 2 3" xfId="9745"/>
    <cellStyle name="Normal 4 2 3 2" xfId="9746"/>
    <cellStyle name="Normal 4 2 3 2 2" xfId="9747"/>
    <cellStyle name="Normal 4 2 3 3" xfId="9748"/>
    <cellStyle name="Normal 4 2 4" xfId="9749"/>
    <cellStyle name="Normal 4 2 4 2" xfId="9750"/>
    <cellStyle name="Normal 4 2 5" xfId="9751"/>
    <cellStyle name="Normal 4 2 5 2" xfId="9752"/>
    <cellStyle name="Normal 4 2 6" xfId="9753"/>
    <cellStyle name="Normal 4 2 7" xfId="9754"/>
    <cellStyle name="Normal 4 3" xfId="9755"/>
    <cellStyle name="Normal 4 3 2" xfId="9756"/>
    <cellStyle name="Normal 4 3 3" xfId="9757"/>
    <cellStyle name="Normal 4 4" xfId="9758"/>
    <cellStyle name="Normal 4 4 2" xfId="9759"/>
    <cellStyle name="Normal 4 5" xfId="9760"/>
    <cellStyle name="Normal 4 5 2" xfId="9761"/>
    <cellStyle name="Normal 4 5 3" xfId="9762"/>
    <cellStyle name="Normal 4 6" xfId="9763"/>
    <cellStyle name="Normal 4 7" xfId="9764"/>
    <cellStyle name="Normal 4_ Price Inputs" xfId="9765"/>
    <cellStyle name="Normal 40" xfId="9766"/>
    <cellStyle name="Normal 40 2" xfId="9767"/>
    <cellStyle name="Normal 40 3" xfId="12026"/>
    <cellStyle name="Normal 40 4" xfId="12027"/>
    <cellStyle name="Normal 41" xfId="9768"/>
    <cellStyle name="Normal 41 2" xfId="9769"/>
    <cellStyle name="Normal 41 2 2" xfId="9770"/>
    <cellStyle name="Normal 41 2 3" xfId="9771"/>
    <cellStyle name="Normal 41 3" xfId="9772"/>
    <cellStyle name="Normal 41 3 2" xfId="9773"/>
    <cellStyle name="Normal 41 3 3" xfId="9774"/>
    <cellStyle name="Normal 41 4" xfId="9775"/>
    <cellStyle name="Normal 41 4 2" xfId="9776"/>
    <cellStyle name="Normal 41 4 3" xfId="9777"/>
    <cellStyle name="Normal 42" xfId="9778"/>
    <cellStyle name="Normal 42 2" xfId="9779"/>
    <cellStyle name="Normal 42 2 2" xfId="9780"/>
    <cellStyle name="Normal 42 2 2 2" xfId="9781"/>
    <cellStyle name="Normal 42 2 2 3" xfId="9782"/>
    <cellStyle name="Normal 42 2 3" xfId="9783"/>
    <cellStyle name="Normal 42 3" xfId="9784"/>
    <cellStyle name="Normal 42 3 2" xfId="9785"/>
    <cellStyle name="Normal 42 3 3" xfId="9786"/>
    <cellStyle name="Normal 42 4" xfId="9787"/>
    <cellStyle name="Normal 42 4 2" xfId="9788"/>
    <cellStyle name="Normal 42 4 3" xfId="9789"/>
    <cellStyle name="Normal 42 5" xfId="9790"/>
    <cellStyle name="Normal 42 5 2" xfId="9791"/>
    <cellStyle name="Normal 42 5 3" xfId="9792"/>
    <cellStyle name="Normal 43" xfId="9793"/>
    <cellStyle name="Normal 43 2" xfId="9794"/>
    <cellStyle name="Normal 43 3" xfId="9795"/>
    <cellStyle name="Normal 43 3 2" xfId="9796"/>
    <cellStyle name="Normal 43 3 3" xfId="9797"/>
    <cellStyle name="Normal 44" xfId="9798"/>
    <cellStyle name="Normal 44 2" xfId="9799"/>
    <cellStyle name="Normal 44 2 2" xfId="9800"/>
    <cellStyle name="Normal 44 2 2 2" xfId="9801"/>
    <cellStyle name="Normal 44 2 2 3" xfId="9802"/>
    <cellStyle name="Normal 44 2 3" xfId="9803"/>
    <cellStyle name="Normal 44 2 4" xfId="9804"/>
    <cellStyle name="Normal 44 3" xfId="9805"/>
    <cellStyle name="Normal 44 3 2" xfId="9806"/>
    <cellStyle name="Normal 44 3 3" xfId="9807"/>
    <cellStyle name="Normal 44 3 4" xfId="9808"/>
    <cellStyle name="Normal 44 4" xfId="9809"/>
    <cellStyle name="Normal 44 4 2" xfId="9810"/>
    <cellStyle name="Normal 44 4 3" xfId="9811"/>
    <cellStyle name="Normal 44 5" xfId="9812"/>
    <cellStyle name="Normal 44 5 2" xfId="9813"/>
    <cellStyle name="Normal 44 5 3" xfId="9814"/>
    <cellStyle name="Normal 44 6" xfId="9815"/>
    <cellStyle name="Normal 44 6 2" xfId="9816"/>
    <cellStyle name="Normal 44 7" xfId="9817"/>
    <cellStyle name="Normal 45" xfId="9818"/>
    <cellStyle name="Normal 45 2" xfId="9819"/>
    <cellStyle name="Normal 45 2 2" xfId="9820"/>
    <cellStyle name="Normal 45 2 2 2" xfId="9821"/>
    <cellStyle name="Normal 45 3" xfId="9822"/>
    <cellStyle name="Normal 45 3 2" xfId="9823"/>
    <cellStyle name="Normal 45 4" xfId="9824"/>
    <cellStyle name="Normal 45 4 2" xfId="9825"/>
    <cellStyle name="Normal 45 5" xfId="9826"/>
    <cellStyle name="Normal 45 6" xfId="9827"/>
    <cellStyle name="Normal 46" xfId="9828"/>
    <cellStyle name="Normal 46 2" xfId="9829"/>
    <cellStyle name="Normal 46 2 2" xfId="9830"/>
    <cellStyle name="Normal 46 2 2 2" xfId="9831"/>
    <cellStyle name="Normal 46 2 3" xfId="9832"/>
    <cellStyle name="Normal 46 2 3 2" xfId="9833"/>
    <cellStyle name="Normal 46 2 4" xfId="9834"/>
    <cellStyle name="Normal 46 3" xfId="9835"/>
    <cellStyle name="Normal 46 3 2" xfId="9836"/>
    <cellStyle name="Normal 46 4" xfId="9837"/>
    <cellStyle name="Normal 46 4 2" xfId="9838"/>
    <cellStyle name="Normal 46 5" xfId="9839"/>
    <cellStyle name="Normal 46 6" xfId="9840"/>
    <cellStyle name="Normal 46 6 2" xfId="9841"/>
    <cellStyle name="Normal 47" xfId="9842"/>
    <cellStyle name="Normal 47 2" xfId="9843"/>
    <cellStyle name="Normal 47 2 2" xfId="9844"/>
    <cellStyle name="Normal 47 2 3" xfId="9845"/>
    <cellStyle name="Normal 47 3" xfId="9846"/>
    <cellStyle name="Normal 47 3 2" xfId="9847"/>
    <cellStyle name="Normal 47 3 3" xfId="9848"/>
    <cellStyle name="Normal 47 4" xfId="9849"/>
    <cellStyle name="Normal 47 4 2" xfId="9850"/>
    <cellStyle name="Normal 47 4 3" xfId="9851"/>
    <cellStyle name="Normal 47 5" xfId="9852"/>
    <cellStyle name="Normal 47 5 2" xfId="9853"/>
    <cellStyle name="Normal 48" xfId="9854"/>
    <cellStyle name="Normal 48 2" xfId="9855"/>
    <cellStyle name="Normal 48 2 2" xfId="9856"/>
    <cellStyle name="Normal 48 2 3" xfId="9857"/>
    <cellStyle name="Normal 48 3" xfId="9858"/>
    <cellStyle name="Normal 48 3 2" xfId="9859"/>
    <cellStyle name="Normal 48 3 3" xfId="9860"/>
    <cellStyle name="Normal 48 4" xfId="9861"/>
    <cellStyle name="Normal 48 4 2" xfId="9862"/>
    <cellStyle name="Normal 48 4 3" xfId="9863"/>
    <cellStyle name="Normal 49" xfId="9864"/>
    <cellStyle name="Normal 49 2" xfId="9865"/>
    <cellStyle name="Normal 49 2 2" xfId="9866"/>
    <cellStyle name="Normal 49 2 3" xfId="9867"/>
    <cellStyle name="Normal 49 3" xfId="9868"/>
    <cellStyle name="Normal 49 3 2" xfId="9869"/>
    <cellStyle name="Normal 49 3 3" xfId="9870"/>
    <cellStyle name="Normal 49 4" xfId="9871"/>
    <cellStyle name="Normal 49 4 2" xfId="9872"/>
    <cellStyle name="Normal 49 4 3" xfId="9873"/>
    <cellStyle name="Normal 5" xfId="436"/>
    <cellStyle name="Normal 5 2" xfId="9874"/>
    <cellStyle name="Normal 5 2 2" xfId="9875"/>
    <cellStyle name="Normal 5 2 3" xfId="9876"/>
    <cellStyle name="Normal 5 2 4" xfId="9877"/>
    <cellStyle name="Normal 5 3" xfId="9878"/>
    <cellStyle name="Normal 5 3 2" xfId="9879"/>
    <cellStyle name="Normal 5 4" xfId="9880"/>
    <cellStyle name="Normal 5 4 2" xfId="9881"/>
    <cellStyle name="Normal 5 5" xfId="9882"/>
    <cellStyle name="Normal 5 5 2" xfId="9883"/>
    <cellStyle name="Normal 5 5 3" xfId="9884"/>
    <cellStyle name="Normal 5 6" xfId="9885"/>
    <cellStyle name="Normal 5_2011 CBR Rev Calc by schedule" xfId="9886"/>
    <cellStyle name="Normal 50" xfId="9887"/>
    <cellStyle name="Normal 50 2" xfId="9888"/>
    <cellStyle name="Normal 50 2 2" xfId="9889"/>
    <cellStyle name="Normal 50 2 3" xfId="9890"/>
    <cellStyle name="Normal 50 3" xfId="9891"/>
    <cellStyle name="Normal 50 3 2" xfId="9892"/>
    <cellStyle name="Normal 50 3 3" xfId="9893"/>
    <cellStyle name="Normal 50 4" xfId="9894"/>
    <cellStyle name="Normal 50 4 2" xfId="9895"/>
    <cellStyle name="Normal 50 4 3" xfId="9896"/>
    <cellStyle name="Normal 51" xfId="9897"/>
    <cellStyle name="Normal 51 2" xfId="9898"/>
    <cellStyle name="Normal 51 2 2" xfId="9899"/>
    <cellStyle name="Normal 51 2 2 2" xfId="9900"/>
    <cellStyle name="Normal 51 2 3" xfId="9901"/>
    <cellStyle name="Normal 51 2 3 2" xfId="9902"/>
    <cellStyle name="Normal 51 2 4" xfId="9903"/>
    <cellStyle name="Normal 51 3" xfId="9904"/>
    <cellStyle name="Normal 51 3 2" xfId="9905"/>
    <cellStyle name="Normal 51 4" xfId="9906"/>
    <cellStyle name="Normal 51 4 2" xfId="9907"/>
    <cellStyle name="Normal 51 5" xfId="9908"/>
    <cellStyle name="Normal 51 6" xfId="9909"/>
    <cellStyle name="Normal 52" xfId="9910"/>
    <cellStyle name="Normal 53" xfId="9911"/>
    <cellStyle name="Normal 53 2" xfId="9912"/>
    <cellStyle name="Normal 53 2 2" xfId="9913"/>
    <cellStyle name="Normal 53 3" xfId="9914"/>
    <cellStyle name="Normal 53 3 2" xfId="9915"/>
    <cellStyle name="Normal 53 3 3" xfId="9916"/>
    <cellStyle name="Normal 53 4" xfId="9917"/>
    <cellStyle name="Normal 53 4 2" xfId="9918"/>
    <cellStyle name="Normal 54" xfId="9919"/>
    <cellStyle name="Normal 54 2" xfId="9920"/>
    <cellStyle name="Normal 54 2 2" xfId="9921"/>
    <cellStyle name="Normal 54 3" xfId="9922"/>
    <cellStyle name="Normal 54 3 2" xfId="9923"/>
    <cellStyle name="Normal 54 3 3" xfId="9924"/>
    <cellStyle name="Normal 54 4" xfId="9925"/>
    <cellStyle name="Normal 54 4 2" xfId="9926"/>
    <cellStyle name="Normal 55" xfId="9927"/>
    <cellStyle name="Normal 55 2" xfId="9928"/>
    <cellStyle name="Normal 55 2 2" xfId="9929"/>
    <cellStyle name="Normal 55 2 3" xfId="9930"/>
    <cellStyle name="Normal 55 3" xfId="9931"/>
    <cellStyle name="Normal 56" xfId="9932"/>
    <cellStyle name="Normal 56 2" xfId="9933"/>
    <cellStyle name="Normal 56 2 2" xfId="9934"/>
    <cellStyle name="Normal 56 2 3" xfId="9935"/>
    <cellStyle name="Normal 56 3" xfId="9936"/>
    <cellStyle name="Normal 57" xfId="9937"/>
    <cellStyle name="Normal 57 2" xfId="9938"/>
    <cellStyle name="Normal 57 3" xfId="9939"/>
    <cellStyle name="Normal 58" xfId="9940"/>
    <cellStyle name="Normal 58 2" xfId="9941"/>
    <cellStyle name="Normal 58 3" xfId="9942"/>
    <cellStyle name="Normal 59" xfId="9943"/>
    <cellStyle name="Normal 59 2" xfId="9944"/>
    <cellStyle name="Normal 59 3" xfId="9945"/>
    <cellStyle name="Normal 6" xfId="437"/>
    <cellStyle name="Normal 6 2" xfId="438"/>
    <cellStyle name="Normal 6 2 2" xfId="9946"/>
    <cellStyle name="Normal 6 2 2 2" xfId="9947"/>
    <cellStyle name="Normal 6 2 2 3" xfId="9948"/>
    <cellStyle name="Normal 6 2 3" xfId="9949"/>
    <cellStyle name="Normal 6 2 4" xfId="9950"/>
    <cellStyle name="Normal 6 2 5" xfId="9951"/>
    <cellStyle name="Normal 6 3" xfId="698"/>
    <cellStyle name="Normal 6 3 2" xfId="9952"/>
    <cellStyle name="Normal 6 4" xfId="9953"/>
    <cellStyle name="Normal 6 5" xfId="9954"/>
    <cellStyle name="Normal 6 5 2" xfId="9955"/>
    <cellStyle name="Normal 6 5 2 2" xfId="9956"/>
    <cellStyle name="Normal 6 5 3" xfId="9957"/>
    <cellStyle name="Normal 6 6" xfId="9958"/>
    <cellStyle name="Normal 6_2010 PTC's Sept10_Aug11 (Version 4)" xfId="439"/>
    <cellStyle name="Normal 60" xfId="9959"/>
    <cellStyle name="Normal 60 2" xfId="9960"/>
    <cellStyle name="Normal 60 3" xfId="9961"/>
    <cellStyle name="Normal 61" xfId="9962"/>
    <cellStyle name="Normal 61 2" xfId="9963"/>
    <cellStyle name="Normal 61 3" xfId="9964"/>
    <cellStyle name="Normal 62" xfId="9965"/>
    <cellStyle name="Normal 62 2" xfId="9966"/>
    <cellStyle name="Normal 62 3" xfId="9967"/>
    <cellStyle name="Normal 63" xfId="9968"/>
    <cellStyle name="Normal 63 2" xfId="9969"/>
    <cellStyle name="Normal 63 3" xfId="9970"/>
    <cellStyle name="Normal 64" xfId="9971"/>
    <cellStyle name="Normal 64 2" xfId="9972"/>
    <cellStyle name="Normal 64 3" xfId="9973"/>
    <cellStyle name="Normal 65" xfId="9974"/>
    <cellStyle name="Normal 65 2" xfId="9975"/>
    <cellStyle name="Normal 65 3" xfId="9976"/>
    <cellStyle name="Normal 66" xfId="9977"/>
    <cellStyle name="Normal 66 2" xfId="9978"/>
    <cellStyle name="Normal 66 3" xfId="9979"/>
    <cellStyle name="Normal 67" xfId="9980"/>
    <cellStyle name="Normal 67 2" xfId="9981"/>
    <cellStyle name="Normal 67 3" xfId="9982"/>
    <cellStyle name="Normal 68" xfId="9983"/>
    <cellStyle name="Normal 68 2" xfId="9984"/>
    <cellStyle name="Normal 68 3" xfId="9985"/>
    <cellStyle name="Normal 69" xfId="9986"/>
    <cellStyle name="Normal 69 2" xfId="9987"/>
    <cellStyle name="Normal 69 3" xfId="9988"/>
    <cellStyle name="Normal 7" xfId="440"/>
    <cellStyle name="Normal 7 2" xfId="699"/>
    <cellStyle name="Normal 7 2 2" xfId="9989"/>
    <cellStyle name="Normal 7 2 2 2" xfId="9990"/>
    <cellStyle name="Normal 7 2 2 3" xfId="9991"/>
    <cellStyle name="Normal 7 2 3" xfId="9992"/>
    <cellStyle name="Normal 7 2 4" xfId="9993"/>
    <cellStyle name="Normal 7 3" xfId="9994"/>
    <cellStyle name="Normal 7 4" xfId="9995"/>
    <cellStyle name="Normal 7 4 2" xfId="9996"/>
    <cellStyle name="Normal 7 4 2 2" xfId="9997"/>
    <cellStyle name="Normal 7 4 3" xfId="9998"/>
    <cellStyle name="Normal 7 5" xfId="9999"/>
    <cellStyle name="Normal 70" xfId="10000"/>
    <cellStyle name="Normal 70 2" xfId="10001"/>
    <cellStyle name="Normal 70 3" xfId="10002"/>
    <cellStyle name="Normal 71" xfId="10003"/>
    <cellStyle name="Normal 71 2" xfId="10004"/>
    <cellStyle name="Normal 71 3" xfId="10005"/>
    <cellStyle name="Normal 72" xfId="10006"/>
    <cellStyle name="Normal 72 2" xfId="10007"/>
    <cellStyle name="Normal 72 3" xfId="10008"/>
    <cellStyle name="Normal 73" xfId="10009"/>
    <cellStyle name="Normal 73 2" xfId="10010"/>
    <cellStyle name="Normal 73 3" xfId="10011"/>
    <cellStyle name="Normal 74" xfId="10012"/>
    <cellStyle name="Normal 75" xfId="10013"/>
    <cellStyle name="Normal 76" xfId="10014"/>
    <cellStyle name="Normal 77" xfId="10015"/>
    <cellStyle name="Normal 78" xfId="10016"/>
    <cellStyle name="Normal 79" xfId="10017"/>
    <cellStyle name="Normal 8" xfId="441"/>
    <cellStyle name="Normal 8 2" xfId="846"/>
    <cellStyle name="Normal 8 2 2" xfId="10018"/>
    <cellStyle name="Normal 8 2 2 2" xfId="10019"/>
    <cellStyle name="Normal 8 2 2 3" xfId="10020"/>
    <cellStyle name="Normal 8 2 3" xfId="10021"/>
    <cellStyle name="Normal 8 2 4" xfId="10022"/>
    <cellStyle name="Normal 8 2 5" xfId="10023"/>
    <cellStyle name="Normal 8 3" xfId="10024"/>
    <cellStyle name="Normal 8 4" xfId="10025"/>
    <cellStyle name="Normal 8 4 2" xfId="10026"/>
    <cellStyle name="Normal 8 4 2 2" xfId="10027"/>
    <cellStyle name="Normal 8 4 3" xfId="10028"/>
    <cellStyle name="Normal 8 5" xfId="10029"/>
    <cellStyle name="Normal 8 6" xfId="10030"/>
    <cellStyle name="Normal 80" xfId="10031"/>
    <cellStyle name="Normal 81" xfId="10032"/>
    <cellStyle name="Normal 82" xfId="10033"/>
    <cellStyle name="Normal 83" xfId="10034"/>
    <cellStyle name="Normal 84" xfId="10035"/>
    <cellStyle name="Normal 85" xfId="10036"/>
    <cellStyle name="Normal 86" xfId="10037"/>
    <cellStyle name="Normal 87" xfId="10038"/>
    <cellStyle name="Normal 88" xfId="10039"/>
    <cellStyle name="Normal 89" xfId="10040"/>
    <cellStyle name="Normal 9" xfId="442"/>
    <cellStyle name="Normal 9 2" xfId="700"/>
    <cellStyle name="Normal 9 2 2" xfId="848"/>
    <cellStyle name="Normal 9 2 2 2" xfId="10041"/>
    <cellStyle name="Normal 9 2 2 3" xfId="10042"/>
    <cellStyle name="Normal 9 2 3" xfId="10043"/>
    <cellStyle name="Normal 9 2 4" xfId="10044"/>
    <cellStyle name="Normal 9 3" xfId="847"/>
    <cellStyle name="Normal 9 3 2" xfId="10045"/>
    <cellStyle name="Normal 9 3 2 2" xfId="10046"/>
    <cellStyle name="Normal 9 3 3" xfId="10047"/>
    <cellStyle name="Normal 9 4" xfId="10048"/>
    <cellStyle name="Normal 90" xfId="10049"/>
    <cellStyle name="Normal 91" xfId="10050"/>
    <cellStyle name="Normal 92" xfId="10051"/>
    <cellStyle name="Normal 93" xfId="10052"/>
    <cellStyle name="Normal 94" xfId="10053"/>
    <cellStyle name="Normal 95" xfId="10054"/>
    <cellStyle name="Normal 96" xfId="10055"/>
    <cellStyle name="Normal 96 2" xfId="10056"/>
    <cellStyle name="Normal 97" xfId="10057"/>
    <cellStyle name="Normal 98" xfId="10058"/>
    <cellStyle name="Normal 99" xfId="10059"/>
    <cellStyle name="Note" xfId="443" builtinId="10" customBuiltin="1"/>
    <cellStyle name="Note 10" xfId="444"/>
    <cellStyle name="Note 10 2" xfId="701"/>
    <cellStyle name="Note 10 2 2" xfId="10060"/>
    <cellStyle name="Note 10 3" xfId="10061"/>
    <cellStyle name="Note 10 4" xfId="10062"/>
    <cellStyle name="Note 11" xfId="445"/>
    <cellStyle name="Note 11 2" xfId="702"/>
    <cellStyle name="Note 11 2 2" xfId="10063"/>
    <cellStyle name="Note 11 3" xfId="10064"/>
    <cellStyle name="Note 11 4" xfId="10065"/>
    <cellStyle name="Note 12" xfId="10066"/>
    <cellStyle name="Note 12 2" xfId="703"/>
    <cellStyle name="Note 12 2 2" xfId="10067"/>
    <cellStyle name="Note 12 3" xfId="10068"/>
    <cellStyle name="Note 12 3 2" xfId="10069"/>
    <cellStyle name="Note 12 3 3" xfId="10070"/>
    <cellStyle name="Note 12 4" xfId="10071"/>
    <cellStyle name="Note 12 4 2" xfId="10072"/>
    <cellStyle name="Note 12 5" xfId="10073"/>
    <cellStyle name="Note 13" xfId="10074"/>
    <cellStyle name="Note 13 2" xfId="10075"/>
    <cellStyle name="Note 14" xfId="10076"/>
    <cellStyle name="Note 14 2" xfId="10077"/>
    <cellStyle name="Note 2" xfId="446"/>
    <cellStyle name="Note 2 2" xfId="704"/>
    <cellStyle name="Note 2 2 2" xfId="10078"/>
    <cellStyle name="Note 2 2 2 2" xfId="10079"/>
    <cellStyle name="Note 2 2 3" xfId="10080"/>
    <cellStyle name="Note 2 2 4" xfId="10081"/>
    <cellStyle name="Note 2 2 4 2" xfId="10082"/>
    <cellStyle name="Note 2 2 5" xfId="10083"/>
    <cellStyle name="Note 2 3" xfId="10084"/>
    <cellStyle name="Note 2 3 2" xfId="10085"/>
    <cellStyle name="Note 2 3 2 2" xfId="10086"/>
    <cellStyle name="Note 2 3 3" xfId="10087"/>
    <cellStyle name="Note 2 4" xfId="10088"/>
    <cellStyle name="Note 2 4 2" xfId="10089"/>
    <cellStyle name="Note 2 4 2 2" xfId="10090"/>
    <cellStyle name="Note 2 4 3" xfId="10091"/>
    <cellStyle name="Note 2 5" xfId="10092"/>
    <cellStyle name="Note 2 5 2" xfId="10093"/>
    <cellStyle name="Note 2 6" xfId="10094"/>
    <cellStyle name="Note 2_AURORA Total New" xfId="10095"/>
    <cellStyle name="Note 3" xfId="447"/>
    <cellStyle name="Note 3 2" xfId="705"/>
    <cellStyle name="Note 3 2 2" xfId="10096"/>
    <cellStyle name="Note 3 2 3" xfId="10097"/>
    <cellStyle name="Note 3 3" xfId="10098"/>
    <cellStyle name="Note 3 3 2" xfId="10099"/>
    <cellStyle name="Note 3 4" xfId="10100"/>
    <cellStyle name="Note 3 4 2" xfId="10101"/>
    <cellStyle name="Note 3 5" xfId="10102"/>
    <cellStyle name="Note 4" xfId="448"/>
    <cellStyle name="Note 4 2" xfId="706"/>
    <cellStyle name="Note 4 2 2" xfId="10103"/>
    <cellStyle name="Note 4 2 3" xfId="10104"/>
    <cellStyle name="Note 4 3" xfId="10105"/>
    <cellStyle name="Note 4 3 2" xfId="10106"/>
    <cellStyle name="Note 4 4" xfId="10107"/>
    <cellStyle name="Note 4 4 2" xfId="10108"/>
    <cellStyle name="Note 4 5" xfId="10109"/>
    <cellStyle name="Note 5" xfId="449"/>
    <cellStyle name="Note 5 2" xfId="707"/>
    <cellStyle name="Note 5 2 2" xfId="10110"/>
    <cellStyle name="Note 5 2 3" xfId="10111"/>
    <cellStyle name="Note 5 3" xfId="10112"/>
    <cellStyle name="Note 5 3 2" xfId="10113"/>
    <cellStyle name="Note 5 4" xfId="10114"/>
    <cellStyle name="Note 5 4 2" xfId="10115"/>
    <cellStyle name="Note 5 5" xfId="10116"/>
    <cellStyle name="Note 6" xfId="450"/>
    <cellStyle name="Note 6 2" xfId="708"/>
    <cellStyle name="Note 6 2 2" xfId="10117"/>
    <cellStyle name="Note 6 3" xfId="10118"/>
    <cellStyle name="Note 6 3 2" xfId="10119"/>
    <cellStyle name="Note 6 4" xfId="10120"/>
    <cellStyle name="Note 6 4 2" xfId="10121"/>
    <cellStyle name="Note 6 5" xfId="10122"/>
    <cellStyle name="Note 7" xfId="451"/>
    <cellStyle name="Note 7 2" xfId="709"/>
    <cellStyle name="Note 7 2 2" xfId="10123"/>
    <cellStyle name="Note 7 3" xfId="10124"/>
    <cellStyle name="Note 7 3 2" xfId="10125"/>
    <cellStyle name="Note 7 4" xfId="10126"/>
    <cellStyle name="Note 7 4 2" xfId="10127"/>
    <cellStyle name="Note 7 5" xfId="10128"/>
    <cellStyle name="Note 8" xfId="452"/>
    <cellStyle name="Note 8 2" xfId="710"/>
    <cellStyle name="Note 8 2 2" xfId="10129"/>
    <cellStyle name="Note 8 3" xfId="10130"/>
    <cellStyle name="Note 8 3 2" xfId="10131"/>
    <cellStyle name="Note 8 4" xfId="10132"/>
    <cellStyle name="Note 8 4 2" xfId="10133"/>
    <cellStyle name="Note 8 5" xfId="10134"/>
    <cellStyle name="Note 9" xfId="453"/>
    <cellStyle name="Note 9 2" xfId="711"/>
    <cellStyle name="Note 9 2 2" xfId="10135"/>
    <cellStyle name="Note 9 3" xfId="10136"/>
    <cellStyle name="Note 9 3 2" xfId="10137"/>
    <cellStyle name="Note 9 4" xfId="10138"/>
    <cellStyle name="Note 9 4 2" xfId="10139"/>
    <cellStyle name="Note 9 5" xfId="10140"/>
    <cellStyle name="Output" xfId="454" builtinId="21" customBuiltin="1"/>
    <cellStyle name="Output 2" xfId="10141"/>
    <cellStyle name="Output 2 2" xfId="10142"/>
    <cellStyle name="Output 2 2 2" xfId="10143"/>
    <cellStyle name="Output 2 2 3" xfId="10144"/>
    <cellStyle name="Output 2 2 3 2" xfId="10145"/>
    <cellStyle name="Output 2 2 4" xfId="10146"/>
    <cellStyle name="Output 2 3" xfId="10147"/>
    <cellStyle name="Output 2 3 2" xfId="10148"/>
    <cellStyle name="Output 2 4" xfId="10149"/>
    <cellStyle name="Output 2 4 2" xfId="10150"/>
    <cellStyle name="Output 2 5" xfId="10151"/>
    <cellStyle name="Output 3" xfId="10152"/>
    <cellStyle name="Output 3 2" xfId="10153"/>
    <cellStyle name="Output 3 3" xfId="10154"/>
    <cellStyle name="Output 3 4" xfId="10155"/>
    <cellStyle name="Output 4" xfId="10156"/>
    <cellStyle name="Output 4 2" xfId="10157"/>
    <cellStyle name="Output 5" xfId="10158"/>
    <cellStyle name="Output 6" xfId="10159"/>
    <cellStyle name="Percen - Style1" xfId="455"/>
    <cellStyle name="Percen - Style1 2" xfId="10160"/>
    <cellStyle name="Percen - Style2" xfId="456"/>
    <cellStyle name="Percen - Style2 2" xfId="10161"/>
    <cellStyle name="Percen - Style2 3" xfId="10162"/>
    <cellStyle name="Percen - Style3" xfId="457"/>
    <cellStyle name="Percen - Style3 2" xfId="849"/>
    <cellStyle name="Percen - Style3 2 2" xfId="10163"/>
    <cellStyle name="Percen - Style3 3" xfId="10164"/>
    <cellStyle name="Percen - Style3 4" xfId="10165"/>
    <cellStyle name="Percen - Style3_ACCOUNTS" xfId="10166"/>
    <cellStyle name="Percent" xfId="458" builtinId="5"/>
    <cellStyle name="Percent (0)" xfId="712"/>
    <cellStyle name="Percent [2]" xfId="459"/>
    <cellStyle name="Percent [2] 2" xfId="460"/>
    <cellStyle name="Percent [2] 2 2" xfId="10167"/>
    <cellStyle name="Percent [2] 2 2 2" xfId="10168"/>
    <cellStyle name="Percent [2] 2 2 3" xfId="10169"/>
    <cellStyle name="Percent [2] 2 3" xfId="10170"/>
    <cellStyle name="Percent [2] 2 4" xfId="10171"/>
    <cellStyle name="Percent [2] 3" xfId="10172"/>
    <cellStyle name="Percent [2] 3 2" xfId="10173"/>
    <cellStyle name="Percent [2] 3 2 2" xfId="10174"/>
    <cellStyle name="Percent [2] 3 2 3" xfId="10175"/>
    <cellStyle name="Percent [2] 3 3" xfId="10176"/>
    <cellStyle name="Percent [2] 3 3 2" xfId="10177"/>
    <cellStyle name="Percent [2] 3 3 3" xfId="10178"/>
    <cellStyle name="Percent [2] 3 4" xfId="10179"/>
    <cellStyle name="Percent [2] 3 4 2" xfId="10180"/>
    <cellStyle name="Percent [2] 3 4 3" xfId="10181"/>
    <cellStyle name="Percent [2] 4" xfId="10182"/>
    <cellStyle name="Percent [2] 4 2" xfId="10183"/>
    <cellStyle name="Percent [2] 4 3" xfId="10184"/>
    <cellStyle name="Percent [2] 5" xfId="10185"/>
    <cellStyle name="Percent [2] 5 2" xfId="10186"/>
    <cellStyle name="Percent [2] 6" xfId="10187"/>
    <cellStyle name="Percent [2] 6 2" xfId="10188"/>
    <cellStyle name="Percent [2] 7" xfId="10189"/>
    <cellStyle name="Percent 10" xfId="713"/>
    <cellStyle name="Percent 10 2" xfId="10190"/>
    <cellStyle name="Percent 10 3" xfId="10191"/>
    <cellStyle name="Percent 10 3 2" xfId="10192"/>
    <cellStyle name="Percent 10 3 3" xfId="10193"/>
    <cellStyle name="Percent 10 4" xfId="10194"/>
    <cellStyle name="Percent 100" xfId="10195"/>
    <cellStyle name="Percent 101" xfId="10196"/>
    <cellStyle name="Percent 102" xfId="10197"/>
    <cellStyle name="Percent 103" xfId="10198"/>
    <cellStyle name="Percent 104" xfId="10199"/>
    <cellStyle name="Percent 105" xfId="10200"/>
    <cellStyle name="Percent 106" xfId="10201"/>
    <cellStyle name="Percent 107" xfId="10202"/>
    <cellStyle name="Percent 108" xfId="10203"/>
    <cellStyle name="Percent 109" xfId="10204"/>
    <cellStyle name="Percent 11" xfId="714"/>
    <cellStyle name="Percent 11 2" xfId="10205"/>
    <cellStyle name="Percent 11 2 2" xfId="10206"/>
    <cellStyle name="Percent 11 2 3" xfId="10207"/>
    <cellStyle name="Percent 11 3" xfId="10208"/>
    <cellStyle name="Percent 11 3 2" xfId="10209"/>
    <cellStyle name="Percent 11 3 3" xfId="10210"/>
    <cellStyle name="Percent 11 4" xfId="10211"/>
    <cellStyle name="Percent 11 4 2" xfId="10212"/>
    <cellStyle name="Percent 11 4 3" xfId="10213"/>
    <cellStyle name="Percent 11 5" xfId="10214"/>
    <cellStyle name="Percent 110" xfId="10215"/>
    <cellStyle name="Percent 111" xfId="10216"/>
    <cellStyle name="Percent 112" xfId="10217"/>
    <cellStyle name="Percent 113" xfId="10218"/>
    <cellStyle name="Percent 114" xfId="10219"/>
    <cellStyle name="Percent 115" xfId="10220"/>
    <cellStyle name="Percent 116" xfId="10221"/>
    <cellStyle name="Percent 117" xfId="10222"/>
    <cellStyle name="Percent 118" xfId="10223"/>
    <cellStyle name="Percent 119" xfId="10224"/>
    <cellStyle name="Percent 12" xfId="715"/>
    <cellStyle name="Percent 12 2" xfId="10225"/>
    <cellStyle name="Percent 12 2 2" xfId="10226"/>
    <cellStyle name="Percent 12 2 2 2" xfId="10227"/>
    <cellStyle name="Percent 12 2 2 3" xfId="10228"/>
    <cellStyle name="Percent 12 2 3" xfId="10229"/>
    <cellStyle name="Percent 12 3" xfId="10230"/>
    <cellStyle name="Percent 12 3 2" xfId="10231"/>
    <cellStyle name="Percent 12 3 3" xfId="10232"/>
    <cellStyle name="Percent 12 4" xfId="10233"/>
    <cellStyle name="Percent 12 4 2" xfId="10234"/>
    <cellStyle name="Percent 12 4 3" xfId="10235"/>
    <cellStyle name="Percent 12 5" xfId="10236"/>
    <cellStyle name="Percent 12 5 2" xfId="10237"/>
    <cellStyle name="Percent 12 5 3" xfId="10238"/>
    <cellStyle name="Percent 12 6" xfId="12028"/>
    <cellStyle name="Percent 120" xfId="10239"/>
    <cellStyle name="Percent 121" xfId="10240"/>
    <cellStyle name="Percent 13" xfId="716"/>
    <cellStyle name="Percent 13 2" xfId="10241"/>
    <cellStyle name="Percent 13 2 2" xfId="10242"/>
    <cellStyle name="Percent 13 2 3" xfId="10243"/>
    <cellStyle name="Percent 13 3" xfId="10244"/>
    <cellStyle name="Percent 13 3 2" xfId="10245"/>
    <cellStyle name="Percent 13 3 3" xfId="10246"/>
    <cellStyle name="Percent 13 4" xfId="10247"/>
    <cellStyle name="Percent 13 5" xfId="10248"/>
    <cellStyle name="Percent 13 6" xfId="10249"/>
    <cellStyle name="Percent 14" xfId="717"/>
    <cellStyle name="Percent 14 2" xfId="10250"/>
    <cellStyle name="Percent 14 2 2" xfId="10251"/>
    <cellStyle name="Percent 14 2 2 2" xfId="10252"/>
    <cellStyle name="Percent 14 3" xfId="10253"/>
    <cellStyle name="Percent 14 3 2" xfId="10254"/>
    <cellStyle name="Percent 14 4" xfId="10255"/>
    <cellStyle name="Percent 14 4 2" xfId="10256"/>
    <cellStyle name="Percent 14 4 3" xfId="10257"/>
    <cellStyle name="Percent 14 5" xfId="10258"/>
    <cellStyle name="Percent 14 5 2" xfId="10259"/>
    <cellStyle name="Percent 15" xfId="718"/>
    <cellStyle name="Percent 15 2" xfId="10260"/>
    <cellStyle name="Percent 15 2 2" xfId="10261"/>
    <cellStyle name="Percent 15 2 3" xfId="10262"/>
    <cellStyle name="Percent 15 2 4" xfId="10263"/>
    <cellStyle name="Percent 15 2 5" xfId="10264"/>
    <cellStyle name="Percent 15 3" xfId="10265"/>
    <cellStyle name="Percent 15 3 2" xfId="10266"/>
    <cellStyle name="Percent 15 4" xfId="10267"/>
    <cellStyle name="Percent 15 4 2" xfId="10268"/>
    <cellStyle name="Percent 15 4 3" xfId="10269"/>
    <cellStyle name="Percent 15 5" xfId="10270"/>
    <cellStyle name="Percent 15 6" xfId="10271"/>
    <cellStyle name="Percent 16" xfId="719"/>
    <cellStyle name="Percent 16 2" xfId="10272"/>
    <cellStyle name="Percent 16 2 2" xfId="10273"/>
    <cellStyle name="Percent 16 2 3" xfId="10274"/>
    <cellStyle name="Percent 16 3" xfId="10275"/>
    <cellStyle name="Percent 16 3 2" xfId="10276"/>
    <cellStyle name="Percent 16 3 3" xfId="10277"/>
    <cellStyle name="Percent 16 4" xfId="10278"/>
    <cellStyle name="Percent 16 4 2" xfId="10279"/>
    <cellStyle name="Percent 16 4 3" xfId="10280"/>
    <cellStyle name="Percent 17" xfId="756"/>
    <cellStyle name="Percent 17 2" xfId="10281"/>
    <cellStyle name="Percent 17 2 2" xfId="10282"/>
    <cellStyle name="Percent 17 2 3" xfId="10283"/>
    <cellStyle name="Percent 17 2 4" xfId="10284"/>
    <cellStyle name="Percent 17 3" xfId="10285"/>
    <cellStyle name="Percent 17 3 2" xfId="10286"/>
    <cellStyle name="Percent 17 3 3" xfId="10287"/>
    <cellStyle name="Percent 17 4" xfId="10288"/>
    <cellStyle name="Percent 17 4 2" xfId="10289"/>
    <cellStyle name="Percent 17 4 3" xfId="10290"/>
    <cellStyle name="Percent 18" xfId="850"/>
    <cellStyle name="Percent 18 2" xfId="10291"/>
    <cellStyle name="Percent 18 2 2" xfId="10292"/>
    <cellStyle name="Percent 18 2 3" xfId="10293"/>
    <cellStyle name="Percent 18 3" xfId="10294"/>
    <cellStyle name="Percent 18 3 2" xfId="10295"/>
    <cellStyle name="Percent 18 3 3" xfId="10296"/>
    <cellStyle name="Percent 18 4" xfId="10297"/>
    <cellStyle name="Percent 18 4 2" xfId="10298"/>
    <cellStyle name="Percent 18 4 3" xfId="10299"/>
    <cellStyle name="Percent 18 5" xfId="10300"/>
    <cellStyle name="Percent 18 5 2" xfId="10301"/>
    <cellStyle name="Percent 19" xfId="884"/>
    <cellStyle name="Percent 19 2" xfId="10302"/>
    <cellStyle name="Percent 19 2 2" xfId="10303"/>
    <cellStyle name="Percent 19 2 3" xfId="10304"/>
    <cellStyle name="Percent 19 3" xfId="10305"/>
    <cellStyle name="Percent 19 3 2" xfId="10306"/>
    <cellStyle name="Percent 19 3 3" xfId="10307"/>
    <cellStyle name="Percent 19 4" xfId="10308"/>
    <cellStyle name="Percent 19 4 2" xfId="10309"/>
    <cellStyle name="Percent 19 4 3" xfId="10310"/>
    <cellStyle name="Percent 2" xfId="461"/>
    <cellStyle name="Percent 2 2" xfId="462"/>
    <cellStyle name="Percent 2 2 2" xfId="10311"/>
    <cellStyle name="Percent 2 2 2 2" xfId="10312"/>
    <cellStyle name="Percent 2 2 2 3" xfId="10313"/>
    <cellStyle name="Percent 2 2 3" xfId="10314"/>
    <cellStyle name="Percent 2 2 4" xfId="10315"/>
    <cellStyle name="Percent 2 3" xfId="888"/>
    <cellStyle name="Percent 2 3 2" xfId="10316"/>
    <cellStyle name="Percent 2 3 3" xfId="10317"/>
    <cellStyle name="Percent 2 3 4" xfId="10318"/>
    <cellStyle name="Percent 2 4" xfId="10319"/>
    <cellStyle name="Percent 2 4 2" xfId="10320"/>
    <cellStyle name="Percent 2 4 3" xfId="10321"/>
    <cellStyle name="Percent 2 5" xfId="10322"/>
    <cellStyle name="Percent 2 6" xfId="10323"/>
    <cellStyle name="Percent 20" xfId="10324"/>
    <cellStyle name="Percent 20 2" xfId="10325"/>
    <cellStyle name="Percent 20 2 2" xfId="10326"/>
    <cellStyle name="Percent 20 2 3" xfId="10327"/>
    <cellStyle name="Percent 20 2 4" xfId="10328"/>
    <cellStyle name="Percent 20 2 5" xfId="10329"/>
    <cellStyle name="Percent 20 3" xfId="10330"/>
    <cellStyle name="Percent 20 4" xfId="10331"/>
    <cellStyle name="Percent 20 5" xfId="10332"/>
    <cellStyle name="Percent 21" xfId="10333"/>
    <cellStyle name="Percent 21 2" xfId="10334"/>
    <cellStyle name="Percent 21 3" xfId="10335"/>
    <cellStyle name="Percent 22" xfId="10336"/>
    <cellStyle name="Percent 22 2" xfId="10337"/>
    <cellStyle name="Percent 22 2 2" xfId="10338"/>
    <cellStyle name="Percent 22 3" xfId="10339"/>
    <cellStyle name="Percent 22 3 2" xfId="10340"/>
    <cellStyle name="Percent 22 3 3" xfId="10341"/>
    <cellStyle name="Percent 22 4" xfId="10342"/>
    <cellStyle name="Percent 22 4 2" xfId="10343"/>
    <cellStyle name="Percent 23" xfId="10344"/>
    <cellStyle name="Percent 23 2" xfId="10345"/>
    <cellStyle name="Percent 23 2 2" xfId="10346"/>
    <cellStyle name="Percent 23 3" xfId="10347"/>
    <cellStyle name="Percent 23 3 2" xfId="10348"/>
    <cellStyle name="Percent 23 3 3" xfId="10349"/>
    <cellStyle name="Percent 23 4" xfId="10350"/>
    <cellStyle name="Percent 23 4 2" xfId="10351"/>
    <cellStyle name="Percent 24" xfId="10352"/>
    <cellStyle name="Percent 24 2" xfId="10353"/>
    <cellStyle name="Percent 24 2 2" xfId="10354"/>
    <cellStyle name="Percent 24 2 3" xfId="10355"/>
    <cellStyle name="Percent 24 3" xfId="10356"/>
    <cellStyle name="Percent 24 3 2" xfId="10357"/>
    <cellStyle name="Percent 24 3 3" xfId="10358"/>
    <cellStyle name="Percent 24 4" xfId="10359"/>
    <cellStyle name="Percent 24 4 2" xfId="10360"/>
    <cellStyle name="Percent 24 4 3" xfId="10361"/>
    <cellStyle name="Percent 24 5" xfId="10362"/>
    <cellStyle name="Percent 25" xfId="10363"/>
    <cellStyle name="Percent 25 2" xfId="10364"/>
    <cellStyle name="Percent 25 2 2" xfId="10365"/>
    <cellStyle name="Percent 25 2 3" xfId="10366"/>
    <cellStyle name="Percent 25 3" xfId="10367"/>
    <cellStyle name="Percent 26" xfId="10368"/>
    <cellStyle name="Percent 26 2" xfId="10369"/>
    <cellStyle name="Percent 26 3" xfId="10370"/>
    <cellStyle name="Percent 27" xfId="10371"/>
    <cellStyle name="Percent 27 2" xfId="10372"/>
    <cellStyle name="Percent 27 3" xfId="10373"/>
    <cellStyle name="Percent 28" xfId="10374"/>
    <cellStyle name="Percent 28 2" xfId="10375"/>
    <cellStyle name="Percent 28 3" xfId="10376"/>
    <cellStyle name="Percent 29" xfId="10377"/>
    <cellStyle name="Percent 29 2" xfId="10378"/>
    <cellStyle name="Percent 29 3" xfId="10379"/>
    <cellStyle name="Percent 3" xfId="463"/>
    <cellStyle name="Percent 3 2" xfId="720"/>
    <cellStyle name="Percent 3 2 2" xfId="10380"/>
    <cellStyle name="Percent 3 2 2 2" xfId="10381"/>
    <cellStyle name="Percent 3 2 2 3" xfId="10382"/>
    <cellStyle name="Percent 3 2 3" xfId="10383"/>
    <cellStyle name="Percent 3 2 4" xfId="10384"/>
    <cellStyle name="Percent 3 3" xfId="10385"/>
    <cellStyle name="Percent 3 3 2" xfId="10386"/>
    <cellStyle name="Percent 3 3 3" xfId="10387"/>
    <cellStyle name="Percent 3 4" xfId="10388"/>
    <cellStyle name="Percent 3 5" xfId="10389"/>
    <cellStyle name="Percent 30" xfId="10390"/>
    <cellStyle name="Percent 30 2" xfId="10391"/>
    <cellStyle name="Percent 30 3" xfId="10392"/>
    <cellStyle name="Percent 31" xfId="10393"/>
    <cellStyle name="Percent 31 2" xfId="10394"/>
    <cellStyle name="Percent 31 3" xfId="10395"/>
    <cellStyle name="Percent 32" xfId="10396"/>
    <cellStyle name="Percent 32 2" xfId="10397"/>
    <cellStyle name="Percent 32 3" xfId="10398"/>
    <cellStyle name="Percent 33" xfId="10399"/>
    <cellStyle name="Percent 33 2" xfId="10400"/>
    <cellStyle name="Percent 33 3" xfId="10401"/>
    <cellStyle name="Percent 34" xfId="10402"/>
    <cellStyle name="Percent 34 2" xfId="10403"/>
    <cellStyle name="Percent 34 3" xfId="10404"/>
    <cellStyle name="Percent 35" xfId="10405"/>
    <cellStyle name="Percent 35 2" xfId="10406"/>
    <cellStyle name="Percent 35 3" xfId="10407"/>
    <cellStyle name="Percent 36" xfId="10408"/>
    <cellStyle name="Percent 36 2" xfId="10409"/>
    <cellStyle name="Percent 36 3" xfId="10410"/>
    <cellStyle name="Percent 37" xfId="10411"/>
    <cellStyle name="Percent 37 2" xfId="10412"/>
    <cellStyle name="Percent 37 3" xfId="10413"/>
    <cellStyle name="Percent 38" xfId="10414"/>
    <cellStyle name="Percent 38 2" xfId="10415"/>
    <cellStyle name="Percent 38 3" xfId="10416"/>
    <cellStyle name="Percent 39" xfId="10417"/>
    <cellStyle name="Percent 39 2" xfId="10418"/>
    <cellStyle name="Percent 39 3" xfId="10419"/>
    <cellStyle name="Percent 4" xfId="464"/>
    <cellStyle name="Percent 4 2" xfId="721"/>
    <cellStyle name="Percent 4 2 2" xfId="10420"/>
    <cellStyle name="Percent 4 2 3" xfId="10421"/>
    <cellStyle name="Percent 4 2 3 2" xfId="10422"/>
    <cellStyle name="Percent 4 2 3 3" xfId="10423"/>
    <cellStyle name="Percent 4 2 4" xfId="10424"/>
    <cellStyle name="Percent 4 2 5" xfId="10425"/>
    <cellStyle name="Percent 4 3" xfId="722"/>
    <cellStyle name="Percent 4 3 2" xfId="10426"/>
    <cellStyle name="Percent 4 3 3" xfId="10427"/>
    <cellStyle name="Percent 4 4" xfId="10428"/>
    <cellStyle name="Percent 4 5" xfId="10429"/>
    <cellStyle name="Percent 40" xfId="10430"/>
    <cellStyle name="Percent 40 2" xfId="10431"/>
    <cellStyle name="Percent 40 3" xfId="10432"/>
    <cellStyle name="Percent 41" xfId="10433"/>
    <cellStyle name="Percent 41 2" xfId="10434"/>
    <cellStyle name="Percent 41 3" xfId="10435"/>
    <cellStyle name="Percent 42" xfId="10436"/>
    <cellStyle name="Percent 42 2" xfId="10437"/>
    <cellStyle name="Percent 42 3" xfId="10438"/>
    <cellStyle name="Percent 43" xfId="10439"/>
    <cellStyle name="Percent 43 2" xfId="10440"/>
    <cellStyle name="Percent 43 3" xfId="10441"/>
    <cellStyle name="Percent 44" xfId="10442"/>
    <cellStyle name="Percent 44 2" xfId="10443"/>
    <cellStyle name="Percent 44 3" xfId="10444"/>
    <cellStyle name="Percent 45" xfId="10445"/>
    <cellStyle name="Percent 45 2" xfId="10446"/>
    <cellStyle name="Percent 45 3" xfId="10447"/>
    <cellStyle name="Percent 46" xfId="10448"/>
    <cellStyle name="Percent 47" xfId="10449"/>
    <cellStyle name="Percent 48" xfId="10450"/>
    <cellStyle name="Percent 49" xfId="10451"/>
    <cellStyle name="Percent 5" xfId="465"/>
    <cellStyle name="Percent 5 2" xfId="10452"/>
    <cellStyle name="Percent 5 2 2" xfId="10453"/>
    <cellStyle name="Percent 5 2 3" xfId="10454"/>
    <cellStyle name="Percent 5 3" xfId="10455"/>
    <cellStyle name="Percent 5 4" xfId="10456"/>
    <cellStyle name="Percent 50" xfId="10457"/>
    <cellStyle name="Percent 51" xfId="10458"/>
    <cellStyle name="Percent 52" xfId="10459"/>
    <cellStyle name="Percent 53" xfId="10460"/>
    <cellStyle name="Percent 54" xfId="10461"/>
    <cellStyle name="Percent 55" xfId="10462"/>
    <cellStyle name="Percent 56" xfId="10463"/>
    <cellStyle name="Percent 57" xfId="10464"/>
    <cellStyle name="Percent 58" xfId="10465"/>
    <cellStyle name="Percent 59" xfId="10466"/>
    <cellStyle name="Percent 6" xfId="466"/>
    <cellStyle name="Percent 6 2" xfId="10467"/>
    <cellStyle name="Percent 6 2 2" xfId="10468"/>
    <cellStyle name="Percent 6 2 2 2" xfId="10469"/>
    <cellStyle name="Percent 6 2 2 3" xfId="10470"/>
    <cellStyle name="Percent 6 2 3" xfId="10471"/>
    <cellStyle name="Percent 6 2 4" xfId="10472"/>
    <cellStyle name="Percent 6 3" xfId="10473"/>
    <cellStyle name="Percent 6 3 2" xfId="10474"/>
    <cellStyle name="Percent 6 3 3" xfId="10475"/>
    <cellStyle name="Percent 6 4" xfId="10476"/>
    <cellStyle name="Percent 6 5" xfId="10477"/>
    <cellStyle name="Percent 60" xfId="10478"/>
    <cellStyle name="Percent 61" xfId="10479"/>
    <cellStyle name="Percent 62" xfId="10480"/>
    <cellStyle name="Percent 63" xfId="10481"/>
    <cellStyle name="Percent 64" xfId="10482"/>
    <cellStyle name="Percent 65" xfId="10483"/>
    <cellStyle name="Percent 66" xfId="10484"/>
    <cellStyle name="Percent 67" xfId="10485"/>
    <cellStyle name="Percent 68" xfId="10486"/>
    <cellStyle name="Percent 68 2" xfId="10487"/>
    <cellStyle name="Percent 69" xfId="10488"/>
    <cellStyle name="Percent 7" xfId="521"/>
    <cellStyle name="Percent 7 10" xfId="10489"/>
    <cellStyle name="Percent 7 2" xfId="851"/>
    <cellStyle name="Percent 7 2 2" xfId="10490"/>
    <cellStyle name="Percent 7 2 3" xfId="10491"/>
    <cellStyle name="Percent 7 3" xfId="10492"/>
    <cellStyle name="Percent 7 3 2" xfId="10493"/>
    <cellStyle name="Percent 7 3 3" xfId="10494"/>
    <cellStyle name="Percent 7 3 4" xfId="10495"/>
    <cellStyle name="Percent 7 3 5" xfId="10496"/>
    <cellStyle name="Percent 7 4" xfId="10497"/>
    <cellStyle name="Percent 7 4 2" xfId="10498"/>
    <cellStyle name="Percent 7 5" xfId="10499"/>
    <cellStyle name="Percent 7 5 2" xfId="10500"/>
    <cellStyle name="Percent 7 6" xfId="10501"/>
    <cellStyle name="Percent 7 7" xfId="10502"/>
    <cellStyle name="Percent 7 7 2" xfId="10503"/>
    <cellStyle name="Percent 7 8" xfId="10504"/>
    <cellStyle name="Percent 7 9" xfId="10505"/>
    <cellStyle name="Percent 70" xfId="10506"/>
    <cellStyle name="Percent 71" xfId="10507"/>
    <cellStyle name="Percent 72" xfId="10508"/>
    <cellStyle name="Percent 73" xfId="10509"/>
    <cellStyle name="Percent 74" xfId="10510"/>
    <cellStyle name="Percent 75" xfId="10511"/>
    <cellStyle name="Percent 76" xfId="10512"/>
    <cellStyle name="Percent 77" xfId="10513"/>
    <cellStyle name="Percent 78" xfId="10514"/>
    <cellStyle name="Percent 79" xfId="10515"/>
    <cellStyle name="Percent 8" xfId="723"/>
    <cellStyle name="Percent 8 2" xfId="10516"/>
    <cellStyle name="Percent 8 2 2" xfId="10517"/>
    <cellStyle name="Percent 8 2 2 2" xfId="10518"/>
    <cellStyle name="Percent 8 3" xfId="10519"/>
    <cellStyle name="Percent 80" xfId="10520"/>
    <cellStyle name="Percent 81" xfId="10521"/>
    <cellStyle name="Percent 82" xfId="10522"/>
    <cellStyle name="Percent 83" xfId="10523"/>
    <cellStyle name="Percent 84" xfId="10524"/>
    <cellStyle name="Percent 84 2" xfId="10525"/>
    <cellStyle name="Percent 85" xfId="10526"/>
    <cellStyle name="Percent 86" xfId="10527"/>
    <cellStyle name="Percent 86 2" xfId="10528"/>
    <cellStyle name="Percent 87" xfId="10529"/>
    <cellStyle name="Percent 88" xfId="10530"/>
    <cellStyle name="Percent 89" xfId="10531"/>
    <cellStyle name="Percent 9" xfId="724"/>
    <cellStyle name="Percent 9 2" xfId="10532"/>
    <cellStyle name="Percent 9 2 2" xfId="10533"/>
    <cellStyle name="Percent 9 2 3" xfId="10534"/>
    <cellStyle name="Percent 9 2 4" xfId="10535"/>
    <cellStyle name="Percent 9 3" xfId="10536"/>
    <cellStyle name="Percent 9 4" xfId="10537"/>
    <cellStyle name="Percent 90" xfId="10538"/>
    <cellStyle name="Percent 91" xfId="10539"/>
    <cellStyle name="Percent 92" xfId="10540"/>
    <cellStyle name="Percent 93" xfId="10541"/>
    <cellStyle name="Percent 94" xfId="10542"/>
    <cellStyle name="Percent 95" xfId="10543"/>
    <cellStyle name="Percent 96" xfId="10544"/>
    <cellStyle name="Percent 97" xfId="10545"/>
    <cellStyle name="Percent 98" xfId="10546"/>
    <cellStyle name="Percent 99" xfId="10547"/>
    <cellStyle name="Processing" xfId="467"/>
    <cellStyle name="Processing 2" xfId="10548"/>
    <cellStyle name="Processing 2 2" xfId="10549"/>
    <cellStyle name="Processing 2 3" xfId="10550"/>
    <cellStyle name="Processing 3" xfId="10551"/>
    <cellStyle name="Processing 4" xfId="10552"/>
    <cellStyle name="Processing_AURORA Total New" xfId="10553"/>
    <cellStyle name="PSChar" xfId="468"/>
    <cellStyle name="PSChar 2" xfId="10554"/>
    <cellStyle name="PSChar 2 2" xfId="10555"/>
    <cellStyle name="PSChar 2 3" xfId="10556"/>
    <cellStyle name="PSChar 3" xfId="10557"/>
    <cellStyle name="PSChar 4" xfId="10558"/>
    <cellStyle name="PSDate" xfId="469"/>
    <cellStyle name="PSDate 2" xfId="10559"/>
    <cellStyle name="PSDate 2 2" xfId="10560"/>
    <cellStyle name="PSDate 2 3" xfId="10561"/>
    <cellStyle name="PSDate 3" xfId="10562"/>
    <cellStyle name="PSDate 4" xfId="10563"/>
    <cellStyle name="PSDec" xfId="470"/>
    <cellStyle name="PSDec 2" xfId="10564"/>
    <cellStyle name="PSDec 2 2" xfId="10565"/>
    <cellStyle name="PSDec 2 3" xfId="10566"/>
    <cellStyle name="PSDec 3" xfId="10567"/>
    <cellStyle name="PSDec 4" xfId="10568"/>
    <cellStyle name="PSHeading" xfId="471"/>
    <cellStyle name="PSHeading 2" xfId="10569"/>
    <cellStyle name="PSHeading 2 2" xfId="10570"/>
    <cellStyle name="PSHeading 2 3" xfId="10571"/>
    <cellStyle name="PSHeading 3" xfId="10572"/>
    <cellStyle name="PSHeading 4" xfId="10573"/>
    <cellStyle name="PSInt" xfId="472"/>
    <cellStyle name="PSInt 2" xfId="10574"/>
    <cellStyle name="PSInt 2 2" xfId="10575"/>
    <cellStyle name="PSInt 2 3" xfId="10576"/>
    <cellStyle name="PSInt 3" xfId="10577"/>
    <cellStyle name="PSInt 4" xfId="10578"/>
    <cellStyle name="PSSpacer" xfId="473"/>
    <cellStyle name="PSSpacer 2" xfId="10579"/>
    <cellStyle name="PSSpacer 2 2" xfId="10580"/>
    <cellStyle name="PSSpacer 2 3" xfId="10581"/>
    <cellStyle name="PSSpacer 3" xfId="10582"/>
    <cellStyle name="PSSpacer 4" xfId="10583"/>
    <cellStyle name="purple - Style8" xfId="474"/>
    <cellStyle name="purple - Style8 2" xfId="852"/>
    <cellStyle name="purple - Style8 2 2" xfId="10584"/>
    <cellStyle name="purple - Style8 3" xfId="10585"/>
    <cellStyle name="purple - Style8_ACCOUNTS" xfId="10586"/>
    <cellStyle name="RED" xfId="475"/>
    <cellStyle name="Red - Style7" xfId="476"/>
    <cellStyle name="Red - Style7 2" xfId="853"/>
    <cellStyle name="Red - Style7 2 2" xfId="10587"/>
    <cellStyle name="Red - Style7 3" xfId="10588"/>
    <cellStyle name="Red - Style7_ACCOUNTS" xfId="10589"/>
    <cellStyle name="RED 10" xfId="10590"/>
    <cellStyle name="RED 11" xfId="10591"/>
    <cellStyle name="RED 12" xfId="10592"/>
    <cellStyle name="RED 13" xfId="10593"/>
    <cellStyle name="RED 14" xfId="10594"/>
    <cellStyle name="RED 15" xfId="10595"/>
    <cellStyle name="RED 16" xfId="10596"/>
    <cellStyle name="RED 17" xfId="10597"/>
    <cellStyle name="RED 18" xfId="10598"/>
    <cellStyle name="RED 19" xfId="10599"/>
    <cellStyle name="RED 2" xfId="10600"/>
    <cellStyle name="RED 2 2" xfId="10601"/>
    <cellStyle name="RED 20" xfId="10602"/>
    <cellStyle name="RED 21" xfId="10603"/>
    <cellStyle name="RED 22" xfId="10604"/>
    <cellStyle name="RED 23" xfId="10605"/>
    <cellStyle name="RED 24" xfId="10606"/>
    <cellStyle name="RED 3" xfId="10607"/>
    <cellStyle name="RED 4" xfId="10608"/>
    <cellStyle name="RED 5" xfId="10609"/>
    <cellStyle name="RED 6" xfId="10610"/>
    <cellStyle name="RED 7" xfId="10611"/>
    <cellStyle name="RED 8" xfId="10612"/>
    <cellStyle name="RED 9" xfId="10613"/>
    <cellStyle name="RED_04 07E Wild Horse Wind Expansion (C) (2)" xfId="477"/>
    <cellStyle name="Report" xfId="478"/>
    <cellStyle name="Report - Style5" xfId="10614"/>
    <cellStyle name="Report - Style6" xfId="10615"/>
    <cellStyle name="Report - Style7" xfId="10616"/>
    <cellStyle name="Report - Style8" xfId="10617"/>
    <cellStyle name="Report 2" xfId="10618"/>
    <cellStyle name="Report 2 2" xfId="10619"/>
    <cellStyle name="Report 2 3" xfId="10620"/>
    <cellStyle name="Report 3" xfId="10621"/>
    <cellStyle name="Report 4" xfId="10622"/>
    <cellStyle name="Report 5" xfId="10623"/>
    <cellStyle name="Report 6" xfId="10624"/>
    <cellStyle name="Report 7" xfId="10625"/>
    <cellStyle name="Report Bar" xfId="479"/>
    <cellStyle name="Report Bar 2" xfId="10626"/>
    <cellStyle name="Report Bar 2 2" xfId="10627"/>
    <cellStyle name="Report Bar 2 3" xfId="10628"/>
    <cellStyle name="Report Bar 3" xfId="10629"/>
    <cellStyle name="Report Bar 3 2" xfId="10630"/>
    <cellStyle name="Report Bar 4" xfId="10631"/>
    <cellStyle name="Report Bar 5" xfId="10632"/>
    <cellStyle name="Report Bar_AURORA Total New" xfId="10633"/>
    <cellStyle name="Report Heading" xfId="480"/>
    <cellStyle name="Report Heading 2" xfId="854"/>
    <cellStyle name="Report Heading 2 2" xfId="10634"/>
    <cellStyle name="Report Heading 3" xfId="10635"/>
    <cellStyle name="Report Heading_Electric Rev Req Model (2009 GRC) Rebuttal" xfId="10636"/>
    <cellStyle name="Report Percent" xfId="481"/>
    <cellStyle name="Report Percent 2" xfId="855"/>
    <cellStyle name="Report Percent 2 2" xfId="10637"/>
    <cellStyle name="Report Percent 2 2 2" xfId="10638"/>
    <cellStyle name="Report Percent 2 2 3" xfId="10639"/>
    <cellStyle name="Report Percent 2 3" xfId="10640"/>
    <cellStyle name="Report Percent 2 4" xfId="10641"/>
    <cellStyle name="Report Percent 3" xfId="10642"/>
    <cellStyle name="Report Percent 3 2" xfId="10643"/>
    <cellStyle name="Report Percent 3 2 2" xfId="10644"/>
    <cellStyle name="Report Percent 3 2 3" xfId="10645"/>
    <cellStyle name="Report Percent 3 3" xfId="10646"/>
    <cellStyle name="Report Percent 3 3 2" xfId="10647"/>
    <cellStyle name="Report Percent 3 3 3" xfId="10648"/>
    <cellStyle name="Report Percent 3 4" xfId="10649"/>
    <cellStyle name="Report Percent 3 4 2" xfId="10650"/>
    <cellStyle name="Report Percent 3 4 3" xfId="10651"/>
    <cellStyle name="Report Percent 4" xfId="10652"/>
    <cellStyle name="Report Percent 4 2" xfId="10653"/>
    <cellStyle name="Report Percent 4 3" xfId="10654"/>
    <cellStyle name="Report Percent 5" xfId="10655"/>
    <cellStyle name="Report Percent 6" xfId="10656"/>
    <cellStyle name="Report Percent 7" xfId="10657"/>
    <cellStyle name="Report Percent_ACCOUNTS" xfId="10658"/>
    <cellStyle name="Report Unit Cost" xfId="482"/>
    <cellStyle name="Report Unit Cost 2" xfId="856"/>
    <cellStyle name="Report Unit Cost 2 2" xfId="10659"/>
    <cellStyle name="Report Unit Cost 2 2 2" xfId="10660"/>
    <cellStyle name="Report Unit Cost 2 2 3" xfId="10661"/>
    <cellStyle name="Report Unit Cost 2 3" xfId="10662"/>
    <cellStyle name="Report Unit Cost 2 4" xfId="10663"/>
    <cellStyle name="Report Unit Cost 3" xfId="10664"/>
    <cellStyle name="Report Unit Cost 3 2" xfId="10665"/>
    <cellStyle name="Report Unit Cost 3 2 2" xfId="10666"/>
    <cellStyle name="Report Unit Cost 3 2 3" xfId="10667"/>
    <cellStyle name="Report Unit Cost 3 3" xfId="10668"/>
    <cellStyle name="Report Unit Cost 3 3 2" xfId="10669"/>
    <cellStyle name="Report Unit Cost 3 3 3" xfId="10670"/>
    <cellStyle name="Report Unit Cost 3 4" xfId="10671"/>
    <cellStyle name="Report Unit Cost 3 4 2" xfId="10672"/>
    <cellStyle name="Report Unit Cost 3 4 3" xfId="10673"/>
    <cellStyle name="Report Unit Cost 4" xfId="10674"/>
    <cellStyle name="Report Unit Cost 4 2" xfId="10675"/>
    <cellStyle name="Report Unit Cost 4 3" xfId="10676"/>
    <cellStyle name="Report Unit Cost 5" xfId="10677"/>
    <cellStyle name="Report Unit Cost 6" xfId="10678"/>
    <cellStyle name="Report Unit Cost 7" xfId="10679"/>
    <cellStyle name="Report Unit Cost_ACCOUNTS" xfId="10680"/>
    <cellStyle name="Report_Adj Bench DR 3 for Initial Briefs (Electric)" xfId="10681"/>
    <cellStyle name="Reports" xfId="483"/>
    <cellStyle name="Reports 2" xfId="857"/>
    <cellStyle name="Reports 3" xfId="10682"/>
    <cellStyle name="Reports Total" xfId="484"/>
    <cellStyle name="Reports Total 2" xfId="10683"/>
    <cellStyle name="Reports Total 2 2" xfId="10684"/>
    <cellStyle name="Reports Total 2 3" xfId="10685"/>
    <cellStyle name="Reports Total 3" xfId="10686"/>
    <cellStyle name="Reports Total 3 2" xfId="10687"/>
    <cellStyle name="Reports Total 4" xfId="10688"/>
    <cellStyle name="Reports Total 5" xfId="10689"/>
    <cellStyle name="Reports Total_AURORA Total New" xfId="10690"/>
    <cellStyle name="Reports Unit Cost Total" xfId="485"/>
    <cellStyle name="Reports Unit Cost Total 2" xfId="10691"/>
    <cellStyle name="Reports Unit Cost Total 3" xfId="10692"/>
    <cellStyle name="Reports_14.21G &amp; 16.28E Incentive Pay" xfId="10693"/>
    <cellStyle name="RevList" xfId="486"/>
    <cellStyle name="RevList 2" xfId="10694"/>
    <cellStyle name="round100" xfId="487"/>
    <cellStyle name="round100 2" xfId="858"/>
    <cellStyle name="round100 2 2" xfId="10695"/>
    <cellStyle name="round100 2 2 2" xfId="10696"/>
    <cellStyle name="round100 2 2 3" xfId="10697"/>
    <cellStyle name="round100 2 3" xfId="10698"/>
    <cellStyle name="round100 2 4" xfId="10699"/>
    <cellStyle name="round100 3" xfId="10700"/>
    <cellStyle name="round100 3 2" xfId="10701"/>
    <cellStyle name="round100 3 2 2" xfId="10702"/>
    <cellStyle name="round100 3 2 3" xfId="10703"/>
    <cellStyle name="round100 3 3" xfId="10704"/>
    <cellStyle name="round100 3 3 2" xfId="10705"/>
    <cellStyle name="round100 3 3 3" xfId="10706"/>
    <cellStyle name="round100 3 4" xfId="10707"/>
    <cellStyle name="round100 3 4 2" xfId="10708"/>
    <cellStyle name="round100 3 4 3" xfId="10709"/>
    <cellStyle name="round100 4" xfId="10710"/>
    <cellStyle name="round100 4 2" xfId="10711"/>
    <cellStyle name="round100 4 3" xfId="10712"/>
    <cellStyle name="round100 5" xfId="10713"/>
    <cellStyle name="round100 6" xfId="10714"/>
    <cellStyle name="round100 7" xfId="10715"/>
    <cellStyle name="SAPBEXaggData" xfId="488"/>
    <cellStyle name="SAPBEXaggData 2" xfId="859"/>
    <cellStyle name="SAPBEXaggData 3" xfId="10716"/>
    <cellStyle name="SAPBEXaggDataEmph" xfId="725"/>
    <cellStyle name="SAPBEXaggDataEmph 2" xfId="10717"/>
    <cellStyle name="SAPBEXaggDataEmph 3" xfId="10718"/>
    <cellStyle name="SAPBEXaggItem" xfId="489"/>
    <cellStyle name="SAPBEXaggItem 2" xfId="860"/>
    <cellStyle name="SAPBEXaggItem 3" xfId="10719"/>
    <cellStyle name="SAPBEXaggItemX" xfId="726"/>
    <cellStyle name="SAPBEXaggItemX 2" xfId="10720"/>
    <cellStyle name="SAPBEXaggItemX 3" xfId="10721"/>
    <cellStyle name="SAPBEXchaText" xfId="490"/>
    <cellStyle name="SAPBEXchaText 2" xfId="727"/>
    <cellStyle name="SAPBEXchaText 2 2" xfId="10722"/>
    <cellStyle name="SAPBEXchaText 2 2 2" xfId="10723"/>
    <cellStyle name="SAPBEXchaText 2 2 3" xfId="10724"/>
    <cellStyle name="SAPBEXchaText 2 3" xfId="10725"/>
    <cellStyle name="SAPBEXchaText 2 4" xfId="10726"/>
    <cellStyle name="SAPBEXchaText 3" xfId="861"/>
    <cellStyle name="SAPBEXchaText 3 2" xfId="10727"/>
    <cellStyle name="SAPBEXchaText 3 2 2" xfId="10728"/>
    <cellStyle name="SAPBEXchaText 3 2 3" xfId="10729"/>
    <cellStyle name="SAPBEXchaText 3 3" xfId="10730"/>
    <cellStyle name="SAPBEXchaText 3 3 2" xfId="10731"/>
    <cellStyle name="SAPBEXchaText 3 3 3" xfId="10732"/>
    <cellStyle name="SAPBEXchaText 3 4" xfId="10733"/>
    <cellStyle name="SAPBEXchaText 3 4 2" xfId="10734"/>
    <cellStyle name="SAPBEXchaText 3 4 3" xfId="10735"/>
    <cellStyle name="SAPBEXchaText 3 5" xfId="10736"/>
    <cellStyle name="SAPBEXchaText 4" xfId="10737"/>
    <cellStyle name="SAPBEXchaText 4 2" xfId="10738"/>
    <cellStyle name="SAPBEXchaText 4 3" xfId="10739"/>
    <cellStyle name="SAPBEXchaText 5" xfId="10740"/>
    <cellStyle name="SAPBEXchaText 6" xfId="10741"/>
    <cellStyle name="SAPBEXchaText 7" xfId="10742"/>
    <cellStyle name="SAPBEXchaText 8" xfId="10743"/>
    <cellStyle name="SAPBEXchaText 9" xfId="10744"/>
    <cellStyle name="SAPBEXchaText_6.06E Operating Expenses" xfId="12029"/>
    <cellStyle name="SAPBEXexcBad7" xfId="728"/>
    <cellStyle name="SAPBEXexcBad7 2" xfId="10745"/>
    <cellStyle name="SAPBEXexcBad7 3" xfId="10746"/>
    <cellStyle name="SAPBEXexcBad8" xfId="729"/>
    <cellStyle name="SAPBEXexcBad8 2" xfId="10747"/>
    <cellStyle name="SAPBEXexcBad8 3" xfId="10748"/>
    <cellStyle name="SAPBEXexcBad9" xfId="730"/>
    <cellStyle name="SAPBEXexcBad9 2" xfId="10749"/>
    <cellStyle name="SAPBEXexcBad9 3" xfId="10750"/>
    <cellStyle name="SAPBEXexcCritical4" xfId="731"/>
    <cellStyle name="SAPBEXexcCritical4 2" xfId="10751"/>
    <cellStyle name="SAPBEXexcCritical4 3" xfId="10752"/>
    <cellStyle name="SAPBEXexcCritical5" xfId="732"/>
    <cellStyle name="SAPBEXexcCritical5 2" xfId="10753"/>
    <cellStyle name="SAPBEXexcCritical5 3" xfId="10754"/>
    <cellStyle name="SAPBEXexcCritical6" xfId="733"/>
    <cellStyle name="SAPBEXexcCritical6 2" xfId="10755"/>
    <cellStyle name="SAPBEXexcCritical6 3" xfId="10756"/>
    <cellStyle name="SAPBEXexcGood1" xfId="734"/>
    <cellStyle name="SAPBEXexcGood1 2" xfId="10757"/>
    <cellStyle name="SAPBEXexcGood1 3" xfId="10758"/>
    <cellStyle name="SAPBEXexcGood2" xfId="735"/>
    <cellStyle name="SAPBEXexcGood2 2" xfId="10759"/>
    <cellStyle name="SAPBEXexcGood2 3" xfId="10760"/>
    <cellStyle name="SAPBEXexcGood3" xfId="736"/>
    <cellStyle name="SAPBEXexcGood3 2" xfId="10761"/>
    <cellStyle name="SAPBEXexcGood3 3" xfId="10762"/>
    <cellStyle name="SAPBEXfilterDrill" xfId="491"/>
    <cellStyle name="SAPBEXfilterDrill 2" xfId="862"/>
    <cellStyle name="SAPBEXfilterDrill 3" xfId="10763"/>
    <cellStyle name="SAPBEXfilterDrill 4" xfId="10764"/>
    <cellStyle name="SAPBEXfilterItem" xfId="492"/>
    <cellStyle name="SAPBEXfilterItem 2" xfId="863"/>
    <cellStyle name="SAPBEXfilterItem 3" xfId="10765"/>
    <cellStyle name="SAPBEXfilterItem 4" xfId="10766"/>
    <cellStyle name="SAPBEXfilterText" xfId="737"/>
    <cellStyle name="SAPBEXfilterText 2" xfId="10767"/>
    <cellStyle name="SAPBEXfilterText 3" xfId="10768"/>
    <cellStyle name="SAPBEXformats" xfId="738"/>
    <cellStyle name="SAPBEXformats 2" xfId="10769"/>
    <cellStyle name="SAPBEXformats 2 2" xfId="10770"/>
    <cellStyle name="SAPBEXformats 2 3" xfId="10771"/>
    <cellStyle name="SAPBEXformats 3" xfId="10772"/>
    <cellStyle name="SAPBEXformats 3 2" xfId="10773"/>
    <cellStyle name="SAPBEXformats 4" xfId="10774"/>
    <cellStyle name="SAPBEXheaderItem" xfId="493"/>
    <cellStyle name="SAPBEXheaderItem 2" xfId="864"/>
    <cellStyle name="SAPBEXheaderItem 3" xfId="10775"/>
    <cellStyle name="SAPBEXheaderItem 4" xfId="10776"/>
    <cellStyle name="SAPBEXheaderText" xfId="494"/>
    <cellStyle name="SAPBEXheaderText 2" xfId="865"/>
    <cellStyle name="SAPBEXheaderText 3" xfId="10777"/>
    <cellStyle name="SAPBEXheaderText 4" xfId="10778"/>
    <cellStyle name="SAPBEXHLevel0" xfId="739"/>
    <cellStyle name="SAPBEXHLevel0 2" xfId="10779"/>
    <cellStyle name="SAPBEXHLevel0 2 2" xfId="10780"/>
    <cellStyle name="SAPBEXHLevel0 2 3" xfId="10781"/>
    <cellStyle name="SAPBEXHLevel0 3" xfId="10782"/>
    <cellStyle name="SAPBEXHLevel0 3 2" xfId="10783"/>
    <cellStyle name="SAPBEXHLevel0 4" xfId="10784"/>
    <cellStyle name="SAPBEXHLevel0X" xfId="495"/>
    <cellStyle name="SAPBEXHLevel0X 2" xfId="866"/>
    <cellStyle name="SAPBEXHLevel0X 2 2" xfId="10785"/>
    <cellStyle name="SAPBEXHLevel0X 2 2 2" xfId="10786"/>
    <cellStyle name="SAPBEXHLevel0X 2 2 3" xfId="10787"/>
    <cellStyle name="SAPBEXHLevel0X 2 3" xfId="10788"/>
    <cellStyle name="SAPBEXHLevel0X 2 4" xfId="10789"/>
    <cellStyle name="SAPBEXHLevel0X 3" xfId="10790"/>
    <cellStyle name="SAPBEXHLevel0X 3 2" xfId="10791"/>
    <cellStyle name="SAPBEXHLevel0X 3 2 2" xfId="10792"/>
    <cellStyle name="SAPBEXHLevel0X 3 2 3" xfId="10793"/>
    <cellStyle name="SAPBEXHLevel0X 3 3" xfId="10794"/>
    <cellStyle name="SAPBEXHLevel0X 3 3 2" xfId="10795"/>
    <cellStyle name="SAPBEXHLevel0X 3 3 3" xfId="10796"/>
    <cellStyle name="SAPBEXHLevel0X 3 4" xfId="10797"/>
    <cellStyle name="SAPBEXHLevel0X 3 4 2" xfId="10798"/>
    <cellStyle name="SAPBEXHLevel0X 3 4 3" xfId="10799"/>
    <cellStyle name="SAPBEXHLevel0X 3 5" xfId="10800"/>
    <cellStyle name="SAPBEXHLevel0X 4" xfId="10801"/>
    <cellStyle name="SAPBEXHLevel0X 4 2" xfId="10802"/>
    <cellStyle name="SAPBEXHLevel0X 4 3" xfId="10803"/>
    <cellStyle name="SAPBEXHLevel0X 5" xfId="10804"/>
    <cellStyle name="SAPBEXHLevel0X 6" xfId="10805"/>
    <cellStyle name="SAPBEXHLevel0X 7" xfId="10806"/>
    <cellStyle name="SAPBEXHLevel0X 8" xfId="10807"/>
    <cellStyle name="SAPBEXHLevel1" xfId="740"/>
    <cellStyle name="SAPBEXHLevel1 2" xfId="10808"/>
    <cellStyle name="SAPBEXHLevel1 2 2" xfId="10809"/>
    <cellStyle name="SAPBEXHLevel1 2 3" xfId="10810"/>
    <cellStyle name="SAPBEXHLevel1 3" xfId="10811"/>
    <cellStyle name="SAPBEXHLevel1 3 2" xfId="10812"/>
    <cellStyle name="SAPBEXHLevel1 4" xfId="10813"/>
    <cellStyle name="SAPBEXHLevel1X" xfId="741"/>
    <cellStyle name="SAPBEXHLevel1X 2" xfId="10814"/>
    <cellStyle name="SAPBEXHLevel1X 2 2" xfId="10815"/>
    <cellStyle name="SAPBEXHLevel1X 2 3" xfId="10816"/>
    <cellStyle name="SAPBEXHLevel1X 3" xfId="10817"/>
    <cellStyle name="SAPBEXHLevel1X 3 2" xfId="10818"/>
    <cellStyle name="SAPBEXHLevel1X 4" xfId="10819"/>
    <cellStyle name="SAPBEXHLevel2" xfId="742"/>
    <cellStyle name="SAPBEXHLevel2 2" xfId="10820"/>
    <cellStyle name="SAPBEXHLevel2 2 2" xfId="10821"/>
    <cellStyle name="SAPBEXHLevel2 2 3" xfId="10822"/>
    <cellStyle name="SAPBEXHLevel2 3" xfId="10823"/>
    <cellStyle name="SAPBEXHLevel2 3 2" xfId="10824"/>
    <cellStyle name="SAPBEXHLevel2 4" xfId="10825"/>
    <cellStyle name="SAPBEXHLevel2X" xfId="743"/>
    <cellStyle name="SAPBEXHLevel2X 2" xfId="10826"/>
    <cellStyle name="SAPBEXHLevel2X 2 2" xfId="10827"/>
    <cellStyle name="SAPBEXHLevel2X 2 3" xfId="10828"/>
    <cellStyle name="SAPBEXHLevel2X 3" xfId="10829"/>
    <cellStyle name="SAPBEXHLevel2X 3 2" xfId="10830"/>
    <cellStyle name="SAPBEXHLevel2X 4" xfId="10831"/>
    <cellStyle name="SAPBEXHLevel3" xfId="744"/>
    <cellStyle name="SAPBEXHLevel3 2" xfId="10832"/>
    <cellStyle name="SAPBEXHLevel3 2 2" xfId="10833"/>
    <cellStyle name="SAPBEXHLevel3 2 3" xfId="10834"/>
    <cellStyle name="SAPBEXHLevel3 3" xfId="10835"/>
    <cellStyle name="SAPBEXHLevel3 3 2" xfId="10836"/>
    <cellStyle name="SAPBEXHLevel3 4" xfId="10837"/>
    <cellStyle name="SAPBEXHLevel3X" xfId="745"/>
    <cellStyle name="SAPBEXHLevel3X 2" xfId="10838"/>
    <cellStyle name="SAPBEXHLevel3X 2 2" xfId="10839"/>
    <cellStyle name="SAPBEXHLevel3X 2 3" xfId="10840"/>
    <cellStyle name="SAPBEXHLevel3X 3" xfId="10841"/>
    <cellStyle name="SAPBEXHLevel3X 3 2" xfId="10842"/>
    <cellStyle name="SAPBEXHLevel3X 4" xfId="10843"/>
    <cellStyle name="SAPBEXinputData" xfId="746"/>
    <cellStyle name="SAPBEXinputData 2" xfId="10844"/>
    <cellStyle name="SAPBEXinputData 2 2" xfId="10845"/>
    <cellStyle name="SAPBEXinputData 2 3" xfId="10846"/>
    <cellStyle name="SAPBEXinputData 3" xfId="10847"/>
    <cellStyle name="SAPBEXinputData 3 2" xfId="10848"/>
    <cellStyle name="SAPBEXinputData 4" xfId="10849"/>
    <cellStyle name="SAPBEXItemHeader" xfId="10850"/>
    <cellStyle name="SAPBEXresData" xfId="747"/>
    <cellStyle name="SAPBEXresData 2" xfId="10851"/>
    <cellStyle name="SAPBEXresData 3" xfId="10852"/>
    <cellStyle name="SAPBEXresDataEmph" xfId="748"/>
    <cellStyle name="SAPBEXresDataEmph 2" xfId="10853"/>
    <cellStyle name="SAPBEXresDataEmph 3" xfId="10854"/>
    <cellStyle name="SAPBEXresItem" xfId="749"/>
    <cellStyle name="SAPBEXresItem 2" xfId="10855"/>
    <cellStyle name="SAPBEXresItem 3" xfId="10856"/>
    <cellStyle name="SAPBEXresItemX" xfId="750"/>
    <cellStyle name="SAPBEXresItemX 2" xfId="10857"/>
    <cellStyle name="SAPBEXresItemX 3" xfId="10858"/>
    <cellStyle name="SAPBEXstdData" xfId="496"/>
    <cellStyle name="SAPBEXstdData 2" xfId="867"/>
    <cellStyle name="SAPBEXstdData 3" xfId="10859"/>
    <cellStyle name="SAPBEXstdData 4" xfId="10860"/>
    <cellStyle name="SAPBEXstdDataEmph" xfId="751"/>
    <cellStyle name="SAPBEXstdDataEmph 2" xfId="10861"/>
    <cellStyle name="SAPBEXstdDataEmph 3" xfId="10862"/>
    <cellStyle name="SAPBEXstdItem" xfId="497"/>
    <cellStyle name="SAPBEXstdItem 2" xfId="868"/>
    <cellStyle name="SAPBEXstdItem 2 2" xfId="10863"/>
    <cellStyle name="SAPBEXstdItem 2 2 2" xfId="10864"/>
    <cellStyle name="SAPBEXstdItem 2 2 3" xfId="10865"/>
    <cellStyle name="SAPBEXstdItem 2 3" xfId="10866"/>
    <cellStyle name="SAPBEXstdItem 2 4" xfId="10867"/>
    <cellStyle name="SAPBEXstdItem 3" xfId="10868"/>
    <cellStyle name="SAPBEXstdItem 3 2" xfId="10869"/>
    <cellStyle name="SAPBEXstdItem 3 2 2" xfId="10870"/>
    <cellStyle name="SAPBEXstdItem 3 2 3" xfId="10871"/>
    <cellStyle name="SAPBEXstdItem 3 3" xfId="10872"/>
    <cellStyle name="SAPBEXstdItem 3 3 2" xfId="10873"/>
    <cellStyle name="SAPBEXstdItem 3 3 3" xfId="10874"/>
    <cellStyle name="SAPBEXstdItem 3 4" xfId="10875"/>
    <cellStyle name="SAPBEXstdItem 3 4 2" xfId="10876"/>
    <cellStyle name="SAPBEXstdItem 3 4 3" xfId="10877"/>
    <cellStyle name="SAPBEXstdItem 3 5" xfId="10878"/>
    <cellStyle name="SAPBEXstdItem 4" xfId="10879"/>
    <cellStyle name="SAPBEXstdItem 4 2" xfId="10880"/>
    <cellStyle name="SAPBEXstdItem 4 3" xfId="10881"/>
    <cellStyle name="SAPBEXstdItem 5" xfId="10882"/>
    <cellStyle name="SAPBEXstdItem 6" xfId="10883"/>
    <cellStyle name="SAPBEXstdItem 7" xfId="10884"/>
    <cellStyle name="SAPBEXstdItem 8" xfId="10885"/>
    <cellStyle name="SAPBEXstdItemX" xfId="498"/>
    <cellStyle name="SAPBEXstdItemX 2" xfId="869"/>
    <cellStyle name="SAPBEXstdItemX 2 2" xfId="10886"/>
    <cellStyle name="SAPBEXstdItemX 2 2 2" xfId="10887"/>
    <cellStyle name="SAPBEXstdItemX 2 2 3" xfId="10888"/>
    <cellStyle name="SAPBEXstdItemX 2 3" xfId="10889"/>
    <cellStyle name="SAPBEXstdItemX 2 4" xfId="10890"/>
    <cellStyle name="SAPBEXstdItemX 3" xfId="10891"/>
    <cellStyle name="SAPBEXstdItemX 3 2" xfId="10892"/>
    <cellStyle name="SAPBEXstdItemX 3 2 2" xfId="10893"/>
    <cellStyle name="SAPBEXstdItemX 3 2 3" xfId="10894"/>
    <cellStyle name="SAPBEXstdItemX 3 3" xfId="10895"/>
    <cellStyle name="SAPBEXstdItemX 3 3 2" xfId="10896"/>
    <cellStyle name="SAPBEXstdItemX 3 3 3" xfId="10897"/>
    <cellStyle name="SAPBEXstdItemX 3 4" xfId="10898"/>
    <cellStyle name="SAPBEXstdItemX 3 4 2" xfId="10899"/>
    <cellStyle name="SAPBEXstdItemX 3 4 3" xfId="10900"/>
    <cellStyle name="SAPBEXstdItemX 3 5" xfId="10901"/>
    <cellStyle name="SAPBEXstdItemX 4" xfId="10902"/>
    <cellStyle name="SAPBEXstdItemX 4 2" xfId="10903"/>
    <cellStyle name="SAPBEXstdItemX 4 3" xfId="10904"/>
    <cellStyle name="SAPBEXstdItemX 5" xfId="10905"/>
    <cellStyle name="SAPBEXstdItemX 6" xfId="10906"/>
    <cellStyle name="SAPBEXstdItemX 7" xfId="10907"/>
    <cellStyle name="SAPBEXstdItemX 8" xfId="10908"/>
    <cellStyle name="SAPBEXtitle" xfId="499"/>
    <cellStyle name="SAPBEXtitle 2" xfId="870"/>
    <cellStyle name="SAPBEXtitle 3" xfId="10909"/>
    <cellStyle name="SAPBEXunassignedItem" xfId="10910"/>
    <cellStyle name="SAPBEXundefined" xfId="752"/>
    <cellStyle name="SAPBEXundefined 2" xfId="10911"/>
    <cellStyle name="SAPBEXundefined 3" xfId="10912"/>
    <cellStyle name="shade" xfId="500"/>
    <cellStyle name="shade 2" xfId="871"/>
    <cellStyle name="shade 2 2" xfId="10913"/>
    <cellStyle name="shade 2 2 2" xfId="10914"/>
    <cellStyle name="shade 2 2 3" xfId="10915"/>
    <cellStyle name="shade 2 3" xfId="10916"/>
    <cellStyle name="shade 2 4" xfId="10917"/>
    <cellStyle name="shade 3" xfId="10918"/>
    <cellStyle name="shade 3 2" xfId="10919"/>
    <cellStyle name="shade 3 2 2" xfId="10920"/>
    <cellStyle name="shade 3 2 3" xfId="10921"/>
    <cellStyle name="shade 3 3" xfId="10922"/>
    <cellStyle name="shade 3 3 2" xfId="10923"/>
    <cellStyle name="shade 3 3 3" xfId="10924"/>
    <cellStyle name="shade 3 4" xfId="10925"/>
    <cellStyle name="shade 3 4 2" xfId="10926"/>
    <cellStyle name="shade 3 4 3" xfId="10927"/>
    <cellStyle name="shade 4" xfId="10928"/>
    <cellStyle name="shade 4 2" xfId="10929"/>
    <cellStyle name="shade 4 3" xfId="10930"/>
    <cellStyle name="shade 5" xfId="10931"/>
    <cellStyle name="shade 6" xfId="10932"/>
    <cellStyle name="shade 7" xfId="10933"/>
    <cellStyle name="shade_ACCOUNTS" xfId="10934"/>
    <cellStyle name="Sheet Title" xfId="10935"/>
    <cellStyle name="StmtTtl1" xfId="501"/>
    <cellStyle name="StmtTtl1 2" xfId="502"/>
    <cellStyle name="StmtTtl1 2 2" xfId="872"/>
    <cellStyle name="StmtTtl1 2 3" xfId="10936"/>
    <cellStyle name="StmtTtl1 2 4" xfId="10937"/>
    <cellStyle name="StmtTtl1 3" xfId="503"/>
    <cellStyle name="StmtTtl1 3 2" xfId="873"/>
    <cellStyle name="StmtTtl1 3 3" xfId="10938"/>
    <cellStyle name="StmtTtl1 3 4" xfId="10939"/>
    <cellStyle name="StmtTtl1 4" xfId="504"/>
    <cellStyle name="StmtTtl1 4 2" xfId="874"/>
    <cellStyle name="StmtTtl1 4 3" xfId="10940"/>
    <cellStyle name="StmtTtl1 4 4" xfId="10941"/>
    <cellStyle name="StmtTtl1 5" xfId="10942"/>
    <cellStyle name="StmtTtl1 5 2" xfId="10943"/>
    <cellStyle name="StmtTtl1 6" xfId="10944"/>
    <cellStyle name="StmtTtl1 6 2" xfId="10945"/>
    <cellStyle name="StmtTtl1 7" xfId="10946"/>
    <cellStyle name="StmtTtl1 8" xfId="10947"/>
    <cellStyle name="StmtTtl1_(C) WHE Proforma with ITC cash grant 10 Yr Amort_for deferral_102809" xfId="10948"/>
    <cellStyle name="StmtTtl2" xfId="505"/>
    <cellStyle name="StmtTtl2 2" xfId="10949"/>
    <cellStyle name="StmtTtl2 2 2" xfId="10950"/>
    <cellStyle name="StmtTtl2 3" xfId="10951"/>
    <cellStyle name="StmtTtl2 3 2" xfId="10952"/>
    <cellStyle name="StmtTtl2 4" xfId="10953"/>
    <cellStyle name="StmtTtl2 5" xfId="10954"/>
    <cellStyle name="StmtTtl2 6" xfId="10955"/>
    <cellStyle name="StmtTtl2 7" xfId="10956"/>
    <cellStyle name="StmtTtl2 8" xfId="10957"/>
    <cellStyle name="StmtTtl2 9" xfId="10958"/>
    <cellStyle name="StmtTtl2_4.32E Depreciation Study Robs file" xfId="10959"/>
    <cellStyle name="STYL1 - Style1" xfId="506"/>
    <cellStyle name="STYL1 - Style1 2" xfId="10960"/>
    <cellStyle name="Style 1" xfId="507"/>
    <cellStyle name="Style 1 10" xfId="10961"/>
    <cellStyle name="Style 1 11" xfId="10962"/>
    <cellStyle name="Style 1 2" xfId="508"/>
    <cellStyle name="Style 1 2 2" xfId="875"/>
    <cellStyle name="Style 1 2 2 2" xfId="10963"/>
    <cellStyle name="Style 1 2 2 3" xfId="10964"/>
    <cellStyle name="Style 1 2 3" xfId="10965"/>
    <cellStyle name="Style 1 2 4" xfId="10966"/>
    <cellStyle name="Style 1 2 5" xfId="10967"/>
    <cellStyle name="Style 1 2 6" xfId="10968"/>
    <cellStyle name="Style 1 2_4 31E Reg Asset  Liab and EXH D" xfId="12030"/>
    <cellStyle name="Style 1 3" xfId="509"/>
    <cellStyle name="Style 1 3 2" xfId="10969"/>
    <cellStyle name="Style 1 3 2 2" xfId="10970"/>
    <cellStyle name="Style 1 3 2 3" xfId="10971"/>
    <cellStyle name="Style 1 3 2 4" xfId="10972"/>
    <cellStyle name="Style 1 3 3" xfId="10973"/>
    <cellStyle name="Style 1 3 3 2" xfId="10974"/>
    <cellStyle name="Style 1 3 4" xfId="10975"/>
    <cellStyle name="Style 1 3 5" xfId="10976"/>
    <cellStyle name="Style 1 4" xfId="510"/>
    <cellStyle name="Style 1 4 2" xfId="10977"/>
    <cellStyle name="Style 1 4 2 2" xfId="10978"/>
    <cellStyle name="Style 1 4 2 3" xfId="10979"/>
    <cellStyle name="Style 1 4 3" xfId="10980"/>
    <cellStyle name="Style 1 4 4" xfId="10981"/>
    <cellStyle name="Style 1 5" xfId="10982"/>
    <cellStyle name="Style 1 5 2" xfId="10983"/>
    <cellStyle name="Style 1 5 2 2" xfId="10984"/>
    <cellStyle name="Style 1 5 2 3" xfId="10985"/>
    <cellStyle name="Style 1 5 3" xfId="10986"/>
    <cellStyle name="Style 1 5 4" xfId="10987"/>
    <cellStyle name="Style 1 6" xfId="10988"/>
    <cellStyle name="Style 1 6 2" xfId="10989"/>
    <cellStyle name="Style 1 6 2 2" xfId="10990"/>
    <cellStyle name="Style 1 6 2 3" xfId="10991"/>
    <cellStyle name="Style 1 6 2 4" xfId="10992"/>
    <cellStyle name="Style 1 6 3" xfId="10993"/>
    <cellStyle name="Style 1 6 3 2" xfId="10994"/>
    <cellStyle name="Style 1 6 4" xfId="10995"/>
    <cellStyle name="Style 1 6 4 2" xfId="10996"/>
    <cellStyle name="Style 1 6 5" xfId="10997"/>
    <cellStyle name="Style 1 6 5 2" xfId="10998"/>
    <cellStyle name="Style 1 6 6" xfId="10999"/>
    <cellStyle name="Style 1 6 7" xfId="11000"/>
    <cellStyle name="Style 1 7" xfId="11001"/>
    <cellStyle name="Style 1 8" xfId="11002"/>
    <cellStyle name="Style 1 9" xfId="11003"/>
    <cellStyle name="Style 1_ Price Inputs" xfId="11004"/>
    <cellStyle name="STYLE1" xfId="11005"/>
    <cellStyle name="STYLE1 2" xfId="12031"/>
    <cellStyle name="STYLE2" xfId="11006"/>
    <cellStyle name="STYLE2 2" xfId="12032"/>
    <cellStyle name="STYLE3" xfId="11007"/>
    <cellStyle name="STYLE3 2" xfId="12033"/>
    <cellStyle name="sub-tl - Style3" xfId="768"/>
    <cellStyle name="subtot - Style5" xfId="769"/>
    <cellStyle name="Subtotal" xfId="511"/>
    <cellStyle name="Sub-total" xfId="512"/>
    <cellStyle name="Subtotal 2" xfId="11008"/>
    <cellStyle name="Sub-total 2" xfId="11009"/>
    <cellStyle name="Subtotal 3" xfId="11010"/>
    <cellStyle name="Sub-total 3" xfId="11011"/>
    <cellStyle name="taples Plaza" xfId="753"/>
    <cellStyle name="Test" xfId="11012"/>
    <cellStyle name="Tickmark" xfId="754"/>
    <cellStyle name="Title" xfId="513" builtinId="15" customBuiltin="1"/>
    <cellStyle name="Title 2" xfId="11013"/>
    <cellStyle name="Title 2 2" xfId="11014"/>
    <cellStyle name="Title 2 2 2" xfId="11015"/>
    <cellStyle name="Title 2 3" xfId="11016"/>
    <cellStyle name="Title 3" xfId="11017"/>
    <cellStyle name="Title 3 2" xfId="11018"/>
    <cellStyle name="Title 3 3" xfId="11019"/>
    <cellStyle name="Title 3 4" xfId="11020"/>
    <cellStyle name="Title 4" xfId="11021"/>
    <cellStyle name="Title 5" xfId="11022"/>
    <cellStyle name="Title 6" xfId="11023"/>
    <cellStyle name="Title: - Style3" xfId="11024"/>
    <cellStyle name="Title: - Style4" xfId="11025"/>
    <cellStyle name="Title: Major" xfId="514"/>
    <cellStyle name="Title: Major 2" xfId="11026"/>
    <cellStyle name="Title: Major 3" xfId="11027"/>
    <cellStyle name="Title: Minor" xfId="515"/>
    <cellStyle name="Title: Minor 2" xfId="876"/>
    <cellStyle name="Title: Minor 3" xfId="11028"/>
    <cellStyle name="Title: Minor_Electric Rev Req Model (2009 GRC) Rebuttal" xfId="11029"/>
    <cellStyle name="Title: Worksheet" xfId="516"/>
    <cellStyle name="Title: Worksheet 2" xfId="11030"/>
    <cellStyle name="Total" xfId="517" builtinId="25" customBuiltin="1"/>
    <cellStyle name="Total 2" xfId="11031"/>
    <cellStyle name="Total 2 2" xfId="11032"/>
    <cellStyle name="Total 2 2 2" xfId="11033"/>
    <cellStyle name="Total 2 2 3" xfId="11034"/>
    <cellStyle name="Total 2 3" xfId="11035"/>
    <cellStyle name="Total 2 3 2" xfId="11036"/>
    <cellStyle name="Total 2 3 3" xfId="11037"/>
    <cellStyle name="Total 2 3 4" xfId="11038"/>
    <cellStyle name="Total 2 4" xfId="11039"/>
    <cellStyle name="Total 3" xfId="11040"/>
    <cellStyle name="Total 3 2" xfId="11041"/>
    <cellStyle name="Total 3 3" xfId="11042"/>
    <cellStyle name="Total 3 4" xfId="11043"/>
    <cellStyle name="Total 4" xfId="11044"/>
    <cellStyle name="Total 4 2" xfId="11045"/>
    <cellStyle name="Total 5" xfId="11046"/>
    <cellStyle name="Total 6" xfId="11047"/>
    <cellStyle name="Total 9" xfId="11048"/>
    <cellStyle name="Total 9 2" xfId="11049"/>
    <cellStyle name="Total4 - Style4" xfId="518"/>
    <cellStyle name="Total4 - Style4 2" xfId="877"/>
    <cellStyle name="Total4 - Style4 2 2" xfId="11050"/>
    <cellStyle name="Total4 - Style4 3" xfId="11051"/>
    <cellStyle name="Total4 - Style4_ACCOUNTS" xfId="11052"/>
    <cellStyle name="Warning Text" xfId="519" builtinId="11" customBuiltin="1"/>
    <cellStyle name="Warning Text 2" xfId="11053"/>
    <cellStyle name="Warning Text 2 2" xfId="11054"/>
    <cellStyle name="Warning Text 2 2 2" xfId="11055"/>
    <cellStyle name="Warning Text 2 3" xfId="11056"/>
    <cellStyle name="Warning Text 3" xfId="11057"/>
    <cellStyle name="Warning Text 3 2" xfId="12034"/>
    <cellStyle name="Warning Text 4" xfId="11058"/>
    <cellStyle name="Warning Text 5" xfId="12035"/>
    <cellStyle name="Warning Text 6" xfId="12036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5.xml"/><Relationship Id="rId117" Type="http://schemas.openxmlformats.org/officeDocument/2006/relationships/customXml" Target="../customXml/item4.xml"/><Relationship Id="rId21" Type="http://schemas.openxmlformats.org/officeDocument/2006/relationships/externalLink" Target="externalLinks/externalLink10.xml"/><Relationship Id="rId42" Type="http://schemas.openxmlformats.org/officeDocument/2006/relationships/externalLink" Target="externalLinks/externalLink31.xml"/><Relationship Id="rId47" Type="http://schemas.openxmlformats.org/officeDocument/2006/relationships/externalLink" Target="externalLinks/externalLink36.xml"/><Relationship Id="rId63" Type="http://schemas.openxmlformats.org/officeDocument/2006/relationships/externalLink" Target="externalLinks/externalLink52.xml"/><Relationship Id="rId68" Type="http://schemas.openxmlformats.org/officeDocument/2006/relationships/externalLink" Target="externalLinks/externalLink57.xml"/><Relationship Id="rId84" Type="http://schemas.openxmlformats.org/officeDocument/2006/relationships/externalLink" Target="externalLinks/externalLink73.xml"/><Relationship Id="rId89" Type="http://schemas.openxmlformats.org/officeDocument/2006/relationships/externalLink" Target="externalLinks/externalLink78.xml"/><Relationship Id="rId112" Type="http://schemas.openxmlformats.org/officeDocument/2006/relationships/sharedStrings" Target="sharedStrings.xml"/><Relationship Id="rId16" Type="http://schemas.openxmlformats.org/officeDocument/2006/relationships/externalLink" Target="externalLinks/externalLink5.xml"/><Relationship Id="rId107" Type="http://schemas.openxmlformats.org/officeDocument/2006/relationships/externalLink" Target="externalLinks/externalLink96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21.xml"/><Relationship Id="rId37" Type="http://schemas.openxmlformats.org/officeDocument/2006/relationships/externalLink" Target="externalLinks/externalLink26.xml"/><Relationship Id="rId53" Type="http://schemas.openxmlformats.org/officeDocument/2006/relationships/externalLink" Target="externalLinks/externalLink42.xml"/><Relationship Id="rId58" Type="http://schemas.openxmlformats.org/officeDocument/2006/relationships/externalLink" Target="externalLinks/externalLink47.xml"/><Relationship Id="rId74" Type="http://schemas.openxmlformats.org/officeDocument/2006/relationships/externalLink" Target="externalLinks/externalLink63.xml"/><Relationship Id="rId79" Type="http://schemas.openxmlformats.org/officeDocument/2006/relationships/externalLink" Target="externalLinks/externalLink68.xml"/><Relationship Id="rId102" Type="http://schemas.openxmlformats.org/officeDocument/2006/relationships/externalLink" Target="externalLinks/externalLink91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79.xml"/><Relationship Id="rId95" Type="http://schemas.openxmlformats.org/officeDocument/2006/relationships/externalLink" Target="externalLinks/externalLink84.xml"/><Relationship Id="rId22" Type="http://schemas.openxmlformats.org/officeDocument/2006/relationships/externalLink" Target="externalLinks/externalLink11.xml"/><Relationship Id="rId27" Type="http://schemas.openxmlformats.org/officeDocument/2006/relationships/externalLink" Target="externalLinks/externalLink16.xml"/><Relationship Id="rId43" Type="http://schemas.openxmlformats.org/officeDocument/2006/relationships/externalLink" Target="externalLinks/externalLink32.xml"/><Relationship Id="rId48" Type="http://schemas.openxmlformats.org/officeDocument/2006/relationships/externalLink" Target="externalLinks/externalLink37.xml"/><Relationship Id="rId64" Type="http://schemas.openxmlformats.org/officeDocument/2006/relationships/externalLink" Target="externalLinks/externalLink53.xml"/><Relationship Id="rId69" Type="http://schemas.openxmlformats.org/officeDocument/2006/relationships/externalLink" Target="externalLinks/externalLink58.xml"/><Relationship Id="rId113" Type="http://schemas.openxmlformats.org/officeDocument/2006/relationships/calcChain" Target="calcChain.xml"/><Relationship Id="rId80" Type="http://schemas.openxmlformats.org/officeDocument/2006/relationships/externalLink" Target="externalLinks/externalLink69.xml"/><Relationship Id="rId85" Type="http://schemas.openxmlformats.org/officeDocument/2006/relationships/externalLink" Target="externalLinks/externalLink74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33" Type="http://schemas.openxmlformats.org/officeDocument/2006/relationships/externalLink" Target="externalLinks/externalLink22.xml"/><Relationship Id="rId38" Type="http://schemas.openxmlformats.org/officeDocument/2006/relationships/externalLink" Target="externalLinks/externalLink27.xml"/><Relationship Id="rId59" Type="http://schemas.openxmlformats.org/officeDocument/2006/relationships/externalLink" Target="externalLinks/externalLink48.xml"/><Relationship Id="rId103" Type="http://schemas.openxmlformats.org/officeDocument/2006/relationships/externalLink" Target="externalLinks/externalLink92.xml"/><Relationship Id="rId108" Type="http://schemas.openxmlformats.org/officeDocument/2006/relationships/externalLink" Target="externalLinks/externalLink97.xml"/><Relationship Id="rId54" Type="http://schemas.openxmlformats.org/officeDocument/2006/relationships/externalLink" Target="externalLinks/externalLink43.xml"/><Relationship Id="rId70" Type="http://schemas.openxmlformats.org/officeDocument/2006/relationships/externalLink" Target="externalLinks/externalLink59.xml"/><Relationship Id="rId75" Type="http://schemas.openxmlformats.org/officeDocument/2006/relationships/externalLink" Target="externalLinks/externalLink64.xml"/><Relationship Id="rId91" Type="http://schemas.openxmlformats.org/officeDocument/2006/relationships/externalLink" Target="externalLinks/externalLink80.xml"/><Relationship Id="rId96" Type="http://schemas.openxmlformats.org/officeDocument/2006/relationships/externalLink" Target="externalLinks/externalLink8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12.xml"/><Relationship Id="rId28" Type="http://schemas.openxmlformats.org/officeDocument/2006/relationships/externalLink" Target="externalLinks/externalLink17.xml"/><Relationship Id="rId49" Type="http://schemas.openxmlformats.org/officeDocument/2006/relationships/externalLink" Target="externalLinks/externalLink38.xml"/><Relationship Id="rId114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20.xml"/><Relationship Id="rId44" Type="http://schemas.openxmlformats.org/officeDocument/2006/relationships/externalLink" Target="externalLinks/externalLink33.xml"/><Relationship Id="rId52" Type="http://schemas.openxmlformats.org/officeDocument/2006/relationships/externalLink" Target="externalLinks/externalLink41.xml"/><Relationship Id="rId60" Type="http://schemas.openxmlformats.org/officeDocument/2006/relationships/externalLink" Target="externalLinks/externalLink49.xml"/><Relationship Id="rId65" Type="http://schemas.openxmlformats.org/officeDocument/2006/relationships/externalLink" Target="externalLinks/externalLink54.xml"/><Relationship Id="rId73" Type="http://schemas.openxmlformats.org/officeDocument/2006/relationships/externalLink" Target="externalLinks/externalLink62.xml"/><Relationship Id="rId78" Type="http://schemas.openxmlformats.org/officeDocument/2006/relationships/externalLink" Target="externalLinks/externalLink67.xml"/><Relationship Id="rId81" Type="http://schemas.openxmlformats.org/officeDocument/2006/relationships/externalLink" Target="externalLinks/externalLink70.xml"/><Relationship Id="rId86" Type="http://schemas.openxmlformats.org/officeDocument/2006/relationships/externalLink" Target="externalLinks/externalLink75.xml"/><Relationship Id="rId94" Type="http://schemas.openxmlformats.org/officeDocument/2006/relationships/externalLink" Target="externalLinks/externalLink83.xml"/><Relationship Id="rId99" Type="http://schemas.openxmlformats.org/officeDocument/2006/relationships/externalLink" Target="externalLinks/externalLink88.xml"/><Relationship Id="rId101" Type="http://schemas.openxmlformats.org/officeDocument/2006/relationships/externalLink" Target="externalLinks/externalLink9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39" Type="http://schemas.openxmlformats.org/officeDocument/2006/relationships/externalLink" Target="externalLinks/externalLink28.xml"/><Relationship Id="rId109" Type="http://schemas.openxmlformats.org/officeDocument/2006/relationships/externalLink" Target="externalLinks/externalLink98.xml"/><Relationship Id="rId34" Type="http://schemas.openxmlformats.org/officeDocument/2006/relationships/externalLink" Target="externalLinks/externalLink23.xml"/><Relationship Id="rId50" Type="http://schemas.openxmlformats.org/officeDocument/2006/relationships/externalLink" Target="externalLinks/externalLink39.xml"/><Relationship Id="rId55" Type="http://schemas.openxmlformats.org/officeDocument/2006/relationships/externalLink" Target="externalLinks/externalLink44.xml"/><Relationship Id="rId76" Type="http://schemas.openxmlformats.org/officeDocument/2006/relationships/externalLink" Target="externalLinks/externalLink65.xml"/><Relationship Id="rId97" Type="http://schemas.openxmlformats.org/officeDocument/2006/relationships/externalLink" Target="externalLinks/externalLink86.xml"/><Relationship Id="rId104" Type="http://schemas.openxmlformats.org/officeDocument/2006/relationships/externalLink" Target="externalLinks/externalLink93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0.xml"/><Relationship Id="rId92" Type="http://schemas.openxmlformats.org/officeDocument/2006/relationships/externalLink" Target="externalLinks/externalLink81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8.xml"/><Relationship Id="rId24" Type="http://schemas.openxmlformats.org/officeDocument/2006/relationships/externalLink" Target="externalLinks/externalLink13.xml"/><Relationship Id="rId40" Type="http://schemas.openxmlformats.org/officeDocument/2006/relationships/externalLink" Target="externalLinks/externalLink29.xml"/><Relationship Id="rId45" Type="http://schemas.openxmlformats.org/officeDocument/2006/relationships/externalLink" Target="externalLinks/externalLink34.xml"/><Relationship Id="rId66" Type="http://schemas.openxmlformats.org/officeDocument/2006/relationships/externalLink" Target="externalLinks/externalLink55.xml"/><Relationship Id="rId87" Type="http://schemas.openxmlformats.org/officeDocument/2006/relationships/externalLink" Target="externalLinks/externalLink76.xml"/><Relationship Id="rId110" Type="http://schemas.openxmlformats.org/officeDocument/2006/relationships/theme" Target="theme/theme1.xml"/><Relationship Id="rId115" Type="http://schemas.openxmlformats.org/officeDocument/2006/relationships/customXml" Target="../customXml/item2.xml"/><Relationship Id="rId61" Type="http://schemas.openxmlformats.org/officeDocument/2006/relationships/externalLink" Target="externalLinks/externalLink50.xml"/><Relationship Id="rId82" Type="http://schemas.openxmlformats.org/officeDocument/2006/relationships/externalLink" Target="externalLinks/externalLink71.xml"/><Relationship Id="rId1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3.xml"/><Relationship Id="rId30" Type="http://schemas.openxmlformats.org/officeDocument/2006/relationships/externalLink" Target="externalLinks/externalLink19.xml"/><Relationship Id="rId35" Type="http://schemas.openxmlformats.org/officeDocument/2006/relationships/externalLink" Target="externalLinks/externalLink24.xml"/><Relationship Id="rId56" Type="http://schemas.openxmlformats.org/officeDocument/2006/relationships/externalLink" Target="externalLinks/externalLink45.xml"/><Relationship Id="rId77" Type="http://schemas.openxmlformats.org/officeDocument/2006/relationships/externalLink" Target="externalLinks/externalLink66.xml"/><Relationship Id="rId100" Type="http://schemas.openxmlformats.org/officeDocument/2006/relationships/externalLink" Target="externalLinks/externalLink89.xml"/><Relationship Id="rId105" Type="http://schemas.openxmlformats.org/officeDocument/2006/relationships/externalLink" Target="externalLinks/externalLink9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0.xml"/><Relationship Id="rId72" Type="http://schemas.openxmlformats.org/officeDocument/2006/relationships/externalLink" Target="externalLinks/externalLink61.xml"/><Relationship Id="rId93" Type="http://schemas.openxmlformats.org/officeDocument/2006/relationships/externalLink" Target="externalLinks/externalLink82.xml"/><Relationship Id="rId98" Type="http://schemas.openxmlformats.org/officeDocument/2006/relationships/externalLink" Target="externalLinks/externalLink87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4.xml"/><Relationship Id="rId46" Type="http://schemas.openxmlformats.org/officeDocument/2006/relationships/externalLink" Target="externalLinks/externalLink35.xml"/><Relationship Id="rId67" Type="http://schemas.openxmlformats.org/officeDocument/2006/relationships/externalLink" Target="externalLinks/externalLink56.xml"/><Relationship Id="rId116" Type="http://schemas.openxmlformats.org/officeDocument/2006/relationships/customXml" Target="../customXml/item3.xml"/><Relationship Id="rId20" Type="http://schemas.openxmlformats.org/officeDocument/2006/relationships/externalLink" Target="externalLinks/externalLink9.xml"/><Relationship Id="rId41" Type="http://schemas.openxmlformats.org/officeDocument/2006/relationships/externalLink" Target="externalLinks/externalLink30.xml"/><Relationship Id="rId62" Type="http://schemas.openxmlformats.org/officeDocument/2006/relationships/externalLink" Target="externalLinks/externalLink51.xml"/><Relationship Id="rId83" Type="http://schemas.openxmlformats.org/officeDocument/2006/relationships/externalLink" Target="externalLinks/externalLink72.xml"/><Relationship Id="rId88" Type="http://schemas.openxmlformats.org/officeDocument/2006/relationships/externalLink" Target="externalLinks/externalLink77.xml"/><Relationship Id="rId111" Type="http://schemas.openxmlformats.org/officeDocument/2006/relationships/styles" Target="styles.xml"/><Relationship Id="rId15" Type="http://schemas.openxmlformats.org/officeDocument/2006/relationships/externalLink" Target="externalLinks/externalLink4.xml"/><Relationship Id="rId36" Type="http://schemas.openxmlformats.org/officeDocument/2006/relationships/externalLink" Target="externalLinks/externalLink25.xml"/><Relationship Id="rId57" Type="http://schemas.openxmlformats.org/officeDocument/2006/relationships/externalLink" Target="externalLinks/externalLink46.xml"/><Relationship Id="rId106" Type="http://schemas.openxmlformats.org/officeDocument/2006/relationships/externalLink" Target="externalLinks/externalLink95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33</xdr:row>
      <xdr:rowOff>53341</xdr:rowOff>
    </xdr:from>
    <xdr:to>
      <xdr:col>3</xdr:col>
      <xdr:colOff>200229</xdr:colOff>
      <xdr:row>43</xdr:row>
      <xdr:rowOff>99060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63641"/>
          <a:ext cx="3553029" cy="17221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702946</xdr:colOff>
      <xdr:row>33</xdr:row>
      <xdr:rowOff>30480</xdr:rowOff>
    </xdr:from>
    <xdr:to>
      <xdr:col>7</xdr:col>
      <xdr:colOff>30480</xdr:colOff>
      <xdr:row>66</xdr:row>
      <xdr:rowOff>40748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5746" y="6240780"/>
          <a:ext cx="3960494" cy="55423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6C\UpdateLP200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5%20PCORC\Update%20Filing%20-%20May%202006\Working%20Files\04.06.06.Transmission%20Rate%20Base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COS%20Inputs\COS%20Model\ECOS%20Model%20-%20FINAL%20COMPANY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ost%20Accounting\Resource%20Costs\REPWBook_PRAM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hveal\Local%20Settings\Temporary%20Internet%20Files\OLK43\Energy%20Efficiency%20Semi-Annual%20Report\2003%201st%20Half\JH's%20Recon%20From%20GL%20to%20Energy%20Effi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1%20GRC\Settlement2011GRC\Gas%20Rev%20Req%20Model%202011%20GRC%20Rebuttal%2001-05-2012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WC-RB%20GRC%20TY0903%20RY02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ab0422\Local%20Settings\Temporary%20Internet%20Files\OLK181\FW_Feb_FY05_upload_format_accl_wksht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2F\Due%20Diligence\August%20New%20Model\Fred%20Value%209.1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RFDRWEB\PSE%20Funding\2008\042008%20PSE%20Funding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pt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npeder\My%20Documents\2011GRC\Lower%20Snake%20River%20Deferral\WindProforma_LSR_20110829_RateCaseTEST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zdmurra\Local%20Settings\Temporary%20Internet%20Files\OLK12\2007%20Strat%20Plan%20-%20v7%20Low%202007%20Capital%20(3)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Tenaska%20&amp;%20Encogen%20Information\Tenaska\PCORC%20Disallowance\Tenaska%20Comparison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Quarterly%20Reporting\Misc\WC-RB%20Misc\WC-RB%20Overview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npeder\Local%20Settings\Temporary%20Internet%20Files\Content.Outlook\48VETVZH\WindProforma_LSR_20110829_RateCaseTEST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T\ENCOGEN_WBOOK%20(StratPlan)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EFIL3\Xception\%23All-Source%20RFP%202004\Quantitative%20Analysis%20Team\Wind%20RFP%20Analysis\EnXco%20Depr.%20and%20Royalty%20Alts\ASM8W-%20A06%20EnXco%20$3.95%20w%20depr%20class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kello\Local%20Settings\Temporary%20Internet%20Files\Content.Outlook\QQRNG2KX\Mint%20Farm%20Proforma%20-%20020509%20(2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GRC\EL%200903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eport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pbwprd.puget.com:50100/irj/go/km/docs/documents/Public%20Documents/Sales%20and%20Margin%20Reports%20(Final)/Sales%20of%20Electricity/2011/Sales_of_Electricity_2011_02_final_20110310_153729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zdmurra\Local%20Settings\Temporary%20Internet%20Files\OLK74\Goldendale%20Proforma%20-%20Current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FCR%20for%20PSE%20S40%20V0%20%20HM%20edits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9%20GRC\Final%20Order%202009GRC\Supporting%20Data\(C)%20WHE%20Proforma%20with%20ITC%20cash%20grant%2010%20Yr%20Amort_for%20rebuttal_120709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free\Local%20Settings\Temporary%20Internet%20Files\OLK5F\Property%20Tax%20revised%20base%20on%20090508%20Actuals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Update%206-30-06\COS%20Update%207-7-06\ECOS%20Model%20-%20UPDATE%20(JAH-5)%207-7-06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8%20GRC\COS\Workpapers\Electric%20COS%20Workpapers%2011-20-07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t\newgas\2000\Oct00\REVNEW0010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5%20Data\06-2005\Depr%20Tracker%20Electric%20Revenue%20Forecast%206-27-05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dsiffe\Local%20Settings\Temporary%20Internet%20Files\OLK64\(C)%20WHE%20Proforma%20with%20ITC%20cash%20grant%2010%20Yr%20Amort_for%20deferral_102809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enfil1\finctgl\Book1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EO&amp;S\CIS\UPDATE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vil\.BHAM_ENG_GIG.BHAM.WA.ANVIL\BPcp\BE7706\PMC\Pc\Estimates\BE7706%20Shroud%20Estimate(%233)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SUP\TPrice99\Dummy%20Sheet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oljh\Local%20Settings\MSN%20Rate%20v6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ZNetwork%20Restructuring\02Inputs\JE143-Electric_Unbilled_Revenue_Current_&amp;_Reverse_Prior_mo\0902%20JE143\09-02%20Elec_Unb%20(93.5%25%2009%20months)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PCA\New%20Plant-093003\FredDispatch%209.30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Forecast%20&amp;%20Variance\Actual%20Power%20Costs\2004%20Actual%20Power%20Cost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dailywallingford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3%20CommBasisRp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quisition\Active%20Projects\NatG_834_Mint%20Farm_Ownership\Financial\LTSA%20Analysis\Mint%20Farm%20Maintenance%20Option%20Model_wo%20duct%20fire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lsea%20Projects\Encogen\Sept%2023%20Review\PSE%20Own%2011-99%20for%20$1yr00noboilerJH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lsea%20Projects\Encogen\Sept%2023%20Review\PSE%20Own%2011-99%20for%20$1yr00noboilerJH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1%20GRC\ComplianceFiling2011GRC\Electric%20Model%202011%20GRC%20Compliance.xlsm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1%20GRC\RebuttalFiling2011%20GRC\Electric%20Model%202011%20GRC%20Rebuttal.xlsm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C0\Aurora%20Prices%20for%20RORC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cartwri\My%20Documents\Projects\PSE\Projects\BHP\Due%20Diligence\BHP%20IS.BS.CF%20Model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okesj1\My%20Documents\_bp\BP_Refining\Cherry%20Point\Facilities%20Relocation%20Project\0107AD%20-%20Facilities%20Relocation\009SZ%20-%20Expense%20(new)\2.0_Cost%20Data\x_Archive%20Cost%20Data\0107AD_Facilities%20Relocation%20Project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st%20Accounting\Resource%20Costs\Forecast%20&amp;%20Variance\GRC\2011\Workpapers\Bench%20Request%2024%2011GRC%204.25.12%20Gas\DEM-WP(C)%20Power%20Cost%20Summary%202011GRC%20BR%2024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zdmurra\Local%20Settings\Temporary%20Internet%20Files\OLK15\Power%20Cost%2050yr%206.15.06%20AURORA%20run%20with%205.23.06%20prices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quisition\Phase%202%20RFP%20Quantitative%20Analysis\PSM%20Input%20Assumptions\Gas%20Transport\Gas%20Transport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gallanc1\Local%20Settings\Temporary%20Internet%20Files\OLK4A\4-5-07%20PSE%20SPA-%20%201x7FA%20MMP%20vs%20CSA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Forecast%20&amp;%20Variance\PCORC\RORC%20Filing\PCA%20PCORC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3B1\PCA%20OUTLOOK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rasan\Local%20Settings\Temporary%20Internet%20Files\OLK95\2007%20PCORC%20JHS-10%20through%20JHS-12%20(C)%20working%20file%2005%2022%202007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kello\Local%20Settings\Temporary%20Internet%20Files\OLK13BE\Goldendale%20Proforma%20-%20Current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Forecast%20&amp;%20Variance\GRC\2007\Sumas\Copy%2011-9%20Sumas%20Proforma%20-%20Current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Jun_30_01\Proforma%20Adj_not%20used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Load%20Research\GRC%202007%20(not%20filed)\Load%20Research%20Analyses\RLW\From%20RLW\Off%20System%20Results\M9_Statistics_All_R991_ADJ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M1EXC\PSE_VER1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2\Gas\semi1202.rev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Models&amp;Adjs\3.05E%20&amp;%203.05G%20ALLOC%20METHOD%20working%20file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02\14stat02\12out1202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okesj1\My%20Documents\_bp\BP_Refining\Cherry%20Point\Facilities%20Relocation%20Project\0107AD%20-%20Facilities%20Relocation\009SZ%20-%20Expense%20(new)\2.0_Cost%20Data\x_Archive%20Cost%20Data\Copy%20of%20field%20labor%20mh%20calculation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71\SOE%20Sept%202003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Inputs\General%20Accounting\Reports\SalesOfElectricity\2009%20SOE\04-2009\02-2009%20SOE%20prelim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efil1\comtr\Cost%20Accounting\Resource%20Costs\Forecast%20&amp;%20Variance\2003\To%20Fin%20Planning%2010-15-02\OA%20Extract%20for%20'03%20update%2010-15%20for%209.26.02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Joel\Chelan\Pro%20Forma%20Models\PSE%20Incremental\Cash%20-%20No%20Defease\12-15%20Final%20for%20Board\12-15%20(Hydro)NoD%20CPUD-PSEIncremental-12152005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GS0903%202004%20Rebuttal%20(working%20file)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d%20Office\aaa%20Jody%20Test\variance%20to%20budget%20dollars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d%20Office\aaa%20Jody%20Test\variance%20to%20budget%20dollars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apacity\CAP_WBook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0%20GTIF\Original2010GTIF-Oct\Models%20&amp;%20Adjustments%20Oct-10%20filing\3.03%203.04%20RB%20&amp;%20WC-RC%20June%2010%20Working%20File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rasan\Local%20Settings\Temporary%20Internet%20Files\Content.Outlook\ANERJAHH\KJB-03-WP%202011%20Electric%20ERF%20NP%20wrking%20file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BPcp\BE8071\PMC\PC\Reports\Monthly\CR102502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AD\Business%20Plan%202001\BudgetPlan2002_11_21_newPJM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8%20GRC\Proforma%20Revenue\Transportation%20&amp;%20Large%20Power\Firm%20Resale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rmulas\vlookup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7%20GRC\4.04G%20Pass%20Throughs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GRC\LaborInctvOH%200903%20GRC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SupportingDocs\Unbilled%20Electric%20-%20September%202005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st%20Accounting\Resource%20Costs\Forecast%20&amp;%20Variance\PCORC\RORC%20Filing\PC%20Summary%202004-2008%20Aurora%20+%20Not%20Aurora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kello\Local%20Settings\Temporary%20Internet%20Files\Content.Outlook\QQRNG2KX\DEM-WP(C)%20AURORA%20Scenarios%20Summary%20(2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Models&amp;Adjs\2.12E%20Filing%20Fee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energy_supply_gen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iley\CorpFinance\windows\temp\CBCWPI7A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rward-View\GLOBAL\feb_02\U-Park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6\09-06%20Elec_Unb%20(93%203%25%202%20months)final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ublic%20Finance\PUBFIN\Clients\OH\AMP-OH\Electric%20Prepayment\AMP-Ohio%20prepay%20model%2003-09-06%20-%20fixed%20rate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nchar\Local%20Settings\Temporary%20Internet%20Files\OLK4DD\Property%20Tax%20revised%20base%20on%20090508%20Actuals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u034829\LOCALS~1\Temp\C.Data.u034829.Notes_CDI\CURVES\Interest_Rates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kello\Local%20Settings\Temporary%20Internet%20Files\Content.Outlook\QQRNG2KX\Mint%20Farm%20Proforma%20-%20022609%20ver1%20(2)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*"/>
      <sheetName val="Check to Light &amp; Power"/>
      <sheetName val="PSE Lg Power Cust"/>
      <sheetName val="Summary"/>
      <sheetName val="Sched 46"/>
      <sheetName val="Sched 48 - HV"/>
      <sheetName val="Sched 49"/>
      <sheetName val="Special Contract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 RB Exh. A-2"/>
      <sheetName val="Plant Balances"/>
      <sheetName val="Accum. Deprec."/>
      <sheetName val="FERCAdj.line 48"/>
      <sheetName val="DFIT"/>
      <sheetName val="DFIT.Colstrip T &amp; D.Mike"/>
      <sheetName val="Transmission 2005"/>
      <sheetName val="Transmission 2004"/>
      <sheetName val="BS"/>
      <sheetName val="Sheet1"/>
      <sheetName val="DWNLD"/>
      <sheetName val="3_2005 Colstrip T&amp;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  <row r="29">
          <cell r="F29">
            <v>0</v>
          </cell>
        </row>
        <row r="30">
          <cell r="F30">
            <v>0</v>
          </cell>
        </row>
        <row r="31">
          <cell r="F31">
            <v>0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</sheetData>
      <sheetData sheetId="2" refreshError="1">
        <row r="4">
          <cell r="A4" t="str">
            <v>DEM</v>
          </cell>
          <cell r="B4" t="str">
            <v>Demand</v>
          </cell>
          <cell r="C4">
            <v>1</v>
          </cell>
          <cell r="D4">
            <v>1</v>
          </cell>
        </row>
        <row r="5">
          <cell r="A5" t="str">
            <v>NRG</v>
          </cell>
          <cell r="B5" t="str">
            <v>Energy</v>
          </cell>
          <cell r="C5">
            <v>1</v>
          </cell>
          <cell r="E5">
            <v>1</v>
          </cell>
        </row>
        <row r="6">
          <cell r="A6" t="str">
            <v>CUS</v>
          </cell>
          <cell r="B6" t="str">
            <v>Customer</v>
          </cell>
          <cell r="C6">
            <v>1</v>
          </cell>
          <cell r="F6">
            <v>1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8">
          <cell r="A8" t="str">
            <v>OH</v>
          </cell>
          <cell r="B8" t="str">
            <v>Pri / Sec Voltage</v>
          </cell>
          <cell r="C8">
            <v>1</v>
          </cell>
          <cell r="G8">
            <v>0.92</v>
          </cell>
          <cell r="H8">
            <v>0.08</v>
          </cell>
        </row>
        <row r="9">
          <cell r="A9" t="str">
            <v>UG</v>
          </cell>
          <cell r="B9" t="str">
            <v>Pri / Sec Voltage</v>
          </cell>
          <cell r="C9">
            <v>1</v>
          </cell>
          <cell r="G9">
            <v>0.8</v>
          </cell>
          <cell r="H9">
            <v>0.2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1">
          <cell r="A11" t="str">
            <v>TFR</v>
          </cell>
          <cell r="B11" t="str">
            <v>Transformers</v>
          </cell>
          <cell r="C11">
            <v>1</v>
          </cell>
          <cell r="D11">
            <v>0</v>
          </cell>
          <cell r="F11">
            <v>1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  <cell r="B4" t="str">
            <v>Annual kWhs</v>
          </cell>
          <cell r="C4" t="str">
            <v>NRG</v>
          </cell>
          <cell r="E4">
            <v>0.46156404591758265</v>
          </cell>
          <cell r="F4">
            <v>0.11184030612701876</v>
          </cell>
          <cell r="G4">
            <v>0.1330117764232478</v>
          </cell>
          <cell r="H4">
            <v>8.5947576971571321E-2</v>
          </cell>
          <cell r="I4">
            <v>6.0326706292810998E-2</v>
          </cell>
          <cell r="J4">
            <v>2.4623579678621587E-4</v>
          </cell>
          <cell r="K4">
            <v>7.45924169993033E-3</v>
          </cell>
          <cell r="L4">
            <v>2.2066893850063527E-2</v>
          </cell>
          <cell r="M4">
            <v>2.0268871035032752E-2</v>
          </cell>
          <cell r="N4">
            <v>5.0185465531079488E-3</v>
          </cell>
          <cell r="O4">
            <v>8.1937900590374924E-2</v>
          </cell>
          <cell r="P4">
            <v>3.7871758568948769E-3</v>
          </cell>
          <cell r="Q4">
            <v>6.20252109705236E-3</v>
          </cell>
          <cell r="R4">
            <v>3.2220178852558027E-4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/>
          </cell>
          <cell r="B5" t="str">
            <v>Historical Test Year Twelve Months ended September 2005</v>
          </cell>
          <cell r="D5">
            <v>23994289527</v>
          </cell>
          <cell r="E5">
            <v>11074901353</v>
          </cell>
          <cell r="F5">
            <v>2683528686</v>
          </cell>
          <cell r="G5">
            <v>3191523074</v>
          </cell>
          <cell r="H5">
            <v>2062251046</v>
          </cell>
          <cell r="I5">
            <v>1447496457</v>
          </cell>
          <cell r="J5">
            <v>5908253</v>
          </cell>
          <cell r="K5">
            <v>178979205</v>
          </cell>
          <cell r="L5">
            <v>529479440</v>
          </cell>
          <cell r="M5">
            <v>486337160</v>
          </cell>
          <cell r="N5">
            <v>120416459</v>
          </cell>
          <cell r="O5">
            <v>1966041710</v>
          </cell>
          <cell r="P5">
            <v>90870594</v>
          </cell>
          <cell r="Q5">
            <v>148825087</v>
          </cell>
          <cell r="R5">
            <v>7731003</v>
          </cell>
        </row>
        <row r="6">
          <cell r="A6" t="str">
            <v/>
          </cell>
        </row>
        <row r="7">
          <cell r="A7" t="str">
            <v>DEM_1</v>
          </cell>
          <cell r="B7" t="str">
            <v>Annual Kw</v>
          </cell>
          <cell r="C7" t="str">
            <v>DEM</v>
          </cell>
          <cell r="E7">
            <v>0.5484110078399288</v>
          </cell>
          <cell r="F7">
            <v>0.11094322378070802</v>
          </cell>
          <cell r="G7">
            <v>0.11823231839299886</v>
          </cell>
          <cell r="H7">
            <v>6.5240934698380174E-2</v>
          </cell>
          <cell r="I7">
            <v>4.642068306393559E-2</v>
          </cell>
          <cell r="J7">
            <v>7.3706632859891057E-7</v>
          </cell>
          <cell r="K7">
            <v>1.0441772988484567E-2</v>
          </cell>
          <cell r="L7">
            <v>1.5727521319643556E-2</v>
          </cell>
          <cell r="M7">
            <v>1.5063915935128335E-2</v>
          </cell>
          <cell r="N7">
            <v>3.4251472289991377E-3</v>
          </cell>
          <cell r="O7">
            <v>5.8168046209145029E-2</v>
          </cell>
          <cell r="P7">
            <v>3.4020524840363718E-3</v>
          </cell>
          <cell r="Q7">
            <v>4.1494377412356672E-3</v>
          </cell>
          <cell r="R7">
            <v>3.732012510472484E-4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 t="str">
            <v/>
          </cell>
          <cell r="B8" t="str">
            <v>Historical Test Year Twelve Months ended September 2005</v>
          </cell>
          <cell r="D8">
            <v>4070190</v>
          </cell>
          <cell r="E8">
            <v>2232137</v>
          </cell>
          <cell r="F8">
            <v>451560</v>
          </cell>
          <cell r="G8">
            <v>481228</v>
          </cell>
          <cell r="H8">
            <v>265543</v>
          </cell>
          <cell r="I8">
            <v>188941</v>
          </cell>
          <cell r="J8">
            <v>3</v>
          </cell>
          <cell r="K8">
            <v>42500</v>
          </cell>
          <cell r="L8">
            <v>64014</v>
          </cell>
          <cell r="M8">
            <v>61313</v>
          </cell>
          <cell r="N8">
            <v>13941</v>
          </cell>
          <cell r="O8">
            <v>236755</v>
          </cell>
          <cell r="P8">
            <v>13847</v>
          </cell>
          <cell r="Q8">
            <v>16889</v>
          </cell>
          <cell r="R8">
            <v>1519</v>
          </cell>
        </row>
        <row r="9">
          <cell r="A9" t="str">
            <v/>
          </cell>
        </row>
        <row r="10">
          <cell r="A10" t="str">
            <v>DIR450.01</v>
          </cell>
          <cell r="B10" t="str">
            <v>Late Payment Interest Rev</v>
          </cell>
          <cell r="C10" t="str">
            <v>CUS</v>
          </cell>
          <cell r="E10">
            <v>0.77637157085197672</v>
          </cell>
          <cell r="F10">
            <v>0.12330309745460201</v>
          </cell>
          <cell r="G10">
            <v>6.2249506966091987E-2</v>
          </cell>
          <cell r="H10">
            <v>1.4418149302683942E-2</v>
          </cell>
          <cell r="I10">
            <v>1.377004827844576E-2</v>
          </cell>
          <cell r="J10">
            <v>0</v>
          </cell>
          <cell r="K10">
            <v>7.2938976892790745E-4</v>
          </cell>
          <cell r="L10">
            <v>1.0611715475256412E-3</v>
          </cell>
          <cell r="M10">
            <v>2.4616352467996976E-3</v>
          </cell>
          <cell r="N10">
            <v>0</v>
          </cell>
          <cell r="O10">
            <v>4.0304196619801941E-3</v>
          </cell>
          <cell r="P10">
            <v>1.6050109209661343E-3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 t="str">
            <v/>
          </cell>
          <cell r="B11" t="str">
            <v>Historical Test Year Twelve Months ended September 2005</v>
          </cell>
          <cell r="D11">
            <v>2263536</v>
          </cell>
          <cell r="E11">
            <v>1757345</v>
          </cell>
          <cell r="F11">
            <v>279101</v>
          </cell>
          <cell r="G11">
            <v>140904</v>
          </cell>
          <cell r="H11">
            <v>32636</v>
          </cell>
          <cell r="I11">
            <v>31169</v>
          </cell>
          <cell r="J11">
            <v>0</v>
          </cell>
          <cell r="K11">
            <v>1651</v>
          </cell>
          <cell r="L11">
            <v>2402</v>
          </cell>
          <cell r="M11">
            <v>5572</v>
          </cell>
          <cell r="N11">
            <v>0</v>
          </cell>
          <cell r="O11">
            <v>9123</v>
          </cell>
          <cell r="P11">
            <v>3633</v>
          </cell>
          <cell r="Q11">
            <v>0</v>
          </cell>
          <cell r="R11">
            <v>0</v>
          </cell>
        </row>
        <row r="12">
          <cell r="A12" t="str">
            <v/>
          </cell>
        </row>
        <row r="13">
          <cell r="A13" t="str">
            <v>NCP_360</v>
          </cell>
          <cell r="B13" t="str">
            <v>Allocate Substation Land - 12 NCP</v>
          </cell>
          <cell r="C13" t="str">
            <v>DEM</v>
          </cell>
          <cell r="E13">
            <v>0.38233768229206183</v>
          </cell>
          <cell r="F13">
            <v>0.12994735154862891</v>
          </cell>
          <cell r="G13">
            <v>0.19344954689388996</v>
          </cell>
          <cell r="H13">
            <v>0.14995490120946325</v>
          </cell>
          <cell r="I13">
            <v>8.557293958753813E-2</v>
          </cell>
          <cell r="J13">
            <v>6.8288389456272672E-5</v>
          </cell>
          <cell r="K13">
            <v>7.5340904492364347E-3</v>
          </cell>
          <cell r="L13">
            <v>2.9520501692034538E-2</v>
          </cell>
          <cell r="M13">
            <v>0</v>
          </cell>
          <cell r="N13">
            <v>9.0693936496856198E-3</v>
          </cell>
          <cell r="O13">
            <v>0</v>
          </cell>
          <cell r="P13">
            <v>1.2513136030471796E-2</v>
          </cell>
          <cell r="Q13">
            <v>0</v>
          </cell>
          <cell r="R13">
            <v>3.2168257533221034E-5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/>
          </cell>
          <cell r="B14" t="str">
            <v>Historical Test Year Twelve Months ended September 2005</v>
          </cell>
          <cell r="D14">
            <v>12652224</v>
          </cell>
          <cell r="E14">
            <v>4837422</v>
          </cell>
          <cell r="F14">
            <v>1644123</v>
          </cell>
          <cell r="G14">
            <v>2447567</v>
          </cell>
          <cell r="H14">
            <v>1897263</v>
          </cell>
          <cell r="I14">
            <v>1082688</v>
          </cell>
          <cell r="J14">
            <v>864</v>
          </cell>
          <cell r="K14">
            <v>95323</v>
          </cell>
          <cell r="L14">
            <v>373500</v>
          </cell>
          <cell r="M14">
            <v>0</v>
          </cell>
          <cell r="N14">
            <v>114748</v>
          </cell>
          <cell r="O14">
            <v>0</v>
          </cell>
          <cell r="P14">
            <v>158319</v>
          </cell>
          <cell r="Q14">
            <v>0</v>
          </cell>
          <cell r="R14">
            <v>407</v>
          </cell>
        </row>
        <row r="15">
          <cell r="A15" t="str">
            <v/>
          </cell>
        </row>
        <row r="16">
          <cell r="A16" t="str">
            <v>NCP_361</v>
          </cell>
          <cell r="B16" t="str">
            <v>Allocate Substation Structures - 12 NCP</v>
          </cell>
          <cell r="C16" t="str">
            <v>DEM</v>
          </cell>
          <cell r="E16">
            <v>0.47217309764801435</v>
          </cell>
          <cell r="F16">
            <v>0.12725414213287409</v>
          </cell>
          <cell r="G16">
            <v>0.1534577411331384</v>
          </cell>
          <cell r="H16">
            <v>0.11657275539180251</v>
          </cell>
          <cell r="I16">
            <v>7.9647702985328597E-2</v>
          </cell>
          <cell r="J16">
            <v>0</v>
          </cell>
          <cell r="K16">
            <v>1.2815540073302687E-2</v>
          </cell>
          <cell r="L16">
            <v>1.5693581730566158E-2</v>
          </cell>
          <cell r="M16">
            <v>0</v>
          </cell>
          <cell r="N16">
            <v>6.2513652233414877E-3</v>
          </cell>
          <cell r="O16">
            <v>0</v>
          </cell>
          <cell r="P16">
            <v>1.6118384927210214E-2</v>
          </cell>
          <cell r="Q16">
            <v>0</v>
          </cell>
          <cell r="R16">
            <v>1.5688754421513385E-5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/>
          </cell>
          <cell r="B17" t="str">
            <v>Historical Test Year Twelve Months ended September 2005</v>
          </cell>
          <cell r="D17">
            <v>4143095</v>
          </cell>
          <cell r="E17">
            <v>1956258</v>
          </cell>
          <cell r="F17">
            <v>527226</v>
          </cell>
          <cell r="G17">
            <v>635790</v>
          </cell>
          <cell r="H17">
            <v>482972</v>
          </cell>
          <cell r="I17">
            <v>329988</v>
          </cell>
          <cell r="J17">
            <v>0</v>
          </cell>
          <cell r="K17">
            <v>53096</v>
          </cell>
          <cell r="L17">
            <v>65020</v>
          </cell>
          <cell r="M17">
            <v>0</v>
          </cell>
          <cell r="N17">
            <v>25900</v>
          </cell>
          <cell r="O17">
            <v>0</v>
          </cell>
          <cell r="P17">
            <v>66780</v>
          </cell>
          <cell r="Q17">
            <v>0</v>
          </cell>
          <cell r="R17">
            <v>65</v>
          </cell>
        </row>
        <row r="18">
          <cell r="A18" t="str">
            <v/>
          </cell>
        </row>
        <row r="19">
          <cell r="A19" t="str">
            <v>NCP_362</v>
          </cell>
          <cell r="B19" t="str">
            <v>Allocate Substation Equipment - 12 NCP</v>
          </cell>
          <cell r="C19" t="str">
            <v>DEM</v>
          </cell>
          <cell r="E19">
            <v>0.4976067940089749</v>
          </cell>
          <cell r="F19">
            <v>0.14212694401001752</v>
          </cell>
          <cell r="G19">
            <v>0.14548995691824093</v>
          </cell>
          <cell r="H19">
            <v>9.5623684213414453E-2</v>
          </cell>
          <cell r="I19">
            <v>7.4571975032741988E-2</v>
          </cell>
          <cell r="J19">
            <v>2.7105373593005176E-4</v>
          </cell>
          <cell r="K19">
            <v>1.1564620667195418E-2</v>
          </cell>
          <cell r="L19">
            <v>1.6406467349817228E-2</v>
          </cell>
          <cell r="M19">
            <v>0</v>
          </cell>
          <cell r="N19">
            <v>5.8784719701644788E-3</v>
          </cell>
          <cell r="O19">
            <v>0</v>
          </cell>
          <cell r="P19">
            <v>1.0289717399144581E-2</v>
          </cell>
          <cell r="Q19">
            <v>0</v>
          </cell>
          <cell r="R19">
            <v>1.7031469435844793E-4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/>
          </cell>
          <cell r="B20" t="str">
            <v>Historical Test Year Twelve Months ended September 2005</v>
          </cell>
          <cell r="D20">
            <v>221413661</v>
          </cell>
          <cell r="E20">
            <v>110176942</v>
          </cell>
          <cell r="F20">
            <v>31468847</v>
          </cell>
          <cell r="G20">
            <v>32213464</v>
          </cell>
          <cell r="H20">
            <v>21172390</v>
          </cell>
          <cell r="I20">
            <v>16511254</v>
          </cell>
          <cell r="J20">
            <v>60015</v>
          </cell>
          <cell r="K20">
            <v>2560565</v>
          </cell>
          <cell r="L20">
            <v>3632616</v>
          </cell>
          <cell r="M20">
            <v>0</v>
          </cell>
          <cell r="N20">
            <v>1301574</v>
          </cell>
          <cell r="O20">
            <v>0</v>
          </cell>
          <cell r="P20">
            <v>2278284</v>
          </cell>
          <cell r="Q20">
            <v>0</v>
          </cell>
          <cell r="R20">
            <v>37710</v>
          </cell>
        </row>
        <row r="21">
          <cell r="A21" t="str">
            <v/>
          </cell>
        </row>
        <row r="22">
          <cell r="A22" t="str">
            <v>CUST_1</v>
          </cell>
          <cell r="B22" t="str">
            <v>Ave. No. Cust.</v>
          </cell>
          <cell r="C22" t="str">
            <v>CUS</v>
          </cell>
          <cell r="E22">
            <v>0.88327632852639681</v>
          </cell>
          <cell r="F22">
            <v>0.10452480826031919</v>
          </cell>
          <cell r="G22">
            <v>7.9019087095733333E-3</v>
          </cell>
          <cell r="H22">
            <v>7.0292139293603713E-4</v>
          </cell>
          <cell r="I22">
            <v>4.854923180024324E-4</v>
          </cell>
          <cell r="J22">
            <v>9.9282682618084339E-7</v>
          </cell>
          <cell r="K22">
            <v>1.8962992380054108E-4</v>
          </cell>
          <cell r="L22">
            <v>6.1555263223212286E-5</v>
          </cell>
          <cell r="M22">
            <v>1.7870882871255182E-5</v>
          </cell>
          <cell r="N22">
            <v>1.9856536523616868E-6</v>
          </cell>
          <cell r="O22">
            <v>1.489240239271265E-5</v>
          </cell>
          <cell r="P22">
            <v>2.8126783985703294E-3</v>
          </cell>
          <cell r="Q22">
            <v>9.9282682618084339E-7</v>
          </cell>
          <cell r="R22">
            <v>7.9426146094467471E-6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 t="str">
            <v/>
          </cell>
          <cell r="B23" t="str">
            <v>Historical Test Year Twelve Months ended September 2005</v>
          </cell>
          <cell r="D23">
            <v>1007225</v>
          </cell>
          <cell r="E23">
            <v>889658</v>
          </cell>
          <cell r="F23">
            <v>105280</v>
          </cell>
          <cell r="G23">
            <v>7959</v>
          </cell>
          <cell r="H23">
            <v>708</v>
          </cell>
          <cell r="I23">
            <v>489</v>
          </cell>
          <cell r="J23">
            <v>1</v>
          </cell>
          <cell r="K23">
            <v>191</v>
          </cell>
          <cell r="L23">
            <v>62</v>
          </cell>
          <cell r="M23">
            <v>18</v>
          </cell>
          <cell r="N23">
            <v>2</v>
          </cell>
          <cell r="O23">
            <v>15</v>
          </cell>
          <cell r="P23">
            <v>2833</v>
          </cell>
          <cell r="Q23">
            <v>1</v>
          </cell>
          <cell r="R23">
            <v>8</v>
          </cell>
        </row>
        <row r="24">
          <cell r="A24" t="str">
            <v/>
          </cell>
        </row>
        <row r="25">
          <cell r="A25" t="str">
            <v>CUST_4</v>
          </cell>
          <cell r="B25" t="str">
            <v>Ave. No. Cust Incl. RES &amp; SEC Only</v>
          </cell>
          <cell r="C25" t="str">
            <v>CUS</v>
          </cell>
          <cell r="E25">
            <v>0.88642167446652276</v>
          </cell>
          <cell r="F25">
            <v>0.10489702097641511</v>
          </cell>
          <cell r="G25">
            <v>7.9300473969537225E-3</v>
          </cell>
          <cell r="H25">
            <v>7.0542449516814115E-4</v>
          </cell>
          <cell r="I25">
            <v>0</v>
          </cell>
          <cell r="J25">
            <v>0</v>
          </cell>
          <cell r="K25">
            <v>0</v>
          </cell>
          <cell r="L25">
            <v>4.5832664940302951E-5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/>
          </cell>
          <cell r="B26" t="str">
            <v>Historical Test Year Twelve Months ended September 2005</v>
          </cell>
          <cell r="D26">
            <v>1003651</v>
          </cell>
          <cell r="E26">
            <v>889658</v>
          </cell>
          <cell r="F26">
            <v>105280</v>
          </cell>
          <cell r="G26">
            <v>7959</v>
          </cell>
          <cell r="H26">
            <v>708</v>
          </cell>
          <cell r="I26">
            <v>0</v>
          </cell>
          <cell r="J26">
            <v>0</v>
          </cell>
          <cell r="K26">
            <v>0</v>
          </cell>
          <cell r="L26">
            <v>46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/>
          </cell>
        </row>
        <row r="28">
          <cell r="A28" t="str">
            <v>CUST_5</v>
          </cell>
          <cell r="B28" t="str">
            <v>Wtd. Ave. No. Cust. CAE - NO HV</v>
          </cell>
          <cell r="C28" t="str">
            <v>CUS</v>
          </cell>
          <cell r="E28">
            <v>0.81358028834032914</v>
          </cell>
          <cell r="F28">
            <v>0.12243587680922405</v>
          </cell>
          <cell r="G28">
            <v>1.3615952432809945E-2</v>
          </cell>
          <cell r="H28">
            <v>1.6734148926663091E-2</v>
          </cell>
          <cell r="I28">
            <v>1.5026255069782351E-2</v>
          </cell>
          <cell r="J28">
            <v>1.260921353165674E-5</v>
          </cell>
          <cell r="K28">
            <v>1.0531793925211653E-2</v>
          </cell>
          <cell r="L28">
            <v>1.6041951335739465E-3</v>
          </cell>
          <cell r="M28">
            <v>1.5368770919322601E-3</v>
          </cell>
          <cell r="N28">
            <v>1.6192159453220402E-4</v>
          </cell>
          <cell r="O28">
            <v>1.2145497646038981E-3</v>
          </cell>
          <cell r="P28">
            <v>3.2866638549728221E-3</v>
          </cell>
          <cell r="Q28">
            <v>8.0960797266102012E-5</v>
          </cell>
          <cell r="R28">
            <v>1.7790704556687269E-4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/>
          </cell>
          <cell r="B29" t="str">
            <v>Historical Test Year Twelve Months ended September 2005</v>
          </cell>
          <cell r="D29">
            <v>14513197</v>
          </cell>
          <cell r="E29">
            <v>11807651</v>
          </cell>
          <cell r="F29">
            <v>1776936</v>
          </cell>
          <cell r="G29">
            <v>197611</v>
          </cell>
          <cell r="H29">
            <v>242866</v>
          </cell>
          <cell r="I29">
            <v>218079</v>
          </cell>
          <cell r="J29">
            <v>183</v>
          </cell>
          <cell r="K29">
            <v>152850</v>
          </cell>
          <cell r="L29">
            <v>23282</v>
          </cell>
          <cell r="M29">
            <v>22305</v>
          </cell>
          <cell r="N29">
            <v>2350</v>
          </cell>
          <cell r="O29">
            <v>17627</v>
          </cell>
          <cell r="P29">
            <v>47700</v>
          </cell>
          <cell r="Q29">
            <v>1175</v>
          </cell>
          <cell r="R29">
            <v>2582</v>
          </cell>
        </row>
        <row r="30">
          <cell r="A30" t="str">
            <v/>
          </cell>
        </row>
        <row r="31">
          <cell r="A31" t="str">
            <v>CUST_6</v>
          </cell>
          <cell r="B31" t="str">
            <v>Wtd. Ave. No. Sch. Mtr Reading</v>
          </cell>
          <cell r="C31" t="str">
            <v>CUS</v>
          </cell>
          <cell r="E31">
            <v>0.82591092762824314</v>
          </cell>
          <cell r="F31">
            <v>0.12188538482962462</v>
          </cell>
          <cell r="G31">
            <v>2.9585399772528314E-2</v>
          </cell>
          <cell r="H31">
            <v>3.1372013221438069E-3</v>
          </cell>
          <cell r="I31">
            <v>2.0891769316599977E-3</v>
          </cell>
          <cell r="J31">
            <v>2.492729650803609E-6</v>
          </cell>
          <cell r="K31">
            <v>7.9006055716145736E-4</v>
          </cell>
          <cell r="L31">
            <v>3.0674048919213055E-4</v>
          </cell>
          <cell r="M31">
            <v>9.8620469514387969E-3</v>
          </cell>
          <cell r="N31">
            <v>7.113711454820353E-4</v>
          </cell>
          <cell r="O31">
            <v>5.3352499055794433E-3</v>
          </cell>
          <cell r="P31">
            <v>0</v>
          </cell>
          <cell r="Q31">
            <v>3.5565188720519599E-4</v>
          </cell>
          <cell r="R31">
            <v>2.8295850090203128E-5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/>
          </cell>
          <cell r="B32" t="str">
            <v>Historical Test Year Twelve Months ended September 2005</v>
          </cell>
          <cell r="D32">
            <v>14843166</v>
          </cell>
          <cell r="E32">
            <v>12259133</v>
          </cell>
          <cell r="F32">
            <v>1809165</v>
          </cell>
          <cell r="G32">
            <v>439141</v>
          </cell>
          <cell r="H32">
            <v>46566</v>
          </cell>
          <cell r="I32">
            <v>31010</v>
          </cell>
          <cell r="J32">
            <v>37</v>
          </cell>
          <cell r="K32">
            <v>11727</v>
          </cell>
          <cell r="L32">
            <v>4553</v>
          </cell>
          <cell r="M32">
            <v>146384</v>
          </cell>
          <cell r="N32">
            <v>10559</v>
          </cell>
          <cell r="O32">
            <v>79192</v>
          </cell>
          <cell r="P32">
            <v>0</v>
          </cell>
          <cell r="Q32">
            <v>5279</v>
          </cell>
          <cell r="R32">
            <v>420</v>
          </cell>
        </row>
        <row r="33">
          <cell r="A33" t="str">
            <v/>
          </cell>
        </row>
        <row r="37">
          <cell r="A37" t="str">
            <v>DIR360.01</v>
          </cell>
          <cell r="B37" t="str">
            <v>Direct Assign Substation Land</v>
          </cell>
          <cell r="C37" t="str">
            <v>DEM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0.6133514300746491</v>
          </cell>
          <cell r="M37">
            <v>0.38579609140887705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8.5247851647388042E-4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/>
          </cell>
          <cell r="B38" t="str">
            <v>Historical Test Year Twelve Months ended September 2005</v>
          </cell>
          <cell r="D38">
            <v>655735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402196</v>
          </cell>
          <cell r="M38">
            <v>252980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559</v>
          </cell>
        </row>
        <row r="39">
          <cell r="A39" t="str">
            <v/>
          </cell>
        </row>
        <row r="40">
          <cell r="A40" t="str">
            <v>DIR361.01</v>
          </cell>
          <cell r="B40" t="str">
            <v>Direct Assign Substation Structures</v>
          </cell>
          <cell r="C40" t="str">
            <v>DEM</v>
          </cell>
          <cell r="E40">
            <v>3.2338492433164661E-8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0.23189286153973715</v>
          </cell>
          <cell r="M40">
            <v>0.46422552657656535</v>
          </cell>
          <cell r="N40">
            <v>0</v>
          </cell>
          <cell r="O40">
            <v>0.30359376696254986</v>
          </cell>
          <cell r="P40">
            <v>0</v>
          </cell>
          <cell r="Q40">
            <v>0</v>
          </cell>
          <cell r="R40">
            <v>2.8781258265516552E-4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/>
          </cell>
          <cell r="B41" t="str">
            <v>Historical Test Year Twelve Months ended September 2005</v>
          </cell>
          <cell r="D41">
            <v>309229.01</v>
          </cell>
          <cell r="E41">
            <v>0.01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71708</v>
          </cell>
          <cell r="M41">
            <v>143552</v>
          </cell>
          <cell r="N41">
            <v>0</v>
          </cell>
          <cell r="O41">
            <v>93880</v>
          </cell>
          <cell r="P41">
            <v>0</v>
          </cell>
          <cell r="Q41">
            <v>0</v>
          </cell>
          <cell r="R41">
            <v>89</v>
          </cell>
        </row>
        <row r="42">
          <cell r="A42" t="str">
            <v/>
          </cell>
        </row>
        <row r="43">
          <cell r="A43" t="str">
            <v>DIR362.01</v>
          </cell>
          <cell r="B43" t="str">
            <v>Direct Assign Substation Equipment</v>
          </cell>
          <cell r="C43" t="str">
            <v>DEM</v>
          </cell>
          <cell r="E43">
            <v>4.4294995080024233E-10</v>
          </cell>
          <cell r="F43">
            <v>0</v>
          </cell>
          <cell r="G43">
            <v>0</v>
          </cell>
          <cell r="H43">
            <v>0</v>
          </cell>
          <cell r="I43">
            <v>2.0814705433049266E-2</v>
          </cell>
          <cell r="J43">
            <v>0</v>
          </cell>
          <cell r="K43">
            <v>0</v>
          </cell>
          <cell r="L43">
            <v>0.17673490420953283</v>
          </cell>
          <cell r="M43">
            <v>0.36022856024335115</v>
          </cell>
          <cell r="N43">
            <v>0</v>
          </cell>
          <cell r="O43">
            <v>0.43640288475744426</v>
          </cell>
          <cell r="P43">
            <v>0</v>
          </cell>
          <cell r="Q43">
            <v>3.9307821583964304E-3</v>
          </cell>
          <cell r="R43">
            <v>1.8881627552761928E-3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/>
          </cell>
          <cell r="B44" t="str">
            <v>Historical Test Year Twelve Months ended September 2005</v>
          </cell>
          <cell r="D44">
            <v>22575914.009999998</v>
          </cell>
          <cell r="E44">
            <v>0.01</v>
          </cell>
          <cell r="F44">
            <v>0</v>
          </cell>
          <cell r="G44">
            <v>0</v>
          </cell>
          <cell r="H44">
            <v>0</v>
          </cell>
          <cell r="I44">
            <v>469911</v>
          </cell>
          <cell r="J44">
            <v>0</v>
          </cell>
          <cell r="K44">
            <v>0</v>
          </cell>
          <cell r="L44">
            <v>3989952</v>
          </cell>
          <cell r="M44">
            <v>8132489</v>
          </cell>
          <cell r="N44">
            <v>0</v>
          </cell>
          <cell r="O44">
            <v>9852194</v>
          </cell>
          <cell r="P44">
            <v>0</v>
          </cell>
          <cell r="Q44">
            <v>88741</v>
          </cell>
          <cell r="R44">
            <v>42627</v>
          </cell>
        </row>
        <row r="45">
          <cell r="A45" t="str">
            <v/>
          </cell>
        </row>
        <row r="46">
          <cell r="A46" t="str">
            <v>DIR364.01</v>
          </cell>
          <cell r="B46" t="str">
            <v>Direct Assign OH Dist Lines</v>
          </cell>
          <cell r="C46" t="str">
            <v>DEM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0.85581237225384643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0.14418762774615362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 t="str">
            <v/>
          </cell>
          <cell r="B47" t="str">
            <v>Historical Test Year Twelve Months ended September 2005</v>
          </cell>
          <cell r="D47">
            <v>1206005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1032114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173891</v>
          </cell>
          <cell r="R47">
            <v>0</v>
          </cell>
        </row>
        <row r="48">
          <cell r="A48" t="str">
            <v/>
          </cell>
        </row>
        <row r="49">
          <cell r="A49" t="str">
            <v>DIR366.01</v>
          </cell>
          <cell r="B49" t="str">
            <v>Direct Assign OH Dist Lines</v>
          </cell>
          <cell r="C49" t="str">
            <v>DEM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0.83937789880606462</v>
          </cell>
          <cell r="M49">
            <v>0.11810879638070632</v>
          </cell>
          <cell r="N49">
            <v>0</v>
          </cell>
          <cell r="O49">
            <v>0</v>
          </cell>
          <cell r="P49">
            <v>0</v>
          </cell>
          <cell r="Q49">
            <v>4.2513304813229125E-2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/>
          </cell>
          <cell r="B50" t="str">
            <v>Historical Test Year Twelve Months ended September 2005</v>
          </cell>
          <cell r="D50">
            <v>13108414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11002913</v>
          </cell>
          <cell r="M50">
            <v>1548219</v>
          </cell>
          <cell r="N50">
            <v>0</v>
          </cell>
          <cell r="O50">
            <v>0</v>
          </cell>
          <cell r="P50">
            <v>0</v>
          </cell>
          <cell r="Q50">
            <v>557282</v>
          </cell>
          <cell r="R50">
            <v>0</v>
          </cell>
        </row>
        <row r="51">
          <cell r="A51" t="str">
            <v/>
          </cell>
        </row>
        <row r="52">
          <cell r="A52" t="str">
            <v>DIR368.03C</v>
          </cell>
          <cell r="B52" t="str">
            <v>Line Transformers - Customer Related</v>
          </cell>
          <cell r="C52" t="str">
            <v>CUS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0.59684801613529559</v>
          </cell>
          <cell r="J52">
            <v>0</v>
          </cell>
          <cell r="K52">
            <v>4.557735497771543E-2</v>
          </cell>
          <cell r="L52">
            <v>0.34598822362781961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1.1586405259169373E-2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/>
          </cell>
          <cell r="B53" t="str">
            <v>Historical Test Year Twelve Months ended September 2005</v>
          </cell>
          <cell r="D53">
            <v>1674133.57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999203.3</v>
          </cell>
          <cell r="J53">
            <v>0</v>
          </cell>
          <cell r="K53">
            <v>76302.58</v>
          </cell>
          <cell r="L53">
            <v>579230.5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19397.189999999999</v>
          </cell>
        </row>
        <row r="54">
          <cell r="A54" t="str">
            <v/>
          </cell>
        </row>
        <row r="55">
          <cell r="A55" t="str">
            <v>DIR368.03</v>
          </cell>
          <cell r="B55" t="str">
            <v>Line Transformers</v>
          </cell>
          <cell r="C55" t="str">
            <v>DEM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0.59684801613529559</v>
          </cell>
          <cell r="J55">
            <v>0</v>
          </cell>
          <cell r="K55">
            <v>4.557735497771543E-2</v>
          </cell>
          <cell r="L55">
            <v>0.34598822362781961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1.1586405259169373E-2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/>
          </cell>
          <cell r="B56" t="str">
            <v>Historical Test Year Twelve Months ended September 2005</v>
          </cell>
          <cell r="D56">
            <v>1674133.57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999203.3</v>
          </cell>
          <cell r="J56">
            <v>0</v>
          </cell>
          <cell r="K56">
            <v>76302.58</v>
          </cell>
          <cell r="L56">
            <v>579230.5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19397.189999999999</v>
          </cell>
        </row>
        <row r="57">
          <cell r="A57" t="str">
            <v/>
          </cell>
        </row>
        <row r="58">
          <cell r="A58" t="str">
            <v>DIR372.00</v>
          </cell>
          <cell r="B58" t="str">
            <v>Leased Wtr. Htrs.</v>
          </cell>
          <cell r="C58" t="str">
            <v>CUS</v>
          </cell>
          <cell r="E58">
            <v>0.97930401824490343</v>
          </cell>
          <cell r="F58">
            <v>1.8958814267068601E-2</v>
          </cell>
          <cell r="G58">
            <v>1.4320019694091309E-3</v>
          </cell>
          <cell r="H58">
            <v>0</v>
          </cell>
          <cell r="I58">
            <v>2.6661340591658807E-4</v>
          </cell>
          <cell r="J58">
            <v>0</v>
          </cell>
          <cell r="K58">
            <v>3.8552112702224411E-5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/>
          </cell>
          <cell r="B59" t="str">
            <v>Historical Test Year Twelve Months ended September 2005</v>
          </cell>
          <cell r="D59">
            <v>2152930</v>
          </cell>
          <cell r="E59">
            <v>2108373</v>
          </cell>
          <cell r="F59">
            <v>40817</v>
          </cell>
          <cell r="G59">
            <v>3083</v>
          </cell>
          <cell r="H59">
            <v>0</v>
          </cell>
          <cell r="I59">
            <v>574</v>
          </cell>
          <cell r="J59">
            <v>0</v>
          </cell>
          <cell r="K59">
            <v>83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 t="str">
            <v/>
          </cell>
        </row>
        <row r="61">
          <cell r="A61" t="str">
            <v>DIR373.00</v>
          </cell>
          <cell r="B61" t="str">
            <v>Str. &amp; Signal Systems</v>
          </cell>
          <cell r="C61" t="str">
            <v>CUS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 t="str">
            <v/>
          </cell>
          <cell r="B62" t="str">
            <v>Historical Test Year Twelve Months ended September 2005</v>
          </cell>
          <cell r="D62">
            <v>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</v>
          </cell>
          <cell r="Q62">
            <v>0</v>
          </cell>
          <cell r="R62">
            <v>0</v>
          </cell>
        </row>
        <row r="63">
          <cell r="A63" t="str">
            <v/>
          </cell>
        </row>
        <row r="64">
          <cell r="A64" t="str">
            <v>UNBILLED</v>
          </cell>
          <cell r="B64" t="str">
            <v>Direct Assignment of Unbilled Revenue</v>
          </cell>
          <cell r="C64" t="str">
            <v>CUS</v>
          </cell>
          <cell r="E64">
            <v>0.1537510342389749</v>
          </cell>
          <cell r="F64">
            <v>4.3938485602228128E-2</v>
          </cell>
          <cell r="G64">
            <v>5.1366878715329523E-2</v>
          </cell>
          <cell r="H64">
            <v>3.093847394883123E-2</v>
          </cell>
          <cell r="I64">
            <v>1.9633384133511674E-2</v>
          </cell>
          <cell r="J64">
            <v>1.385459409276363E-4</v>
          </cell>
          <cell r="K64">
            <v>1.7247027412673976E-3</v>
          </cell>
          <cell r="L64">
            <v>7.9735131236671423E-3</v>
          </cell>
          <cell r="M64">
            <v>6.8198268305220593E-3</v>
          </cell>
          <cell r="N64">
            <v>3.9226628788810669E-2</v>
          </cell>
          <cell r="O64">
            <v>0.6402440998204082</v>
          </cell>
          <cell r="P64">
            <v>4.2444261155214179E-3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 t="str">
            <v/>
          </cell>
          <cell r="B65" t="str">
            <v>Historical Test Year Twelve Months ended September 2005</v>
          </cell>
          <cell r="D65">
            <v>-772307</v>
          </cell>
          <cell r="E65">
            <v>-118743</v>
          </cell>
          <cell r="F65">
            <v>-33934</v>
          </cell>
          <cell r="G65">
            <v>-39671</v>
          </cell>
          <cell r="H65">
            <v>-23894</v>
          </cell>
          <cell r="I65">
            <v>-15163</v>
          </cell>
          <cell r="J65">
            <v>-107</v>
          </cell>
          <cell r="K65">
            <v>-1332</v>
          </cell>
          <cell r="L65">
            <v>-6158</v>
          </cell>
          <cell r="M65">
            <v>-5267</v>
          </cell>
          <cell r="N65">
            <v>-30295</v>
          </cell>
          <cell r="O65">
            <v>-494465</v>
          </cell>
          <cell r="P65">
            <v>-3278</v>
          </cell>
          <cell r="Q65">
            <v>0</v>
          </cell>
          <cell r="R65">
            <v>0</v>
          </cell>
        </row>
        <row r="66">
          <cell r="A66" t="str">
            <v/>
          </cell>
        </row>
        <row r="67">
          <cell r="A67" t="str">
            <v>PROFORMA</v>
          </cell>
          <cell r="B67" t="str">
            <v>Proforma Revenue</v>
          </cell>
          <cell r="C67" t="str">
            <v>CUS</v>
          </cell>
          <cell r="E67">
            <v>0.54023264276228622</v>
          </cell>
          <cell r="F67">
            <v>0.1223348905308808</v>
          </cell>
          <cell r="G67">
            <v>0.14147065370057785</v>
          </cell>
          <cell r="H67">
            <v>8.3041137924974806E-2</v>
          </cell>
          <cell r="I67">
            <v>5.4191536612645766E-2</v>
          </cell>
          <cell r="J67">
            <v>1.6303854456289625E-4</v>
          </cell>
          <cell r="K67">
            <v>7.5165275419861559E-3</v>
          </cell>
          <cell r="L67">
            <v>1.9828441954852585E-2</v>
          </cell>
          <cell r="M67">
            <v>1.7563570344598475E-2</v>
          </cell>
          <cell r="N67">
            <v>5.4913096780014417E-4</v>
          </cell>
          <cell r="O67">
            <v>3.3542976835472037E-3</v>
          </cell>
          <cell r="P67">
            <v>8.48064221120454E-3</v>
          </cell>
          <cell r="Q67">
            <v>9.8670778235148446E-4</v>
          </cell>
          <cell r="R67">
            <v>2.8678143773105247E-4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/>
          </cell>
          <cell r="B68" t="str">
            <v>Historical Test Year Twelve Months ended September 2005</v>
          </cell>
          <cell r="D68">
            <v>1616820125</v>
          </cell>
          <cell r="E68">
            <v>873459009</v>
          </cell>
          <cell r="F68">
            <v>197793513</v>
          </cell>
          <cell r="G68">
            <v>228732600</v>
          </cell>
          <cell r="H68">
            <v>134262583</v>
          </cell>
          <cell r="I68">
            <v>87617967</v>
          </cell>
          <cell r="J68">
            <v>263604</v>
          </cell>
          <cell r="K68">
            <v>12152873</v>
          </cell>
          <cell r="L68">
            <v>32059024</v>
          </cell>
          <cell r="M68">
            <v>28397134</v>
          </cell>
          <cell r="N68">
            <v>887846</v>
          </cell>
          <cell r="O68">
            <v>5423296</v>
          </cell>
          <cell r="P68">
            <v>13711673</v>
          </cell>
          <cell r="Q68">
            <v>1595329</v>
          </cell>
          <cell r="R68">
            <v>463674</v>
          </cell>
        </row>
        <row r="69">
          <cell r="A69" t="str">
            <v/>
          </cell>
        </row>
        <row r="70">
          <cell r="A70" t="str">
            <v>DIR451.02</v>
          </cell>
          <cell r="B70" t="str">
            <v>Seasonal Svc. Chgs.</v>
          </cell>
          <cell r="C70" t="str">
            <v>CUS</v>
          </cell>
          <cell r="E70">
            <v>0.66666666666666663</v>
          </cell>
          <cell r="F70">
            <v>0</v>
          </cell>
          <cell r="G70">
            <v>0.33333333333333331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/>
          </cell>
          <cell r="B71" t="str">
            <v>Historical Test Year Twelve Months ended September 2005</v>
          </cell>
          <cell r="D71">
            <v>15</v>
          </cell>
          <cell r="E71">
            <v>10</v>
          </cell>
          <cell r="F71">
            <v>0</v>
          </cell>
          <cell r="G71">
            <v>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/>
          </cell>
        </row>
        <row r="73">
          <cell r="A73" t="str">
            <v>DIR454.04</v>
          </cell>
          <cell r="B73" t="str">
            <v>Equip. (Transf.) Rentals</v>
          </cell>
          <cell r="C73" t="str">
            <v>CUS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0.18608247472875239</v>
          </cell>
          <cell r="J73">
            <v>0</v>
          </cell>
          <cell r="K73">
            <v>7.379199687406481E-3</v>
          </cell>
          <cell r="L73">
            <v>2.9581580722156012E-2</v>
          </cell>
          <cell r="M73">
            <v>0.37268792038131571</v>
          </cell>
          <cell r="N73">
            <v>0</v>
          </cell>
          <cell r="O73">
            <v>0.40280687371579604</v>
          </cell>
          <cell r="P73">
            <v>0</v>
          </cell>
          <cell r="Q73">
            <v>0</v>
          </cell>
          <cell r="R73">
            <v>1.4619507645733426E-3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/>
          </cell>
          <cell r="B74" t="str">
            <v>Historical Test Year Twelve Months ended September 2005</v>
          </cell>
          <cell r="D74">
            <v>2341392.12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435692.04</v>
          </cell>
          <cell r="J74">
            <v>0</v>
          </cell>
          <cell r="K74">
            <v>17277.599999999999</v>
          </cell>
          <cell r="L74">
            <v>69262.080000000002</v>
          </cell>
          <cell r="M74">
            <v>872608.56</v>
          </cell>
          <cell r="N74">
            <v>0</v>
          </cell>
          <cell r="O74">
            <v>943128.84</v>
          </cell>
          <cell r="P74">
            <v>0</v>
          </cell>
          <cell r="Q74">
            <v>0</v>
          </cell>
          <cell r="R74">
            <v>3423</v>
          </cell>
        </row>
        <row r="75">
          <cell r="A75" t="str">
            <v/>
          </cell>
        </row>
        <row r="76">
          <cell r="A76" t="str">
            <v>DIR451.05</v>
          </cell>
          <cell r="B76" t="str">
            <v>Water Htr. Rentals</v>
          </cell>
          <cell r="C76" t="str">
            <v>CUS</v>
          </cell>
          <cell r="E76">
            <v>0.88884733624138956</v>
          </cell>
          <cell r="F76">
            <v>0.10182153912342941</v>
          </cell>
          <cell r="G76">
            <v>7.6917606525047219E-3</v>
          </cell>
          <cell r="H76">
            <v>0</v>
          </cell>
          <cell r="I76">
            <v>1.4329176928539154E-3</v>
          </cell>
          <cell r="J76">
            <v>0</v>
          </cell>
          <cell r="K76">
            <v>2.0644628982228634E-4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/>
          </cell>
          <cell r="B77" t="str">
            <v>Historical Test Year Twelve Months ended September 2005</v>
          </cell>
          <cell r="D77">
            <v>56528.020000000004</v>
          </cell>
          <cell r="E77">
            <v>50244.78</v>
          </cell>
          <cell r="F77">
            <v>5755.77</v>
          </cell>
          <cell r="G77">
            <v>434.8</v>
          </cell>
          <cell r="H77">
            <v>0</v>
          </cell>
          <cell r="I77">
            <v>81</v>
          </cell>
          <cell r="J77">
            <v>0</v>
          </cell>
          <cell r="K77">
            <v>11.67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/>
          </cell>
        </row>
        <row r="79">
          <cell r="A79" t="str">
            <v>OH_NCP</v>
          </cell>
          <cell r="B79" t="str">
            <v>Allocate Overhead Lines - 12 NCP</v>
          </cell>
          <cell r="C79" t="str">
            <v>DEM</v>
          </cell>
          <cell r="E79">
            <v>0.67850441517067683</v>
          </cell>
          <cell r="F79">
            <v>0.1193320644177162</v>
          </cell>
          <cell r="G79">
            <v>9.9606983278469105E-2</v>
          </cell>
          <cell r="H79">
            <v>3.8059754740595461E-2</v>
          </cell>
          <cell r="I79">
            <v>4.1890607131768585E-2</v>
          </cell>
          <cell r="J79">
            <v>1.4926150268150023E-3</v>
          </cell>
          <cell r="K79">
            <v>1.5026429313879196E-2</v>
          </cell>
          <cell r="L79">
            <v>1.0895704007112099E-3</v>
          </cell>
          <cell r="M79">
            <v>0</v>
          </cell>
          <cell r="N79">
            <v>8.6779943419476879E-6</v>
          </cell>
          <cell r="O79">
            <v>0</v>
          </cell>
          <cell r="P79">
            <v>4.398778909773928E-3</v>
          </cell>
          <cell r="Q79">
            <v>0</v>
          </cell>
          <cell r="R79">
            <v>5.9010361525244277E-4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A80" t="str">
            <v/>
          </cell>
          <cell r="B80" t="str">
            <v>Historical Test Year Twelve Months ended September 2005</v>
          </cell>
          <cell r="D80">
            <v>10371.060000000001</v>
          </cell>
          <cell r="E80">
            <v>7036.81</v>
          </cell>
          <cell r="F80">
            <v>1237.5999999999999</v>
          </cell>
          <cell r="G80">
            <v>1033.03</v>
          </cell>
          <cell r="H80">
            <v>394.72</v>
          </cell>
          <cell r="I80">
            <v>434.45</v>
          </cell>
          <cell r="J80">
            <v>15.48</v>
          </cell>
          <cell r="K80">
            <v>155.84</v>
          </cell>
          <cell r="L80">
            <v>11.3</v>
          </cell>
          <cell r="M80">
            <v>0</v>
          </cell>
          <cell r="N80">
            <v>0.09</v>
          </cell>
          <cell r="O80">
            <v>0</v>
          </cell>
          <cell r="P80">
            <v>45.62</v>
          </cell>
          <cell r="Q80">
            <v>0</v>
          </cell>
          <cell r="R80">
            <v>6.12</v>
          </cell>
        </row>
        <row r="81">
          <cell r="A81" t="str">
            <v/>
          </cell>
        </row>
        <row r="82">
          <cell r="A82" t="str">
            <v>UG_NCP</v>
          </cell>
          <cell r="B82" t="str">
            <v>Allocate Underground Lines - 12 NCP</v>
          </cell>
          <cell r="C82" t="str">
            <v>DEM</v>
          </cell>
          <cell r="E82">
            <v>0.66860465116279089</v>
          </cell>
          <cell r="F82">
            <v>0.11270310970228871</v>
          </cell>
          <cell r="G82">
            <v>0.10752795570990165</v>
          </cell>
          <cell r="H82">
            <v>5.0724192280843489E-2</v>
          </cell>
          <cell r="I82">
            <v>3.3557827818291183E-2</v>
          </cell>
          <cell r="J82">
            <v>4.2586633065666839E-4</v>
          </cell>
          <cell r="K82">
            <v>1.5545218662604108E-2</v>
          </cell>
          <cell r="L82">
            <v>5.3211339459369282E-3</v>
          </cell>
          <cell r="M82">
            <v>0</v>
          </cell>
          <cell r="N82">
            <v>1.1085695720701935E-4</v>
          </cell>
          <cell r="O82">
            <v>0</v>
          </cell>
          <cell r="P82">
            <v>5.2179601441799004E-3</v>
          </cell>
          <cell r="Q82">
            <v>0</v>
          </cell>
          <cell r="R82">
            <v>2.6122728529970893E-4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/>
          </cell>
          <cell r="B83" t="str">
            <v>Historical Test Year Twelve Months ended September 2005</v>
          </cell>
          <cell r="D83">
            <v>9110.8399999999983</v>
          </cell>
          <cell r="E83">
            <v>6091.55</v>
          </cell>
          <cell r="F83">
            <v>1026.82</v>
          </cell>
          <cell r="G83">
            <v>979.67000000000007</v>
          </cell>
          <cell r="H83">
            <v>462.14</v>
          </cell>
          <cell r="I83">
            <v>305.74</v>
          </cell>
          <cell r="J83">
            <v>3.88</v>
          </cell>
          <cell r="K83">
            <v>141.63</v>
          </cell>
          <cell r="L83">
            <v>48.48</v>
          </cell>
          <cell r="M83">
            <v>0</v>
          </cell>
          <cell r="N83">
            <v>1.01</v>
          </cell>
          <cell r="O83">
            <v>0</v>
          </cell>
          <cell r="P83">
            <v>47.54</v>
          </cell>
          <cell r="Q83">
            <v>0</v>
          </cell>
          <cell r="R83">
            <v>2.38</v>
          </cell>
        </row>
        <row r="84">
          <cell r="A84" t="str">
            <v/>
          </cell>
        </row>
        <row r="85">
          <cell r="A85" t="str">
            <v>DIR235.00</v>
          </cell>
          <cell r="B85" t="str">
            <v>Customer Deposits</v>
          </cell>
          <cell r="C85" t="str">
            <v>CUS</v>
          </cell>
          <cell r="E85">
            <v>0.80262092099597404</v>
          </cell>
          <cell r="F85">
            <v>0.12226930454285714</v>
          </cell>
          <cell r="G85">
            <v>5.1959679991550198E-2</v>
          </cell>
          <cell r="H85">
            <v>1.2335830518469927E-2</v>
          </cell>
          <cell r="I85">
            <v>1.0814263951148656E-2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/>
          </cell>
          <cell r="B86" t="str">
            <v>Historical Test Year Twelve Months ended September 2005</v>
          </cell>
          <cell r="D86">
            <v>8634522</v>
          </cell>
          <cell r="E86">
            <v>6930248</v>
          </cell>
          <cell r="F86">
            <v>1055737</v>
          </cell>
          <cell r="G86">
            <v>448647</v>
          </cell>
          <cell r="H86">
            <v>106514</v>
          </cell>
          <cell r="I86">
            <v>93376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/>
          </cell>
        </row>
        <row r="88">
          <cell r="A88" t="str">
            <v>RESID</v>
          </cell>
          <cell r="B88" t="str">
            <v>Residential Allocation Only</v>
          </cell>
          <cell r="C88" t="str">
            <v>CUS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/>
          </cell>
          <cell r="B89" t="str">
            <v>Historical Test Year Twelve Months ended September 2005</v>
          </cell>
          <cell r="D89">
            <v>1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/>
          </cell>
        </row>
        <row r="91">
          <cell r="A91" t="str">
            <v>PROFORMA_RETAIL</v>
          </cell>
          <cell r="B91" t="str">
            <v>Proforma Retail Revenue - No Transportation</v>
          </cell>
          <cell r="C91" t="str">
            <v>CUS</v>
          </cell>
          <cell r="E91">
            <v>0.54304393662276029</v>
          </cell>
          <cell r="F91">
            <v>0.12297150390713425</v>
          </cell>
          <cell r="G91">
            <v>0.14220684686756624</v>
          </cell>
          <cell r="H91">
            <v>8.3473272199611703E-2</v>
          </cell>
          <cell r="I91">
            <v>5.4473541664006239E-2</v>
          </cell>
          <cell r="J91">
            <v>1.6388697396732226E-4</v>
          </cell>
          <cell r="K91">
            <v>7.5556424825843826E-3</v>
          </cell>
          <cell r="L91">
            <v>1.9931626347497608E-2</v>
          </cell>
          <cell r="M91">
            <v>1.7654968667412337E-2</v>
          </cell>
          <cell r="N91">
            <v>0</v>
          </cell>
          <cell r="O91">
            <v>0</v>
          </cell>
          <cell r="P91">
            <v>8.5247742674596574E-3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 t="str">
            <v/>
          </cell>
          <cell r="B92" t="str">
            <v>Historical Test Year Twelve Months ended September 2005</v>
          </cell>
          <cell r="D92">
            <v>1608449980</v>
          </cell>
          <cell r="E92">
            <v>873459009</v>
          </cell>
          <cell r="F92">
            <v>197793513</v>
          </cell>
          <cell r="G92">
            <v>228732600</v>
          </cell>
          <cell r="H92">
            <v>134262583</v>
          </cell>
          <cell r="I92">
            <v>87617967</v>
          </cell>
          <cell r="J92">
            <v>263604</v>
          </cell>
          <cell r="K92">
            <v>12152873</v>
          </cell>
          <cell r="L92">
            <v>32059024</v>
          </cell>
          <cell r="M92">
            <v>28397134</v>
          </cell>
          <cell r="N92">
            <v>0</v>
          </cell>
          <cell r="O92">
            <v>0</v>
          </cell>
          <cell r="P92">
            <v>13711673</v>
          </cell>
          <cell r="Q92">
            <v>0</v>
          </cell>
          <cell r="R92">
            <v>0</v>
          </cell>
        </row>
        <row r="93">
          <cell r="A93" t="str">
            <v/>
          </cell>
        </row>
        <row r="94">
          <cell r="A94" t="str">
            <v>OH_TFMRC</v>
          </cell>
          <cell r="B94" t="str">
            <v>Allocate Overhead Transformers</v>
          </cell>
          <cell r="C94" t="str">
            <v>CUS</v>
          </cell>
          <cell r="E94">
            <v>0.83789404821706592</v>
          </cell>
          <cell r="F94">
            <v>0.13766780913971724</v>
          </cell>
          <cell r="G94">
            <v>2.3098181861595655E-2</v>
          </cell>
          <cell r="H94">
            <v>2.7852109380830493E-4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1.061439687812837E-3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 t="str">
            <v/>
          </cell>
          <cell r="B95" t="str">
            <v>Historical Test Year Twelve Months ended September 2005</v>
          </cell>
          <cell r="D95">
            <v>235199421</v>
          </cell>
          <cell r="E95">
            <v>197072195</v>
          </cell>
          <cell r="F95">
            <v>32379389</v>
          </cell>
          <cell r="G95">
            <v>5432679</v>
          </cell>
          <cell r="H95">
            <v>65508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249650</v>
          </cell>
          <cell r="Q95">
            <v>0</v>
          </cell>
          <cell r="R95">
            <v>0</v>
          </cell>
        </row>
        <row r="96">
          <cell r="A96" t="str">
            <v/>
          </cell>
        </row>
        <row r="97">
          <cell r="A97" t="str">
            <v>OH_TFMR</v>
          </cell>
          <cell r="B97" t="str">
            <v>Allocate Overhead Transformers</v>
          </cell>
          <cell r="C97" t="str">
            <v>DEM</v>
          </cell>
          <cell r="E97">
            <v>0.83789404821706592</v>
          </cell>
          <cell r="F97">
            <v>0.13766780913971724</v>
          </cell>
          <cell r="G97">
            <v>2.3098181861595655E-2</v>
          </cell>
          <cell r="H97">
            <v>2.7852109380830493E-4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1.061439687812837E-3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 t="str">
            <v/>
          </cell>
          <cell r="B98" t="str">
            <v>Historical Test Year Twelve Months ended September 2005</v>
          </cell>
          <cell r="D98">
            <v>235199421</v>
          </cell>
          <cell r="E98">
            <v>197072195</v>
          </cell>
          <cell r="F98">
            <v>32379389</v>
          </cell>
          <cell r="G98">
            <v>5432679</v>
          </cell>
          <cell r="H98">
            <v>65508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249650</v>
          </cell>
          <cell r="Q98">
            <v>0</v>
          </cell>
          <cell r="R98">
            <v>0</v>
          </cell>
        </row>
        <row r="99">
          <cell r="A99" t="str">
            <v/>
          </cell>
        </row>
        <row r="100">
          <cell r="A100" t="str">
            <v>UG_TFMRC</v>
          </cell>
          <cell r="B100" t="str">
            <v>Allocate Underground Transformers</v>
          </cell>
          <cell r="C100" t="str">
            <v>CUS</v>
          </cell>
          <cell r="E100">
            <v>0.63241112403193611</v>
          </cell>
          <cell r="F100">
            <v>0.17588735914830722</v>
          </cell>
          <cell r="G100">
            <v>0.149112597009986</v>
          </cell>
          <cell r="H100">
            <v>3.9865203927957484E-2</v>
          </cell>
          <cell r="I100">
            <v>0</v>
          </cell>
          <cell r="J100">
            <v>0</v>
          </cell>
          <cell r="K100">
            <v>0</v>
          </cell>
          <cell r="L100">
            <v>2.3679182100649074E-3</v>
          </cell>
          <cell r="M100">
            <v>0</v>
          </cell>
          <cell r="N100">
            <v>0</v>
          </cell>
          <cell r="O100">
            <v>0</v>
          </cell>
          <cell r="P100">
            <v>2.3956549961804866E-4</v>
          </cell>
          <cell r="Q100">
            <v>0</v>
          </cell>
          <cell r="R100">
            <v>1.1623217213027623E-4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/>
          </cell>
          <cell r="B101" t="str">
            <v>Historical Test Year Twelve Months ended September 2005</v>
          </cell>
          <cell r="D101">
            <v>208135145</v>
          </cell>
          <cell r="E101">
            <v>131626981</v>
          </cell>
          <cell r="F101">
            <v>36608341</v>
          </cell>
          <cell r="G101">
            <v>31035572</v>
          </cell>
          <cell r="H101">
            <v>8297350</v>
          </cell>
          <cell r="I101">
            <v>0</v>
          </cell>
          <cell r="J101">
            <v>0</v>
          </cell>
          <cell r="K101">
            <v>0</v>
          </cell>
          <cell r="L101">
            <v>492847</v>
          </cell>
          <cell r="M101">
            <v>0</v>
          </cell>
          <cell r="N101">
            <v>0</v>
          </cell>
          <cell r="O101">
            <v>0</v>
          </cell>
          <cell r="P101">
            <v>49862</v>
          </cell>
          <cell r="Q101">
            <v>0</v>
          </cell>
          <cell r="R101">
            <v>24192</v>
          </cell>
        </row>
        <row r="102">
          <cell r="A102" t="str">
            <v/>
          </cell>
        </row>
        <row r="103">
          <cell r="A103" t="str">
            <v>UG_TFMR</v>
          </cell>
          <cell r="B103" t="str">
            <v>Allocate Underground Transformers</v>
          </cell>
          <cell r="C103" t="str">
            <v>DEM</v>
          </cell>
          <cell r="E103">
            <v>0.63241112403193611</v>
          </cell>
          <cell r="F103">
            <v>0.17588735914830722</v>
          </cell>
          <cell r="G103">
            <v>0.149112597009986</v>
          </cell>
          <cell r="H103">
            <v>3.9865203927957484E-2</v>
          </cell>
          <cell r="I103">
            <v>0</v>
          </cell>
          <cell r="J103">
            <v>0</v>
          </cell>
          <cell r="K103">
            <v>0</v>
          </cell>
          <cell r="L103">
            <v>2.3679182100649074E-3</v>
          </cell>
          <cell r="M103">
            <v>0</v>
          </cell>
          <cell r="N103">
            <v>0</v>
          </cell>
          <cell r="O103">
            <v>0</v>
          </cell>
          <cell r="P103">
            <v>2.3956549961804866E-4</v>
          </cell>
          <cell r="Q103">
            <v>0</v>
          </cell>
          <cell r="R103">
            <v>1.1623217213027623E-4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/>
          </cell>
          <cell r="B104" t="str">
            <v>Historical Test Year Twelve Months ended September 2005</v>
          </cell>
          <cell r="D104">
            <v>208135145</v>
          </cell>
          <cell r="E104">
            <v>131626981</v>
          </cell>
          <cell r="F104">
            <v>36608341</v>
          </cell>
          <cell r="G104">
            <v>31035572</v>
          </cell>
          <cell r="H104">
            <v>8297350</v>
          </cell>
          <cell r="I104">
            <v>0</v>
          </cell>
          <cell r="J104">
            <v>0</v>
          </cell>
          <cell r="K104">
            <v>0</v>
          </cell>
          <cell r="L104">
            <v>492847</v>
          </cell>
          <cell r="M104">
            <v>0</v>
          </cell>
          <cell r="N104">
            <v>0</v>
          </cell>
          <cell r="O104">
            <v>0</v>
          </cell>
          <cell r="P104">
            <v>49862</v>
          </cell>
          <cell r="Q104">
            <v>0</v>
          </cell>
          <cell r="R104">
            <v>24192</v>
          </cell>
        </row>
        <row r="105">
          <cell r="A105" t="str">
            <v/>
          </cell>
        </row>
        <row r="106">
          <cell r="A106" t="str">
            <v>DIR108.09</v>
          </cell>
          <cell r="B106" t="str">
            <v>Dist Accum Depr - Subs &amp; Lines</v>
          </cell>
          <cell r="C106" t="str">
            <v>DEM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5.2637416600764637E-3</v>
          </cell>
          <cell r="J106">
            <v>0</v>
          </cell>
          <cell r="K106">
            <v>0</v>
          </cell>
          <cell r="L106">
            <v>0.44453099339040236</v>
          </cell>
          <cell r="M106">
            <v>0.23934085332917032</v>
          </cell>
          <cell r="N106">
            <v>0</v>
          </cell>
          <cell r="O106">
            <v>0.28983347232394158</v>
          </cell>
          <cell r="P106">
            <v>0</v>
          </cell>
          <cell r="Q106">
            <v>1.9024591142274214E-2</v>
          </cell>
          <cell r="R106">
            <v>2.0063481541350214E-3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/>
          </cell>
          <cell r="B107" t="str">
            <v>Historical Test Year Twelve Months ended September 2005</v>
          </cell>
          <cell r="D107">
            <v>-15399122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-81057</v>
          </cell>
          <cell r="J107">
            <v>0</v>
          </cell>
          <cell r="K107">
            <v>0</v>
          </cell>
          <cell r="L107">
            <v>-6845387</v>
          </cell>
          <cell r="M107">
            <v>-3685639</v>
          </cell>
          <cell r="N107">
            <v>0</v>
          </cell>
          <cell r="O107">
            <v>-4463181</v>
          </cell>
          <cell r="P107">
            <v>0</v>
          </cell>
          <cell r="Q107">
            <v>-292962</v>
          </cell>
          <cell r="R107">
            <v>-30896</v>
          </cell>
        </row>
        <row r="108">
          <cell r="A108" t="str">
            <v/>
          </cell>
        </row>
        <row r="109">
          <cell r="A109" t="str">
            <v>DIR451.06</v>
          </cell>
          <cell r="B109" t="str">
            <v>Acct. Svc. Chgs. Rev.</v>
          </cell>
          <cell r="C109" t="str">
            <v>CUS</v>
          </cell>
          <cell r="E109">
            <v>0.91815628370642788</v>
          </cell>
          <cell r="F109">
            <v>7.8816257864066236E-2</v>
          </cell>
          <cell r="G109">
            <v>2.8095285425570687E-3</v>
          </cell>
          <cell r="H109">
            <v>1.7817240757306358E-4</v>
          </cell>
          <cell r="I109">
            <v>3.9021229757737065E-5</v>
          </cell>
          <cell r="J109">
            <v>0</v>
          </cell>
          <cell r="K109">
            <v>0</v>
          </cell>
          <cell r="L109">
            <v>0</v>
          </cell>
          <cell r="M109">
            <v>4.4174977084230635E-6</v>
          </cell>
          <cell r="N109">
            <v>0</v>
          </cell>
          <cell r="O109">
            <v>0</v>
          </cell>
          <cell r="P109">
            <v>-3.6812480903525531E-6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 t="str">
            <v/>
          </cell>
          <cell r="B110" t="str">
            <v>Historical Test Year Twelve Months ended September 2005</v>
          </cell>
          <cell r="D110">
            <v>1358235</v>
          </cell>
          <cell r="E110">
            <v>1247072</v>
          </cell>
          <cell r="F110">
            <v>107051</v>
          </cell>
          <cell r="G110">
            <v>3816</v>
          </cell>
          <cell r="H110">
            <v>242</v>
          </cell>
          <cell r="I110">
            <v>53</v>
          </cell>
          <cell r="J110">
            <v>0</v>
          </cell>
          <cell r="K110">
            <v>0</v>
          </cell>
          <cell r="L110">
            <v>0</v>
          </cell>
          <cell r="M110">
            <v>6</v>
          </cell>
          <cell r="N110">
            <v>0</v>
          </cell>
          <cell r="O110">
            <v>0</v>
          </cell>
          <cell r="P110">
            <v>-5</v>
          </cell>
          <cell r="Q110">
            <v>0</v>
          </cell>
          <cell r="R110">
            <v>0</v>
          </cell>
        </row>
        <row r="111">
          <cell r="A111" t="str">
            <v/>
          </cell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/>
          </cell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/>
          </cell>
        </row>
        <row r="115">
          <cell r="A115" t="str">
            <v>DEM_1A</v>
          </cell>
          <cell r="B115" t="str">
            <v>200 CP Demand Excl. Interruptible</v>
          </cell>
          <cell r="C115" t="str">
            <v>DEM</v>
          </cell>
          <cell r="E115">
            <v>0.55501262252979222</v>
          </cell>
          <cell r="F115">
            <v>0.11227872654301817</v>
          </cell>
          <cell r="G115">
            <v>0.11965556518921859</v>
          </cell>
          <cell r="H115">
            <v>6.6026286390319502E-2</v>
          </cell>
          <cell r="I115">
            <v>4.6979481955364506E-2</v>
          </cell>
          <cell r="J115">
            <v>7.4593892202377206E-7</v>
          </cell>
          <cell r="K115">
            <v>0</v>
          </cell>
          <cell r="L115">
            <v>1.5916844718143249E-2</v>
          </cell>
          <cell r="M115">
            <v>1.3775005426705659E-2</v>
          </cell>
          <cell r="N115">
            <v>3.466378170644469E-3</v>
          </cell>
          <cell r="O115">
            <v>5.8868256494579385E-2</v>
          </cell>
          <cell r="P115">
            <v>3.4430054177543908E-3</v>
          </cell>
          <cell r="Q115">
            <v>4.1993874846864955E-3</v>
          </cell>
          <cell r="R115">
            <v>3.7769374085136991E-4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A116" t="str">
            <v/>
          </cell>
          <cell r="B116" t="str">
            <v>Historical Test Year Twelve Months ended September 2005</v>
          </cell>
          <cell r="D116">
            <v>4021777</v>
          </cell>
          <cell r="E116">
            <v>2232137</v>
          </cell>
          <cell r="F116">
            <v>451560</v>
          </cell>
          <cell r="G116">
            <v>481228</v>
          </cell>
          <cell r="H116">
            <v>265543</v>
          </cell>
          <cell r="I116">
            <v>188941</v>
          </cell>
          <cell r="J116">
            <v>3</v>
          </cell>
          <cell r="K116">
            <v>0</v>
          </cell>
          <cell r="L116">
            <v>64014</v>
          </cell>
          <cell r="M116">
            <v>55400</v>
          </cell>
          <cell r="N116">
            <v>13941</v>
          </cell>
          <cell r="O116">
            <v>236755</v>
          </cell>
          <cell r="P116">
            <v>13847</v>
          </cell>
          <cell r="Q116">
            <v>16889</v>
          </cell>
          <cell r="R116">
            <v>1519</v>
          </cell>
        </row>
        <row r="117">
          <cell r="A117" t="str">
            <v/>
          </cell>
        </row>
        <row r="118">
          <cell r="A118" t="str">
            <v>DEM_12CP</v>
          </cell>
          <cell r="B118" t="str">
            <v>12 Monthly CP Demand</v>
          </cell>
          <cell r="C118" t="str">
            <v>DEM</v>
          </cell>
          <cell r="E118">
            <v>0.52186887011442418</v>
          </cell>
          <cell r="F118">
            <v>0.11015252524075382</v>
          </cell>
          <cell r="G118">
            <v>0.13078093354233808</v>
          </cell>
          <cell r="H118">
            <v>6.9672550184117818E-2</v>
          </cell>
          <cell r="I118">
            <v>5.2520689205552536E-2</v>
          </cell>
          <cell r="J118">
            <v>8.7952623439857886E-7</v>
          </cell>
          <cell r="K118">
            <v>1.7700025704154201E-2</v>
          </cell>
          <cell r="L118">
            <v>1.6314991766535038E-2</v>
          </cell>
          <cell r="M118">
            <v>1.4606512056215798E-2</v>
          </cell>
          <cell r="N118">
            <v>3.3690252408637563E-3</v>
          </cell>
          <cell r="O118">
            <v>5.4951919598988812E-2</v>
          </cell>
          <cell r="P118">
            <v>3.8584815903065653E-3</v>
          </cell>
          <cell r="Q118">
            <v>3.8844276142213237E-3</v>
          </cell>
          <cell r="R118">
            <v>3.1816861529368592E-4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/>
          </cell>
          <cell r="B119" t="str">
            <v>Historical Test Year Twelve Months ended September 2005</v>
          </cell>
          <cell r="D119">
            <v>4547903</v>
          </cell>
          <cell r="E119">
            <v>2373409</v>
          </cell>
          <cell r="F119">
            <v>500963</v>
          </cell>
          <cell r="G119">
            <v>594779</v>
          </cell>
          <cell r="H119">
            <v>316864</v>
          </cell>
          <cell r="I119">
            <v>238859</v>
          </cell>
          <cell r="J119">
            <v>4</v>
          </cell>
          <cell r="K119">
            <v>80498</v>
          </cell>
          <cell r="L119">
            <v>74199</v>
          </cell>
          <cell r="M119">
            <v>66429</v>
          </cell>
          <cell r="N119">
            <v>15322</v>
          </cell>
          <cell r="O119">
            <v>249916</v>
          </cell>
          <cell r="P119">
            <v>17548</v>
          </cell>
          <cell r="Q119">
            <v>17666</v>
          </cell>
          <cell r="R119">
            <v>1447</v>
          </cell>
        </row>
        <row r="120">
          <cell r="A120" t="str">
            <v/>
          </cell>
        </row>
        <row r="121">
          <cell r="A121" t="str">
            <v>BPAX</v>
          </cell>
          <cell r="B121" t="str">
            <v>BPA Residential Exchange kWh</v>
          </cell>
          <cell r="C121" t="str">
            <v>NRG</v>
          </cell>
          <cell r="E121">
            <v>0.95103584675056285</v>
          </cell>
          <cell r="F121">
            <v>2.5916994088286835E-2</v>
          </cell>
          <cell r="G121">
            <v>1.7676337029349256E-2</v>
          </cell>
          <cell r="H121">
            <v>1.9693832800008583E-3</v>
          </cell>
          <cell r="I121">
            <v>2.6419381960398379E-3</v>
          </cell>
          <cell r="J121">
            <v>5.5009468573624372E-4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2.094059700241021E-4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/>
          </cell>
          <cell r="B122" t="str">
            <v>Historical Test Year Twelve Months ended September 2005</v>
          </cell>
          <cell r="D122">
            <v>10675980249</v>
          </cell>
          <cell r="E122">
            <v>10153239916</v>
          </cell>
          <cell r="F122">
            <v>276689317</v>
          </cell>
          <cell r="G122">
            <v>188712225</v>
          </cell>
          <cell r="H122">
            <v>21025097</v>
          </cell>
          <cell r="I122">
            <v>28205280</v>
          </cell>
          <cell r="J122">
            <v>5872800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2235614</v>
          </cell>
          <cell r="Q122">
            <v>0</v>
          </cell>
          <cell r="R122">
            <v>0</v>
          </cell>
        </row>
        <row r="123">
          <cell r="A123" t="str">
            <v/>
          </cell>
        </row>
        <row r="124">
          <cell r="A124" t="str">
            <v>DIR_RESALE</v>
          </cell>
          <cell r="B124" t="str">
            <v>Firm Resale Allocation Only Excise Tax</v>
          </cell>
          <cell r="C124" t="str">
            <v>CUS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0.69679229155294187</v>
          </cell>
          <cell r="R124">
            <v>0.30320770844705813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/>
          </cell>
          <cell r="B125" t="str">
            <v>Historical Test Year Twelve Months ended September 2005</v>
          </cell>
          <cell r="D125">
            <v>38525.01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26843.93</v>
          </cell>
          <cell r="R125">
            <v>11681.08</v>
          </cell>
        </row>
        <row r="126">
          <cell r="A126" t="str">
            <v/>
          </cell>
        </row>
        <row r="127">
          <cell r="A127" t="str">
            <v>DIR_449</v>
          </cell>
          <cell r="B127" t="str">
            <v>Schedule 449 / 459 Allocation Only</v>
          </cell>
          <cell r="C127" t="str">
            <v>CUS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0.14067913540845697</v>
          </cell>
          <cell r="O127">
            <v>0.859320864591543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A128" t="str">
            <v/>
          </cell>
          <cell r="B128" t="str">
            <v>Historical Test Year Twelve Months ended September 2005</v>
          </cell>
          <cell r="D128">
            <v>6311142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887846</v>
          </cell>
          <cell r="O128">
            <v>5423296</v>
          </cell>
          <cell r="P128">
            <v>0</v>
          </cell>
          <cell r="Q128">
            <v>0</v>
          </cell>
          <cell r="R128">
            <v>0</v>
          </cell>
        </row>
        <row r="129">
          <cell r="A129" t="str">
            <v/>
          </cell>
        </row>
        <row r="130">
          <cell r="A130" t="str">
            <v>DEM_12NCP2</v>
          </cell>
          <cell r="B130" t="str">
            <v>Dist 12 NCP Dem, Excl Dir Assn Transf (No HV, PRI &amp; FR)</v>
          </cell>
          <cell r="C130" t="str">
            <v>DEM</v>
          </cell>
          <cell r="E130">
            <v>0.61690246298523865</v>
          </cell>
          <cell r="F130">
            <v>0.13414853646184971</v>
          </cell>
          <cell r="G130">
            <v>0.15568045398670377</v>
          </cell>
          <cell r="H130">
            <v>8.7402937885279586E-2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5.8656086809282873E-3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A131" t="str">
            <v/>
          </cell>
          <cell r="B131" t="str">
            <v>Historical Test Year Twelve Months ended September 2005</v>
          </cell>
          <cell r="D131">
            <v>4172457</v>
          </cell>
          <cell r="E131">
            <v>2573999</v>
          </cell>
          <cell r="F131">
            <v>559729</v>
          </cell>
          <cell r="G131">
            <v>649570</v>
          </cell>
          <cell r="H131">
            <v>364685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24474</v>
          </cell>
          <cell r="Q131">
            <v>0</v>
          </cell>
          <cell r="R131">
            <v>0</v>
          </cell>
        </row>
        <row r="132">
          <cell r="A132" t="str">
            <v/>
          </cell>
        </row>
        <row r="133">
          <cell r="A133" t="str">
            <v>DIR451.07</v>
          </cell>
          <cell r="B133" t="str">
            <v>NSF Check Charge Revenue</v>
          </cell>
          <cell r="C133" t="str">
            <v>CUS</v>
          </cell>
          <cell r="E133">
            <v>0.94412098369570308</v>
          </cell>
          <cell r="F133">
            <v>5.2278757535697877E-2</v>
          </cell>
          <cell r="G133">
            <v>3.3752425955615559E-3</v>
          </cell>
          <cell r="H133">
            <v>7.5005391012479019E-5</v>
          </cell>
          <cell r="I133">
            <v>7.5005391012479019E-5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7.5005391012479019E-5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 t="str">
            <v/>
          </cell>
          <cell r="B134" t="str">
            <v>Historical Test Year Twelve Months ended September 2005</v>
          </cell>
          <cell r="D134">
            <v>213318</v>
          </cell>
          <cell r="E134">
            <v>201398</v>
          </cell>
          <cell r="F134">
            <v>11152</v>
          </cell>
          <cell r="G134">
            <v>720</v>
          </cell>
          <cell r="H134">
            <v>16</v>
          </cell>
          <cell r="I134">
            <v>16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16</v>
          </cell>
          <cell r="Q134">
            <v>0</v>
          </cell>
          <cell r="R134">
            <v>0</v>
          </cell>
        </row>
        <row r="135">
          <cell r="A135" t="str">
            <v/>
          </cell>
        </row>
        <row r="136">
          <cell r="A136" t="str">
            <v>DIR451.03</v>
          </cell>
          <cell r="B136" t="str">
            <v>Connect/Reconnect Revenue</v>
          </cell>
          <cell r="C136" t="str">
            <v>CUS</v>
          </cell>
          <cell r="E136">
            <v>0.97374060348969105</v>
          </cell>
          <cell r="F136">
            <v>2.5135104425604356E-2</v>
          </cell>
          <cell r="G136">
            <v>1.0505353344669281E-3</v>
          </cell>
          <cell r="H136">
            <v>0</v>
          </cell>
          <cell r="I136">
            <v>7.3756750237716017E-5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 t="str">
            <v/>
          </cell>
          <cell r="B137" t="str">
            <v>Historical Test Year Twelve Months ended September 2005</v>
          </cell>
          <cell r="D137">
            <v>1003298</v>
          </cell>
          <cell r="E137">
            <v>976952</v>
          </cell>
          <cell r="F137">
            <v>25218</v>
          </cell>
          <cell r="G137">
            <v>1054</v>
          </cell>
          <cell r="H137">
            <v>0</v>
          </cell>
          <cell r="I137">
            <v>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 t="str">
            <v/>
          </cell>
        </row>
        <row r="139">
          <cell r="A139" t="str">
            <v>DEM_12NCP1</v>
          </cell>
          <cell r="B139" t="str">
            <v>12 NCP Distribution Demand (No HV, LFR, Trans)</v>
          </cell>
          <cell r="C139" t="str">
            <v>DEM</v>
          </cell>
          <cell r="E139">
            <v>0.5716406604117813</v>
          </cell>
          <cell r="F139">
            <v>0.12430613034877867</v>
          </cell>
          <cell r="G139">
            <v>0.14425826264255767</v>
          </cell>
          <cell r="H139">
            <v>8.0990231248058167E-2</v>
          </cell>
          <cell r="I139">
            <v>5.4799573690039613E-2</v>
          </cell>
          <cell r="J139">
            <v>4.5771245486446628E-4</v>
          </cell>
          <cell r="K139">
            <v>1.7697770756016164E-2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5.4352521205011869E-3</v>
          </cell>
          <cell r="Q139">
            <v>0</v>
          </cell>
          <cell r="R139">
            <v>4.1440632740276275E-4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 t="str">
            <v/>
          </cell>
          <cell r="B140" t="str">
            <v>Historical Test Year Twelve Months ended September 2005</v>
          </cell>
          <cell r="D140">
            <v>4502827</v>
          </cell>
          <cell r="E140">
            <v>2573999</v>
          </cell>
          <cell r="F140">
            <v>559729</v>
          </cell>
          <cell r="G140">
            <v>649570</v>
          </cell>
          <cell r="H140">
            <v>364685</v>
          </cell>
          <cell r="I140">
            <v>246753</v>
          </cell>
          <cell r="J140">
            <v>2061</v>
          </cell>
          <cell r="K140">
            <v>79690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24474</v>
          </cell>
          <cell r="Q140">
            <v>0</v>
          </cell>
          <cell r="R140">
            <v>1866</v>
          </cell>
        </row>
        <row r="141">
          <cell r="A141" t="str">
            <v/>
          </cell>
        </row>
        <row r="142">
          <cell r="A142" t="str">
            <v>OH_SVC</v>
          </cell>
          <cell r="B142" t="str">
            <v>Dist OH Services</v>
          </cell>
          <cell r="C142" t="str">
            <v>CUS</v>
          </cell>
          <cell r="E142">
            <v>0.86817585956139687</v>
          </cell>
          <cell r="F142">
            <v>0.12612575364387879</v>
          </cell>
          <cell r="G142">
            <v>5.6351524555596361E-3</v>
          </cell>
          <cell r="H142">
            <v>6.3234339164674384E-5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A143" t="str">
            <v/>
          </cell>
          <cell r="B143" t="str">
            <v>Historical Test Year Twelve Months ended September 2005</v>
          </cell>
          <cell r="D143">
            <v>411169</v>
          </cell>
          <cell r="E143">
            <v>356967</v>
          </cell>
          <cell r="F143">
            <v>51859</v>
          </cell>
          <cell r="G143">
            <v>2317</v>
          </cell>
          <cell r="H143">
            <v>26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/>
          </cell>
        </row>
        <row r="145">
          <cell r="A145" t="str">
            <v>ENERGY_2</v>
          </cell>
          <cell r="B145" t="str">
            <v>Energy - NO RETAIL WHEELING</v>
          </cell>
          <cell r="C145" t="str">
            <v>NRG</v>
          </cell>
          <cell r="E145">
            <v>0.50898010759620138</v>
          </cell>
          <cell r="F145">
            <v>0.1233295607610793</v>
          </cell>
          <cell r="G145">
            <v>0.14667595726803034</v>
          </cell>
          <cell r="H145">
            <v>9.4776894694337671E-2</v>
          </cell>
          <cell r="I145">
            <v>6.6524014882480942E-2</v>
          </cell>
          <cell r="J145">
            <v>2.7153137999111706E-4</v>
          </cell>
          <cell r="K145">
            <v>8.2255229292589604E-3</v>
          </cell>
          <cell r="L145">
            <v>2.4333806121729022E-2</v>
          </cell>
          <cell r="M145">
            <v>2.2351074030810918E-2</v>
          </cell>
          <cell r="N145">
            <v>0</v>
          </cell>
          <cell r="O145">
            <v>0</v>
          </cell>
          <cell r="P145">
            <v>4.1762290459519116E-3</v>
          </cell>
          <cell r="Q145">
            <v>0</v>
          </cell>
          <cell r="R145">
            <v>3.5530129012848063E-4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 t="str">
            <v/>
          </cell>
          <cell r="B146" t="str">
            <v>Historical Test Year Twelve Months ended September 2005</v>
          </cell>
          <cell r="D146">
            <v>21759006271</v>
          </cell>
          <cell r="E146">
            <v>11074901353</v>
          </cell>
          <cell r="F146">
            <v>2683528686</v>
          </cell>
          <cell r="G146">
            <v>3191523074</v>
          </cell>
          <cell r="H146">
            <v>2062251046</v>
          </cell>
          <cell r="I146">
            <v>1447496457</v>
          </cell>
          <cell r="J146">
            <v>5908253</v>
          </cell>
          <cell r="K146">
            <v>178979205</v>
          </cell>
          <cell r="L146">
            <v>529479440</v>
          </cell>
          <cell r="M146">
            <v>486337160</v>
          </cell>
          <cell r="N146">
            <v>0</v>
          </cell>
          <cell r="O146">
            <v>0</v>
          </cell>
          <cell r="P146">
            <v>90870594</v>
          </cell>
          <cell r="Q146">
            <v>0</v>
          </cell>
          <cell r="R146">
            <v>7731003</v>
          </cell>
        </row>
        <row r="147">
          <cell r="A147" t="str">
            <v/>
          </cell>
        </row>
        <row r="148">
          <cell r="A148" t="str">
            <v>DEM_2A</v>
          </cell>
          <cell r="B148" t="str">
            <v>200 CP Demand - NO RETAIL WHEELING &amp; INTERRUPT</v>
          </cell>
          <cell r="C148" t="str">
            <v>DEM</v>
          </cell>
          <cell r="E148">
            <v>0.59457188124635074</v>
          </cell>
          <cell r="F148">
            <v>0.12028154127439407</v>
          </cell>
          <cell r="G148">
            <v>0.12818417385152384</v>
          </cell>
          <cell r="H148">
            <v>7.0732397277496722E-2</v>
          </cell>
          <cell r="I148">
            <v>5.0328006665615398E-2</v>
          </cell>
          <cell r="J148">
            <v>7.9910670525108997E-7</v>
          </cell>
          <cell r="K148">
            <v>0</v>
          </cell>
          <cell r="L148">
            <v>1.7051338876647757E-2</v>
          </cell>
          <cell r="M148">
            <v>1.4756837156970128E-2</v>
          </cell>
          <cell r="N148">
            <v>0</v>
          </cell>
          <cell r="O148">
            <v>0</v>
          </cell>
          <cell r="P148">
            <v>3.6884101825372809E-3</v>
          </cell>
          <cell r="Q148">
            <v>0</v>
          </cell>
          <cell r="R148">
            <v>4.0461436175880187E-4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 t="str">
            <v/>
          </cell>
          <cell r="B149" t="str">
            <v>Historical Test Year Twelve Months ended September 2005</v>
          </cell>
          <cell r="D149">
            <v>3754192</v>
          </cell>
          <cell r="E149">
            <v>2232137</v>
          </cell>
          <cell r="F149">
            <v>451560</v>
          </cell>
          <cell r="G149">
            <v>481228</v>
          </cell>
          <cell r="H149">
            <v>265543</v>
          </cell>
          <cell r="I149">
            <v>188941</v>
          </cell>
          <cell r="J149">
            <v>3</v>
          </cell>
          <cell r="K149">
            <v>0</v>
          </cell>
          <cell r="L149">
            <v>64014</v>
          </cell>
          <cell r="M149">
            <v>55400</v>
          </cell>
          <cell r="N149">
            <v>0</v>
          </cell>
          <cell r="O149">
            <v>0</v>
          </cell>
          <cell r="P149">
            <v>13847</v>
          </cell>
          <cell r="Q149">
            <v>0</v>
          </cell>
          <cell r="R149">
            <v>1519</v>
          </cell>
        </row>
        <row r="150">
          <cell r="A150" t="str">
            <v/>
          </cell>
        </row>
        <row r="151">
          <cell r="A151" t="str">
            <v>DIR_RESALE_SMALL</v>
          </cell>
          <cell r="B151" t="str">
            <v>Small Firm Resale Allocation Only</v>
          </cell>
          <cell r="C151" t="str">
            <v>CUS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 t="str">
            <v/>
          </cell>
          <cell r="B152" t="str">
            <v>Historical Test Year Twelve Months ended September 2005</v>
          </cell>
          <cell r="D152">
            <v>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</row>
        <row r="153">
          <cell r="A153" t="str">
            <v/>
          </cell>
        </row>
        <row r="154">
          <cell r="A154" t="str">
            <v>DIR_RESALE_LARGE</v>
          </cell>
          <cell r="B154" t="str">
            <v>Large Firm Resale Allocation Only</v>
          </cell>
          <cell r="C154" t="str">
            <v>CUS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 t="str">
            <v/>
          </cell>
          <cell r="B155" t="str">
            <v>Historical Test Year Twelve Months ended September 2005</v>
          </cell>
          <cell r="D155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0</v>
          </cell>
        </row>
        <row r="156">
          <cell r="A156" t="str">
            <v/>
          </cell>
        </row>
        <row r="157">
          <cell r="A157" t="str">
            <v>DIR_449_HV</v>
          </cell>
          <cell r="B157" t="str">
            <v>Schedule 449 / 459 HV Allocation Only</v>
          </cell>
          <cell r="C157" t="str">
            <v>DEM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 t="str">
            <v/>
          </cell>
          <cell r="B158" t="str">
            <v>Historical Test Year Twelve Months ended September 2005</v>
          </cell>
          <cell r="D158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0</v>
          </cell>
          <cell r="Q158">
            <v>0</v>
          </cell>
          <cell r="R158">
            <v>0</v>
          </cell>
        </row>
        <row r="159">
          <cell r="A159" t="str">
            <v/>
          </cell>
        </row>
        <row r="160">
          <cell r="A160" t="str">
            <v>DIR_449_ENERGY</v>
          </cell>
          <cell r="B160" t="str">
            <v>Schedule 449 / 459 Energy Allocation</v>
          </cell>
          <cell r="C160" t="str">
            <v>NRG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5.7713334870122673E-2</v>
          </cell>
          <cell r="O160">
            <v>0.94228666512987735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A161" t="str">
            <v/>
          </cell>
          <cell r="B161" t="str">
            <v>Historical Test Year Twelve Months ended September 2005</v>
          </cell>
          <cell r="D161">
            <v>2086458169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120416459</v>
          </cell>
          <cell r="O161">
            <v>1966041710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 t="str">
            <v/>
          </cell>
        </row>
        <row r="163">
          <cell r="A163" t="str">
            <v>ANCIL</v>
          </cell>
          <cell r="B163" t="str">
            <v>Transportation Ancillary Exp</v>
          </cell>
          <cell r="C163" t="str">
            <v>DEM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4.3665730453056086E-2</v>
          </cell>
          <cell r="O163">
            <v>0.83479950857140728</v>
          </cell>
          <cell r="P163">
            <v>0</v>
          </cell>
          <cell r="Q163">
            <v>0.1215347609755366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A164" t="str">
            <v/>
          </cell>
          <cell r="B164" t="str">
            <v>Historical Test Year Twelve Months ended September 2005</v>
          </cell>
          <cell r="D164">
            <v>972438.33000000007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42462.23</v>
          </cell>
          <cell r="O164">
            <v>811791.04</v>
          </cell>
          <cell r="P164">
            <v>0</v>
          </cell>
          <cell r="Q164">
            <v>118185.06</v>
          </cell>
          <cell r="R164">
            <v>0</v>
          </cell>
        </row>
        <row r="165">
          <cell r="A165" t="str">
            <v/>
          </cell>
        </row>
        <row r="166">
          <cell r="A166" t="str">
            <v>DIR_449_OATT</v>
          </cell>
          <cell r="B166" t="str">
            <v>Transportation OATT Revenue</v>
          </cell>
          <cell r="C166" t="str">
            <v>CUS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5.221404014033313E-2</v>
          </cell>
          <cell r="O166">
            <v>0.94778595985966685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A167" t="str">
            <v/>
          </cell>
          <cell r="B167" t="str">
            <v>Historical Test Year Twelve Months ended September 2005</v>
          </cell>
          <cell r="D167">
            <v>1980000.01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103383.8</v>
          </cell>
          <cell r="O167">
            <v>1876616.21</v>
          </cell>
          <cell r="P167">
            <v>0</v>
          </cell>
          <cell r="Q167">
            <v>0</v>
          </cell>
          <cell r="R167">
            <v>0</v>
          </cell>
        </row>
        <row r="168">
          <cell r="A168" t="str">
            <v/>
          </cell>
        </row>
        <row r="169">
          <cell r="A169" t="str">
            <v>PROFORMA_RETAIL_TAX</v>
          </cell>
          <cell r="B169" t="str">
            <v>Proforma State Revenue</v>
          </cell>
          <cell r="C169" t="str">
            <v>CUS</v>
          </cell>
          <cell r="E169">
            <v>0.54092150046203558</v>
          </cell>
          <cell r="F169">
            <v>0.12249088134783567</v>
          </cell>
          <cell r="G169">
            <v>0.1416510447791175</v>
          </cell>
          <cell r="H169">
            <v>8.3147024764694571E-2</v>
          </cell>
          <cell r="I169">
            <v>5.4260636948874966E-2</v>
          </cell>
          <cell r="J169">
            <v>1.6324643714081197E-4</v>
          </cell>
          <cell r="K169">
            <v>7.5261119644420074E-3</v>
          </cell>
          <cell r="L169">
            <v>1.9853725460204634E-2</v>
          </cell>
          <cell r="M169">
            <v>1.7585965882574675E-2</v>
          </cell>
          <cell r="N169">
            <v>5.4983117187038639E-4</v>
          </cell>
          <cell r="O169">
            <v>3.3585747923400894E-3</v>
          </cell>
          <cell r="P169">
            <v>8.491455988869169E-3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 t="str">
            <v/>
          </cell>
          <cell r="B170" t="str">
            <v>Historical Test Year Twelve Months ended September 2005</v>
          </cell>
          <cell r="D170">
            <v>1614761122</v>
          </cell>
          <cell r="E170">
            <v>873459009</v>
          </cell>
          <cell r="F170">
            <v>197793513</v>
          </cell>
          <cell r="G170">
            <v>228732600</v>
          </cell>
          <cell r="H170">
            <v>134262583</v>
          </cell>
          <cell r="I170">
            <v>87617967</v>
          </cell>
          <cell r="J170">
            <v>263604</v>
          </cell>
          <cell r="K170">
            <v>12152873</v>
          </cell>
          <cell r="L170">
            <v>32059024</v>
          </cell>
          <cell r="M170">
            <v>28397134</v>
          </cell>
          <cell r="N170">
            <v>887846</v>
          </cell>
          <cell r="O170">
            <v>5423296</v>
          </cell>
          <cell r="P170">
            <v>13711673</v>
          </cell>
          <cell r="Q170">
            <v>0</v>
          </cell>
          <cell r="R170">
            <v>0</v>
          </cell>
        </row>
        <row r="171">
          <cell r="A171" t="str">
            <v/>
          </cell>
        </row>
        <row r="172">
          <cell r="A172" t="str">
            <v>DIR908.01</v>
          </cell>
          <cell r="B172" t="str">
            <v>Direct Assign A/C 908</v>
          </cell>
          <cell r="C172" t="str">
            <v>CUS</v>
          </cell>
          <cell r="E172">
            <v>0.88217227295718714</v>
          </cell>
          <cell r="F172">
            <v>0.10607200646231199</v>
          </cell>
          <cell r="G172">
            <v>7.9520661531376682E-3</v>
          </cell>
          <cell r="H172">
            <v>7.0587169492250512E-4</v>
          </cell>
          <cell r="I172">
            <v>4.8064703647129583E-4</v>
          </cell>
          <cell r="J172">
            <v>2.5164766307397686E-5</v>
          </cell>
          <cell r="K172">
            <v>1.9502693888233207E-4</v>
          </cell>
          <cell r="L172">
            <v>6.291191576849422E-5</v>
          </cell>
          <cell r="M172">
            <v>1.6357098099808495E-5</v>
          </cell>
          <cell r="N172">
            <v>1.2582383153698843E-6</v>
          </cell>
          <cell r="O172">
            <v>1.2582383153698843E-5</v>
          </cell>
          <cell r="P172">
            <v>2.2950266872346688E-3</v>
          </cell>
          <cell r="Q172">
            <v>1.2582383153698843E-6</v>
          </cell>
          <cell r="R172">
            <v>7.5494298922193058E-6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A173" t="str">
            <v/>
          </cell>
          <cell r="B173" t="str">
            <v>Historical Test Year Twelve Months ended September 2005</v>
          </cell>
          <cell r="D173">
            <v>794762</v>
          </cell>
          <cell r="E173">
            <v>701117</v>
          </cell>
          <cell r="F173">
            <v>84302</v>
          </cell>
          <cell r="G173">
            <v>6320</v>
          </cell>
          <cell r="H173">
            <v>561</v>
          </cell>
          <cell r="I173">
            <v>382</v>
          </cell>
          <cell r="J173">
            <v>20</v>
          </cell>
          <cell r="K173">
            <v>155</v>
          </cell>
          <cell r="L173">
            <v>50</v>
          </cell>
          <cell r="M173">
            <v>13</v>
          </cell>
          <cell r="N173">
            <v>1</v>
          </cell>
          <cell r="O173">
            <v>10</v>
          </cell>
          <cell r="P173">
            <v>1824</v>
          </cell>
          <cell r="Q173">
            <v>1</v>
          </cell>
          <cell r="R173">
            <v>6</v>
          </cell>
        </row>
        <row r="174">
          <cell r="A174" t="str">
            <v/>
          </cell>
        </row>
        <row r="175">
          <cell r="A175" t="str">
            <v>DIR556.01</v>
          </cell>
          <cell r="B175" t="str">
            <v>Direct Assign A/C 556</v>
          </cell>
          <cell r="C175" t="str">
            <v>DEM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0.11109005936592144</v>
          </cell>
          <cell r="O175">
            <v>0.83333333333333337</v>
          </cell>
          <cell r="P175">
            <v>0</v>
          </cell>
          <cell r="Q175">
            <v>5.5576607300745234E-2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 t="str">
            <v/>
          </cell>
          <cell r="B176" t="str">
            <v>Historical Test Year Twelve Months ended September 2005</v>
          </cell>
          <cell r="D176">
            <v>15834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1759</v>
          </cell>
          <cell r="O176">
            <v>13195</v>
          </cell>
          <cell r="P176">
            <v>0</v>
          </cell>
          <cell r="Q176">
            <v>880</v>
          </cell>
          <cell r="R176">
            <v>0</v>
          </cell>
        </row>
        <row r="177">
          <cell r="A177" t="str">
            <v/>
          </cell>
        </row>
        <row r="178">
          <cell r="A178" t="str">
            <v>DIR565.02</v>
          </cell>
          <cell r="B178" t="str">
            <v>Direct Assign A/C 565.02</v>
          </cell>
          <cell r="C178" t="str">
            <v>DEM</v>
          </cell>
          <cell r="E178">
            <v>1.5088871187966442E-7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0.11111444742818488</v>
          </cell>
          <cell r="O178">
            <v>0.83332817796901071</v>
          </cell>
          <cell r="P178">
            <v>0</v>
          </cell>
          <cell r="Q178">
            <v>5.5557223714092441E-2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 t="str">
            <v/>
          </cell>
          <cell r="B179" t="str">
            <v>Historical Test Year Twelve Months ended September 2005</v>
          </cell>
          <cell r="D179">
            <v>66274.010000000009</v>
          </cell>
          <cell r="E179">
            <v>0.01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7364</v>
          </cell>
          <cell r="O179">
            <v>55228</v>
          </cell>
          <cell r="P179">
            <v>0</v>
          </cell>
          <cell r="Q179">
            <v>3682</v>
          </cell>
          <cell r="R179">
            <v>0</v>
          </cell>
        </row>
        <row r="180">
          <cell r="A180" t="str">
            <v/>
          </cell>
        </row>
        <row r="181">
          <cell r="A181" t="str">
            <v>DIR920.01</v>
          </cell>
          <cell r="B181" t="str">
            <v>Direct Assign A/C 920.01</v>
          </cell>
          <cell r="C181" t="str">
            <v>CUS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0.10921295592292486</v>
          </cell>
          <cell r="M181">
            <v>0.45245801924706192</v>
          </cell>
          <cell r="N181">
            <v>4.8704190472052655E-2</v>
          </cell>
          <cell r="O181">
            <v>0.36527273912193425</v>
          </cell>
          <cell r="P181">
            <v>0</v>
          </cell>
          <cell r="Q181">
            <v>2.4352095236026328E-2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 t="str">
            <v/>
          </cell>
          <cell r="B182" t="str">
            <v>Historical Test Year Twelve Months ended September 2005</v>
          </cell>
          <cell r="D182">
            <v>230165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25137</v>
          </cell>
          <cell r="M182">
            <v>104140</v>
          </cell>
          <cell r="N182">
            <v>11210</v>
          </cell>
          <cell r="O182">
            <v>84073</v>
          </cell>
          <cell r="P182">
            <v>0</v>
          </cell>
          <cell r="Q182">
            <v>5605</v>
          </cell>
          <cell r="R182">
            <v>0</v>
          </cell>
        </row>
        <row r="183">
          <cell r="A183" t="str">
            <v/>
          </cell>
        </row>
        <row r="184">
          <cell r="A184" t="str">
            <v>DIR450.02</v>
          </cell>
          <cell r="B184" t="str">
            <v>Direct Assign  Disconnect Call - A/C 450.02</v>
          </cell>
          <cell r="C184" t="str">
            <v>CUS</v>
          </cell>
          <cell r="E184">
            <v>0.89279790505829737</v>
          </cell>
          <cell r="F184">
            <v>0.10206489531398476</v>
          </cell>
          <cell r="G184">
            <v>4.1527529087591331E-3</v>
          </cell>
          <cell r="H184">
            <v>3.175634577286396E-5</v>
          </cell>
          <cell r="I184">
            <v>2.222944204100477E-4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7.3039595277587101E-4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 t="str">
            <v/>
          </cell>
          <cell r="B185" t="str">
            <v>Historical Test Year Twelve Months ended September 2005</v>
          </cell>
          <cell r="D185">
            <v>409367</v>
          </cell>
          <cell r="E185">
            <v>365482</v>
          </cell>
          <cell r="F185">
            <v>41782</v>
          </cell>
          <cell r="G185">
            <v>1700</v>
          </cell>
          <cell r="H185">
            <v>13</v>
          </cell>
          <cell r="I185">
            <v>91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299</v>
          </cell>
          <cell r="Q185">
            <v>0</v>
          </cell>
          <cell r="R185">
            <v>0</v>
          </cell>
        </row>
        <row r="186">
          <cell r="A186" t="str">
            <v/>
          </cell>
        </row>
        <row r="187">
          <cell r="A187" t="str">
            <v>DEM_12NCP_P</v>
          </cell>
          <cell r="B187" t="str">
            <v>12 NCP Distribution Demand (No HV)</v>
          </cell>
          <cell r="C187" t="str">
            <v>DMP</v>
          </cell>
          <cell r="E187">
            <v>0.5716406604117813</v>
          </cell>
          <cell r="F187">
            <v>0.12430613034877867</v>
          </cell>
          <cell r="G187">
            <v>0.14425826264255767</v>
          </cell>
          <cell r="H187">
            <v>8.0990231248058167E-2</v>
          </cell>
          <cell r="I187">
            <v>5.4799573690039613E-2</v>
          </cell>
          <cell r="J187">
            <v>4.5771245486446628E-4</v>
          </cell>
          <cell r="K187">
            <v>1.7697770756016164E-2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5.4352521205011869E-3</v>
          </cell>
          <cell r="Q187">
            <v>0</v>
          </cell>
          <cell r="R187">
            <v>4.1440632740276275E-4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 t="str">
            <v/>
          </cell>
          <cell r="B188" t="str">
            <v>Historical Test Year Twelve Months ended September 2005</v>
          </cell>
          <cell r="D188">
            <v>4502827</v>
          </cell>
          <cell r="E188">
            <v>2573999</v>
          </cell>
          <cell r="F188">
            <v>559729</v>
          </cell>
          <cell r="G188">
            <v>649570</v>
          </cell>
          <cell r="H188">
            <v>364685</v>
          </cell>
          <cell r="I188">
            <v>246753</v>
          </cell>
          <cell r="J188">
            <v>2061</v>
          </cell>
          <cell r="K188">
            <v>79690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24474</v>
          </cell>
          <cell r="Q188">
            <v>0</v>
          </cell>
          <cell r="R188">
            <v>1866</v>
          </cell>
        </row>
        <row r="189">
          <cell r="A189" t="str">
            <v/>
          </cell>
        </row>
        <row r="190">
          <cell r="A190" t="str">
            <v>DEM_12NCP_S</v>
          </cell>
          <cell r="B190" t="str">
            <v>Dist 12 NCP Dem, Excl Dir Assn Transf (No HV, PRI &amp; FR)</v>
          </cell>
          <cell r="C190" t="str">
            <v>DMS</v>
          </cell>
          <cell r="E190">
            <v>0.61690246298523865</v>
          </cell>
          <cell r="F190">
            <v>0.13414853646184971</v>
          </cell>
          <cell r="G190">
            <v>0.15568045398670377</v>
          </cell>
          <cell r="H190">
            <v>8.7402937885279586E-2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5.8656086809282873E-3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 t="str">
            <v/>
          </cell>
          <cell r="B191" t="str">
            <v>Historical Test Year Twelve Months ended September 2005</v>
          </cell>
          <cell r="D191">
            <v>4172457</v>
          </cell>
          <cell r="E191">
            <v>2573999</v>
          </cell>
          <cell r="F191">
            <v>559729</v>
          </cell>
          <cell r="G191">
            <v>649570</v>
          </cell>
          <cell r="H191">
            <v>364685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24474</v>
          </cell>
          <cell r="Q191">
            <v>0</v>
          </cell>
          <cell r="R191">
            <v>0</v>
          </cell>
        </row>
        <row r="192">
          <cell r="A192" t="str">
            <v/>
          </cell>
        </row>
        <row r="193">
          <cell r="A193" t="str">
            <v>DIR_40</v>
          </cell>
          <cell r="B193" t="str">
            <v>Direct Assignment Schedule 40</v>
          </cell>
          <cell r="C193" t="str">
            <v>CUS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 t="str">
            <v/>
          </cell>
          <cell r="B194" t="str">
            <v>Historical Test Year Twelve Months ended September 2005</v>
          </cell>
          <cell r="D194">
            <v>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 t="str">
            <v/>
          </cell>
        </row>
        <row r="196">
          <cell r="A196" t="str">
            <v>DEM_3B</v>
          </cell>
          <cell r="B196" t="str">
            <v>Top 75 CP - No Interruptibles</v>
          </cell>
          <cell r="C196" t="str">
            <v>DEM</v>
          </cell>
          <cell r="E196">
            <v>0.5550344459005877</v>
          </cell>
          <cell r="F196">
            <v>0.11431287341887425</v>
          </cell>
          <cell r="G196">
            <v>0.12019985625531962</v>
          </cell>
          <cell r="H196">
            <v>6.5487724457653038E-2</v>
          </cell>
          <cell r="I196">
            <v>4.7267476726340386E-2</v>
          </cell>
          <cell r="J196">
            <v>9.5606704611374291E-7</v>
          </cell>
          <cell r="K196">
            <v>0</v>
          </cell>
          <cell r="L196">
            <v>1.5715591087256175E-2</v>
          </cell>
          <cell r="M196">
            <v>1.3644510848612281E-2</v>
          </cell>
          <cell r="N196">
            <v>3.368224203458716E-3</v>
          </cell>
          <cell r="O196">
            <v>5.7168029022371253E-2</v>
          </cell>
          <cell r="P196">
            <v>3.386389477334877E-3</v>
          </cell>
          <cell r="Q196">
            <v>4.0362760519306934E-3</v>
          </cell>
          <cell r="R196">
            <v>3.7764648321492839E-4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 t="str">
            <v/>
          </cell>
          <cell r="B197" t="str">
            <v>Historical Test Year Twelve Months ended September 2005</v>
          </cell>
          <cell r="D197">
            <v>4183807</v>
          </cell>
          <cell r="E197">
            <v>2322157</v>
          </cell>
          <cell r="F197">
            <v>478263</v>
          </cell>
          <cell r="G197">
            <v>502893</v>
          </cell>
          <cell r="H197">
            <v>273988</v>
          </cell>
          <cell r="I197">
            <v>197758</v>
          </cell>
          <cell r="J197">
            <v>4</v>
          </cell>
          <cell r="K197">
            <v>0</v>
          </cell>
          <cell r="L197">
            <v>65751</v>
          </cell>
          <cell r="M197">
            <v>57086</v>
          </cell>
          <cell r="N197">
            <v>14092</v>
          </cell>
          <cell r="O197">
            <v>239180</v>
          </cell>
          <cell r="P197">
            <v>14168</v>
          </cell>
          <cell r="Q197">
            <v>16887</v>
          </cell>
          <cell r="R197">
            <v>1580</v>
          </cell>
        </row>
        <row r="198">
          <cell r="A198" t="str">
            <v/>
          </cell>
        </row>
        <row r="199">
          <cell r="A199" t="str">
            <v>DEM_3A</v>
          </cell>
          <cell r="B199" t="str">
            <v>Top 75 CP - No Interruptibles or Transportation</v>
          </cell>
          <cell r="C199" t="str">
            <v>DEM</v>
          </cell>
          <cell r="E199">
            <v>0.59334845647845691</v>
          </cell>
          <cell r="F199">
            <v>0.1222038875238652</v>
          </cell>
          <cell r="G199">
            <v>0.12849724860283807</v>
          </cell>
          <cell r="H199">
            <v>7.0008340044889067E-2</v>
          </cell>
          <cell r="I199">
            <v>5.0530349178055871E-2</v>
          </cell>
          <cell r="J199">
            <v>1.0220643246403356E-6</v>
          </cell>
          <cell r="K199">
            <v>0</v>
          </cell>
          <cell r="L199">
            <v>1.6800437852356676E-2</v>
          </cell>
          <cell r="M199">
            <v>1.4586391009104549E-2</v>
          </cell>
          <cell r="N199">
            <v>0</v>
          </cell>
          <cell r="O199">
            <v>0</v>
          </cell>
          <cell r="P199">
            <v>3.6201518378760687E-3</v>
          </cell>
          <cell r="Q199">
            <v>0</v>
          </cell>
          <cell r="R199">
            <v>4.0371540823293256E-4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 t="str">
            <v/>
          </cell>
          <cell r="B200" t="str">
            <v>Historical Test Year Twelve Months ended September 2005</v>
          </cell>
          <cell r="D200">
            <v>3913648</v>
          </cell>
          <cell r="E200">
            <v>2322157</v>
          </cell>
          <cell r="F200">
            <v>478263</v>
          </cell>
          <cell r="G200">
            <v>502893</v>
          </cell>
          <cell r="H200">
            <v>273988</v>
          </cell>
          <cell r="I200">
            <v>197758</v>
          </cell>
          <cell r="J200">
            <v>4</v>
          </cell>
          <cell r="K200">
            <v>0</v>
          </cell>
          <cell r="L200">
            <v>65751</v>
          </cell>
          <cell r="M200">
            <v>57086</v>
          </cell>
          <cell r="N200">
            <v>0</v>
          </cell>
          <cell r="O200">
            <v>0</v>
          </cell>
          <cell r="P200">
            <v>14168</v>
          </cell>
          <cell r="Q200">
            <v>0</v>
          </cell>
          <cell r="R200">
            <v>1580</v>
          </cell>
        </row>
        <row r="201">
          <cell r="A201" t="str">
            <v/>
          </cell>
        </row>
      </sheetData>
      <sheetData sheetId="4" refreshError="1">
        <row r="4">
          <cell r="A4" t="str">
            <v>D361.T</v>
          </cell>
          <cell r="B4" t="str">
            <v>Total Struct and Improvements</v>
          </cell>
          <cell r="C4">
            <v>5822059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273947.40000000002</v>
          </cell>
          <cell r="K4">
            <v>309229</v>
          </cell>
          <cell r="L4">
            <v>4143093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1095789.6000000001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</row>
        <row r="5">
          <cell r="A5" t="str">
            <v/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4.7053353461378532E-2</v>
          </cell>
          <cell r="K5">
            <v>5.3113340143066227E-2</v>
          </cell>
          <cell r="L5">
            <v>0.7116198925500411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0.18821341384551413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A6" t="str">
            <v/>
          </cell>
        </row>
        <row r="7">
          <cell r="A7" t="str">
            <v>D362.T</v>
          </cell>
          <cell r="B7" t="str">
            <v>Total Station Equip</v>
          </cell>
          <cell r="C7">
            <v>339335987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19069282.600000001</v>
          </cell>
          <cell r="K7">
            <v>0</v>
          </cell>
          <cell r="L7">
            <v>0</v>
          </cell>
          <cell r="M7">
            <v>22575914</v>
          </cell>
          <cell r="N7">
            <v>221413660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76277130.400000006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A8" t="str">
            <v/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5.6195874680394574E-2</v>
          </cell>
          <cell r="K8">
            <v>0</v>
          </cell>
          <cell r="L8">
            <v>0</v>
          </cell>
          <cell r="M8">
            <v>6.6529678150522839E-2</v>
          </cell>
          <cell r="N8">
            <v>0.65249094844750433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0.2247834987215783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A9" t="str">
            <v/>
          </cell>
        </row>
        <row r="10">
          <cell r="A10" t="str">
            <v>D364.T</v>
          </cell>
          <cell r="B10" t="str">
            <v>Total OVHD Lines</v>
          </cell>
          <cell r="C10">
            <v>451209396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450003391</v>
          </cell>
          <cell r="P10">
            <v>1206005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A11" t="str">
            <v/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0.99732717223823064</v>
          </cell>
          <cell r="P11">
            <v>2.6728277617693937E-3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A12" t="str">
            <v/>
          </cell>
        </row>
        <row r="13">
          <cell r="A13" t="str">
            <v>D366.T</v>
          </cell>
          <cell r="B13" t="str">
            <v>Total UNGD Lines</v>
          </cell>
          <cell r="C13">
            <v>940340482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927232068</v>
          </cell>
          <cell r="R13">
            <v>13108414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A14" t="str">
            <v/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0.98605992802509168</v>
          </cell>
          <cell r="R14">
            <v>1.394007197490834E-2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 t="str">
            <v/>
          </cell>
        </row>
        <row r="16">
          <cell r="A16" t="str">
            <v>D368.T</v>
          </cell>
          <cell r="B16" t="str">
            <v>Total Transformers</v>
          </cell>
          <cell r="C16">
            <v>326103464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115456007</v>
          </cell>
          <cell r="AJ16">
            <v>208973323</v>
          </cell>
          <cell r="AK16">
            <v>1674134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A17" t="str">
            <v/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0.35404716522729118</v>
          </cell>
          <cell r="AJ17">
            <v>0.64081908372491259</v>
          </cell>
          <cell r="AK17">
            <v>5.133751047796291E-3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 t="str">
            <v/>
          </cell>
        </row>
        <row r="19">
          <cell r="A19" t="str">
            <v>D370.T</v>
          </cell>
          <cell r="B19" t="str">
            <v>Total Meters</v>
          </cell>
          <cell r="C19">
            <v>121949908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121949908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 t="str">
            <v/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A21" t="str">
            <v/>
          </cell>
        </row>
        <row r="22">
          <cell r="A22" t="str">
            <v>D108.05.T</v>
          </cell>
          <cell r="B22" t="str">
            <v>Total Dist Acc Depr - Subs &amp; Lines</v>
          </cell>
          <cell r="C22">
            <v>1720363718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12652224</v>
          </cell>
          <cell r="J22">
            <v>20983856.400000002</v>
          </cell>
          <cell r="K22">
            <v>0</v>
          </cell>
          <cell r="L22">
            <v>4143093</v>
          </cell>
          <cell r="M22">
            <v>0</v>
          </cell>
          <cell r="N22">
            <v>221413660</v>
          </cell>
          <cell r="O22">
            <v>450003391</v>
          </cell>
          <cell r="P22">
            <v>0</v>
          </cell>
          <cell r="Q22">
            <v>927232068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83935425.600000009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7.3543889978735302E-3</v>
          </cell>
          <cell r="J23">
            <v>1.2197337214478503E-2</v>
          </cell>
          <cell r="K23">
            <v>0</v>
          </cell>
          <cell r="L23">
            <v>2.4082657386058637E-3</v>
          </cell>
          <cell r="M23">
            <v>0</v>
          </cell>
          <cell r="N23">
            <v>0.12870165633195479</v>
          </cell>
          <cell r="O23">
            <v>0.26157456489674702</v>
          </cell>
          <cell r="P23">
            <v>0</v>
          </cell>
          <cell r="Q23">
            <v>0.53897443796242628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4.8789348857914014E-2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5">
          <cell r="A25" t="str">
            <v>D108.10.T</v>
          </cell>
          <cell r="B25" t="str">
            <v>Total Dist Acc Depr - Other</v>
          </cell>
          <cell r="C25">
            <v>705188683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1922251.4758986074</v>
          </cell>
          <cell r="P25">
            <v>5151.6164934657127</v>
          </cell>
          <cell r="Q25">
            <v>3960799.5114274989</v>
          </cell>
          <cell r="R25">
            <v>55994.396180427822</v>
          </cell>
          <cell r="S25">
            <v>0</v>
          </cell>
          <cell r="T25">
            <v>0</v>
          </cell>
          <cell r="U25">
            <v>0</v>
          </cell>
          <cell r="V25">
            <v>1255565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115456007</v>
          </cell>
          <cell r="AJ25">
            <v>208973323</v>
          </cell>
          <cell r="AK25">
            <v>1674134</v>
          </cell>
          <cell r="AL25">
            <v>43231546</v>
          </cell>
          <cell r="AM25">
            <v>125725426</v>
          </cell>
          <cell r="AN25">
            <v>121949908</v>
          </cell>
          <cell r="AO25">
            <v>2152931</v>
          </cell>
          <cell r="AP25">
            <v>29334640</v>
          </cell>
          <cell r="AQ25">
            <v>0</v>
          </cell>
          <cell r="AR25">
            <v>0</v>
          </cell>
          <cell r="AS25">
            <v>14843197.701933347</v>
          </cell>
          <cell r="AT25">
            <v>26084483.951444812</v>
          </cell>
          <cell r="AU25">
            <v>7814967.0161784003</v>
          </cell>
          <cell r="AV25">
            <v>371888.33044344105</v>
          </cell>
          <cell r="AW25">
            <v>376469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A26" t="str">
            <v/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2.7258682991352081E-3</v>
          </cell>
          <cell r="P26">
            <v>7.3053022795967259E-6</v>
          </cell>
          <cell r="Q26">
            <v>5.6166521200787601E-3</v>
          </cell>
          <cell r="R26">
            <v>7.9403424261174395E-5</v>
          </cell>
          <cell r="S26">
            <v>0</v>
          </cell>
          <cell r="T26">
            <v>0</v>
          </cell>
          <cell r="U26">
            <v>0</v>
          </cell>
          <cell r="V26">
            <v>1.7804667463728995E-3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0.16372356758311732</v>
          </cell>
          <cell r="AJ26">
            <v>0.29633675077000632</v>
          </cell>
          <cell r="AK26">
            <v>2.3740227833463404E-3</v>
          </cell>
          <cell r="AL26">
            <v>6.1304934469573726E-2</v>
          </cell>
          <cell r="AM26">
            <v>0.17828622187347268</v>
          </cell>
          <cell r="AN26">
            <v>0.1729323100892701</v>
          </cell>
          <cell r="AO26">
            <v>3.0529857496309253E-3</v>
          </cell>
          <cell r="AP26">
            <v>4.1598285263463312E-2</v>
          </cell>
          <cell r="AQ26">
            <v>0</v>
          </cell>
          <cell r="AR26">
            <v>0</v>
          </cell>
          <cell r="AS26">
            <v>2.1048547799700505E-2</v>
          </cell>
          <cell r="AT26">
            <v>3.6989368349583697E-2</v>
          </cell>
          <cell r="AU26">
            <v>1.1082093636177086E-2</v>
          </cell>
          <cell r="AV26">
            <v>5.2736003768716333E-4</v>
          </cell>
          <cell r="AW26">
            <v>5.3385570284314953E-4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 t="str">
            <v/>
          </cell>
        </row>
        <row r="28">
          <cell r="A28" t="str">
            <v>D372.T</v>
          </cell>
          <cell r="B28" t="str">
            <v>Leased Property Assignment Factor</v>
          </cell>
          <cell r="C28">
            <v>2152931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2152931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 t="str">
            <v/>
          </cell>
        </row>
        <row r="31">
          <cell r="A31" t="str">
            <v>ADJPTDCE.T</v>
          </cell>
          <cell r="B31" t="str">
            <v>Adj Total Prod Trans Dist &amp; Cust Exp</v>
          </cell>
          <cell r="C31">
            <v>186758210</v>
          </cell>
          <cell r="D31">
            <v>0</v>
          </cell>
          <cell r="E31">
            <v>14590907.200000001</v>
          </cell>
          <cell r="F31">
            <v>278602.99666853523</v>
          </cell>
          <cell r="G31">
            <v>535312.60333146469</v>
          </cell>
          <cell r="H31">
            <v>0</v>
          </cell>
          <cell r="I31">
            <v>0</v>
          </cell>
          <cell r="J31">
            <v>276225.11296018958</v>
          </cell>
          <cell r="K31">
            <v>43.517236190581819</v>
          </cell>
          <cell r="L31">
            <v>583.04996181000536</v>
          </cell>
          <cell r="M31">
            <v>326974.23265779892</v>
          </cell>
          <cell r="N31">
            <v>3206805.3403487797</v>
          </cell>
          <cell r="O31">
            <v>28192488.090587143</v>
          </cell>
          <cell r="P31">
            <v>75555.611979129608</v>
          </cell>
          <cell r="Q31">
            <v>13426019.134766128</v>
          </cell>
          <cell r="R31">
            <v>189805.57647240069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31669</v>
          </cell>
          <cell r="AA31">
            <v>82108</v>
          </cell>
          <cell r="AB31">
            <v>5707562.4261067724</v>
          </cell>
          <cell r="AC31">
            <v>58363628.800000004</v>
          </cell>
          <cell r="AD31">
            <v>1114411.9866741409</v>
          </cell>
          <cell r="AE31">
            <v>2141250.4133258588</v>
          </cell>
          <cell r="AF31">
            <v>1104900.4518407583</v>
          </cell>
          <cell r="AG31">
            <v>7939405</v>
          </cell>
          <cell r="AH31">
            <v>0</v>
          </cell>
          <cell r="AI31">
            <v>134565.9152092454</v>
          </cell>
          <cell r="AJ31">
            <v>243561.91760392554</v>
          </cell>
          <cell r="AK31">
            <v>1951.2312936035873</v>
          </cell>
          <cell r="AL31">
            <v>0</v>
          </cell>
          <cell r="AM31">
            <v>2222</v>
          </cell>
          <cell r="AN31">
            <v>5670551.7877452234</v>
          </cell>
          <cell r="AO31">
            <v>31261.988619043648</v>
          </cell>
          <cell r="AP31">
            <v>2973381.6146118571</v>
          </cell>
          <cell r="AQ31">
            <v>0</v>
          </cell>
          <cell r="AR31">
            <v>0</v>
          </cell>
          <cell r="AS31">
            <v>14843197.701933347</v>
          </cell>
          <cell r="AT31">
            <v>13183812.951444812</v>
          </cell>
          <cell r="AU31">
            <v>7814967.0161784003</v>
          </cell>
          <cell r="AV31">
            <v>3898008.3304434409</v>
          </cell>
          <cell r="AW31">
            <v>376469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 t="str">
            <v/>
          </cell>
          <cell r="D32">
            <v>0</v>
          </cell>
          <cell r="E32">
            <v>7.8127259840410773E-2</v>
          </cell>
          <cell r="F32">
            <v>1.4917844664956643E-3</v>
          </cell>
          <cell r="G32">
            <v>2.8663404052301886E-3</v>
          </cell>
          <cell r="H32">
            <v>0</v>
          </cell>
          <cell r="I32">
            <v>0</v>
          </cell>
          <cell r="J32">
            <v>1.4790520478868885E-3</v>
          </cell>
          <cell r="K32">
            <v>2.3301377856738839E-7</v>
          </cell>
          <cell r="L32">
            <v>3.1219509000970044E-6</v>
          </cell>
          <cell r="M32">
            <v>1.7507890692344873E-3</v>
          </cell>
          <cell r="N32">
            <v>1.7170893533134526E-2</v>
          </cell>
          <cell r="O32">
            <v>0.1509571551932691</v>
          </cell>
          <cell r="P32">
            <v>4.045638046066602E-4</v>
          </cell>
          <cell r="Q32">
            <v>7.1889846956479861E-2</v>
          </cell>
          <cell r="R32">
            <v>1.0163171754130685E-3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1.6957219712054425E-4</v>
          </cell>
          <cell r="AA32">
            <v>4.3964867729241996E-4</v>
          </cell>
          <cell r="AB32">
            <v>3.0561239723312685E-2</v>
          </cell>
          <cell r="AC32">
            <v>0.31250903936164309</v>
          </cell>
          <cell r="AD32">
            <v>5.9671378659826571E-3</v>
          </cell>
          <cell r="AE32">
            <v>1.1465361620920754E-2</v>
          </cell>
          <cell r="AF32">
            <v>5.9162081915475539E-3</v>
          </cell>
          <cell r="AG32">
            <v>4.2511678603045083E-2</v>
          </cell>
          <cell r="AH32">
            <v>0</v>
          </cell>
          <cell r="AI32">
            <v>7.2053547316203875E-4</v>
          </cell>
          <cell r="AJ32">
            <v>1.3041564148849227E-3</v>
          </cell>
          <cell r="AK32">
            <v>1.0447901024557835E-5</v>
          </cell>
          <cell r="AL32">
            <v>0</v>
          </cell>
          <cell r="AM32">
            <v>1.1897736651042008E-5</v>
          </cell>
          <cell r="AN32">
            <v>3.0363065633072964E-2</v>
          </cell>
          <cell r="AO32">
            <v>1.6739284778454264E-4</v>
          </cell>
          <cell r="AP32">
            <v>1.5921022238389718E-2</v>
          </cell>
          <cell r="AQ32">
            <v>0</v>
          </cell>
          <cell r="AR32">
            <v>0</v>
          </cell>
          <cell r="AS32">
            <v>7.9478153607990501E-2</v>
          </cell>
          <cell r="AT32">
            <v>7.0592949843783642E-2</v>
          </cell>
          <cell r="AU32">
            <v>4.184537331011258E-2</v>
          </cell>
          <cell r="AV32">
            <v>2.0871951655798377E-2</v>
          </cell>
          <cell r="AW32">
            <v>2.0158096396404742E-3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A33" t="str">
            <v/>
          </cell>
        </row>
        <row r="34">
          <cell r="A34" t="str">
            <v>CAE.T</v>
          </cell>
          <cell r="B34" t="str">
            <v>Cust Accts Exp - Total</v>
          </cell>
          <cell r="C34">
            <v>35587389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14843197.701933347</v>
          </cell>
          <cell r="AT34">
            <v>13183812.951444812</v>
          </cell>
          <cell r="AU34">
            <v>7814967.0161784003</v>
          </cell>
          <cell r="AV34">
            <v>-254588.66955655898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0.41709150682376128</v>
          </cell>
          <cell r="AT35">
            <v>0.37046305789516654</v>
          </cell>
          <cell r="AU35">
            <v>0.2195993366127085</v>
          </cell>
          <cell r="AV35">
            <v>-7.153901331636299E-3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 t="str">
            <v/>
          </cell>
        </row>
        <row r="37">
          <cell r="A37" t="str">
            <v>CAES1.T</v>
          </cell>
          <cell r="B37" t="str">
            <v>Cust Accts Exp - Subtotal ID902.00 to ID905.00</v>
          </cell>
          <cell r="C37">
            <v>34823097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14524418</v>
          </cell>
          <cell r="AT37">
            <v>12900671</v>
          </cell>
          <cell r="AU37">
            <v>7647129</v>
          </cell>
          <cell r="AV37">
            <v>-249121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 t="str">
            <v/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0.41709150682376123</v>
          </cell>
          <cell r="AT38">
            <v>0.37046305789516654</v>
          </cell>
          <cell r="AU38">
            <v>0.2195993366127085</v>
          </cell>
          <cell r="AV38">
            <v>-7.153901331636299E-3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 t="str">
            <v/>
          </cell>
        </row>
        <row r="40">
          <cell r="A40" t="str">
            <v>DES1.T</v>
          </cell>
          <cell r="B40" t="str">
            <v>Dist O&amp;M - ID581.00 to ID587.01 Subtotal</v>
          </cell>
          <cell r="C40">
            <v>17586747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78382.343179462434</v>
          </cell>
          <cell r="K40">
            <v>0</v>
          </cell>
          <cell r="L40">
            <v>0</v>
          </cell>
          <cell r="M40">
            <v>92795.994262418157</v>
          </cell>
          <cell r="N40">
            <v>910098.28984026972</v>
          </cell>
          <cell r="O40">
            <v>3606667.1647617975</v>
          </cell>
          <cell r="P40">
            <v>9665.835238202797</v>
          </cell>
          <cell r="Q40">
            <v>2606314.1593588013</v>
          </cell>
          <cell r="R40">
            <v>36845.840641198731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4469064</v>
          </cell>
          <cell r="AC40">
            <v>0</v>
          </cell>
          <cell r="AD40">
            <v>0</v>
          </cell>
          <cell r="AE40">
            <v>0</v>
          </cell>
          <cell r="AF40">
            <v>313529.37271784974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4217179</v>
          </cell>
          <cell r="AO40">
            <v>5017</v>
          </cell>
          <cell r="AP40">
            <v>1241188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 t="str">
            <v/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4.4568983211882469E-3</v>
          </cell>
          <cell r="K41">
            <v>0</v>
          </cell>
          <cell r="L41">
            <v>0</v>
          </cell>
          <cell r="M41">
            <v>5.2764729180682568E-3</v>
          </cell>
          <cell r="N41">
            <v>5.1749097763234421E-2</v>
          </cell>
          <cell r="O41">
            <v>0.20507869731461978</v>
          </cell>
          <cell r="P41">
            <v>5.4960904584587457E-4</v>
          </cell>
          <cell r="Q41">
            <v>0.14819762627840163</v>
          </cell>
          <cell r="R41">
            <v>2.0950913003524034E-3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0.25411544272513842</v>
          </cell>
          <cell r="AC41">
            <v>0</v>
          </cell>
          <cell r="AD41">
            <v>0</v>
          </cell>
          <cell r="AE41">
            <v>0</v>
          </cell>
          <cell r="AF41">
            <v>1.7827593284752988E-2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0.23979301004330136</v>
          </cell>
          <cell r="AO41">
            <v>2.852716309616554E-4</v>
          </cell>
          <cell r="AP41">
            <v>7.057518937413497E-2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 t="str">
            <v/>
          </cell>
        </row>
        <row r="43">
          <cell r="A43" t="str">
            <v>DES2.T</v>
          </cell>
          <cell r="B43" t="str">
            <v>Dist O&amp;M - ID591.00 to ID597.00 Subtotal</v>
          </cell>
          <cell r="C43">
            <v>39493252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178632.84775025709</v>
          </cell>
          <cell r="K43">
            <v>43.499825577171244</v>
          </cell>
          <cell r="L43">
            <v>582.81669199848363</v>
          </cell>
          <cell r="M43">
            <v>211435.84118047581</v>
          </cell>
          <cell r="N43">
            <v>2073660.6035506632</v>
          </cell>
          <cell r="O43">
            <v>23695705.723914292</v>
          </cell>
          <cell r="P43">
            <v>63504.276085708996</v>
          </cell>
          <cell r="Q43">
            <v>10179253.420531576</v>
          </cell>
          <cell r="R43">
            <v>143905.5794684228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714531.39100102836</v>
          </cell>
          <cell r="AG43">
            <v>0</v>
          </cell>
          <cell r="AH43">
            <v>0</v>
          </cell>
          <cell r="AI43">
            <v>134512.07734330907</v>
          </cell>
          <cell r="AJ43">
            <v>243464.47202235486</v>
          </cell>
          <cell r="AK43">
            <v>1950.4506343361015</v>
          </cell>
          <cell r="AL43">
            <v>0</v>
          </cell>
          <cell r="AM43">
            <v>0</v>
          </cell>
          <cell r="AN43">
            <v>423505</v>
          </cell>
          <cell r="AO43">
            <v>0</v>
          </cell>
          <cell r="AP43">
            <v>1428564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4.5231232857263085E-3</v>
          </cell>
          <cell r="K44">
            <v>1.1014495736428907E-6</v>
          </cell>
          <cell r="L44">
            <v>1.47573740445199E-5</v>
          </cell>
          <cell r="M44">
            <v>5.3537207110844103E-3</v>
          </cell>
          <cell r="N44">
            <v>5.250670680527051E-2</v>
          </cell>
          <cell r="O44">
            <v>0.59999378435369899</v>
          </cell>
          <cell r="P44">
            <v>1.6079778916587824E-3</v>
          </cell>
          <cell r="Q44">
            <v>0.25774665050453621</v>
          </cell>
          <cell r="R44">
            <v>3.6438017175294351E-3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1.8092493142905234E-2</v>
          </cell>
          <cell r="AG44">
            <v>0</v>
          </cell>
          <cell r="AH44">
            <v>0</v>
          </cell>
          <cell r="AI44">
            <v>3.4059509037976683E-3</v>
          </cell>
          <cell r="AJ44">
            <v>6.1647106706319062E-3</v>
          </cell>
          <cell r="AK44">
            <v>4.9386934110569105E-5</v>
          </cell>
          <cell r="AL44">
            <v>0</v>
          </cell>
          <cell r="AM44">
            <v>0</v>
          </cell>
          <cell r="AN44">
            <v>1.0723477519653231E-2</v>
          </cell>
          <cell r="AO44">
            <v>0</v>
          </cell>
          <cell r="AP44">
            <v>3.6172356735778559E-2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 t="str">
            <v/>
          </cell>
        </row>
        <row r="46">
          <cell r="A46" t="str">
            <v>DP.T</v>
          </cell>
          <cell r="B46" t="str">
            <v>Total Distribution Plant</v>
          </cell>
          <cell r="C46">
            <v>2413916693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655736</v>
          </cell>
          <cell r="I46">
            <v>12652224</v>
          </cell>
          <cell r="J46">
            <v>20983856.400000002</v>
          </cell>
          <cell r="K46">
            <v>309229</v>
          </cell>
          <cell r="L46">
            <v>4143093</v>
          </cell>
          <cell r="M46">
            <v>22575914</v>
          </cell>
          <cell r="N46">
            <v>221413660</v>
          </cell>
          <cell r="O46">
            <v>451925642.47589862</v>
          </cell>
          <cell r="P46">
            <v>1211156.6164934656</v>
          </cell>
          <cell r="Q46">
            <v>931192867.51142752</v>
          </cell>
          <cell r="R46">
            <v>13164408.396180429</v>
          </cell>
          <cell r="S46">
            <v>0</v>
          </cell>
          <cell r="T46">
            <v>0</v>
          </cell>
          <cell r="U46">
            <v>0</v>
          </cell>
          <cell r="V46">
            <v>1255565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83935425.600000009</v>
          </cell>
          <cell r="AG46">
            <v>0</v>
          </cell>
          <cell r="AH46">
            <v>0</v>
          </cell>
          <cell r="AI46">
            <v>115456007</v>
          </cell>
          <cell r="AJ46">
            <v>208973323</v>
          </cell>
          <cell r="AK46">
            <v>1674134</v>
          </cell>
          <cell r="AL46">
            <v>43231546</v>
          </cell>
          <cell r="AM46">
            <v>125725426</v>
          </cell>
          <cell r="AN46">
            <v>121949908</v>
          </cell>
          <cell r="AO46">
            <v>2152931</v>
          </cell>
          <cell r="AP46">
            <v>29334640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2.7164814838123328E-4</v>
          </cell>
          <cell r="I47">
            <v>5.2413672918744754E-3</v>
          </cell>
          <cell r="J47">
            <v>8.6928668503142917E-3</v>
          </cell>
          <cell r="K47">
            <v>1.281025981123202E-4</v>
          </cell>
          <cell r="L47">
            <v>1.7163363640569514E-3</v>
          </cell>
          <cell r="M47">
            <v>9.3523998013132752E-3</v>
          </cell>
          <cell r="N47">
            <v>9.1723819899032444E-2</v>
          </cell>
          <cell r="O47">
            <v>0.18721675184003486</v>
          </cell>
          <cell r="P47">
            <v>5.0173919423385238E-4</v>
          </cell>
          <cell r="Q47">
            <v>0.38576015080045994</v>
          </cell>
          <cell r="R47">
            <v>5.4535471063915575E-3</v>
          </cell>
          <cell r="S47">
            <v>0</v>
          </cell>
          <cell r="T47">
            <v>0</v>
          </cell>
          <cell r="U47">
            <v>0</v>
          </cell>
          <cell r="V47">
            <v>5.2013601117261094E-4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3.4771467401257167E-2</v>
          </cell>
          <cell r="AG47">
            <v>0</v>
          </cell>
          <cell r="AH47">
            <v>0</v>
          </cell>
          <cell r="AI47">
            <v>4.782932540083313E-2</v>
          </cell>
          <cell r="AJ47">
            <v>8.6570229869983334E-2</v>
          </cell>
          <cell r="AK47">
            <v>6.9353429008330741E-4</v>
          </cell>
          <cell r="AL47">
            <v>1.7909294933567951E-2</v>
          </cell>
          <cell r="AM47">
            <v>5.2083581162757221E-2</v>
          </cell>
          <cell r="AN47">
            <v>5.0519518073526164E-2</v>
          </cell>
          <cell r="AO47">
            <v>8.9188289150291737E-4</v>
          </cell>
          <cell r="AP47">
            <v>1.215230007111103E-2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 t="str">
            <v/>
          </cell>
        </row>
        <row r="49">
          <cell r="A49" t="str">
            <v>EPIS.T</v>
          </cell>
          <cell r="B49" t="str">
            <v>Total Elec Plant In Service</v>
          </cell>
          <cell r="C49">
            <v>5051680542</v>
          </cell>
          <cell r="D49">
            <v>0</v>
          </cell>
          <cell r="E49">
            <v>365118611.05329591</v>
          </cell>
          <cell r="F49">
            <v>36376444.498803161</v>
          </cell>
          <cell r="G49">
            <v>69894327.905468881</v>
          </cell>
          <cell r="H49">
            <v>712182.87643389963</v>
          </cell>
          <cell r="I49">
            <v>13741349.081956793</v>
          </cell>
          <cell r="J49">
            <v>22790182.649157427</v>
          </cell>
          <cell r="K49">
            <v>335847.96121728612</v>
          </cell>
          <cell r="L49">
            <v>4499737.5316791432</v>
          </cell>
          <cell r="M49">
            <v>24519287.29037958</v>
          </cell>
          <cell r="N49">
            <v>240473326.55299917</v>
          </cell>
          <cell r="O49">
            <v>490828174.74215776</v>
          </cell>
          <cell r="P49">
            <v>1315415.0495721842</v>
          </cell>
          <cell r="Q49">
            <v>1011351542.2350147</v>
          </cell>
          <cell r="R49">
            <v>14297623.18698738</v>
          </cell>
          <cell r="S49">
            <v>0</v>
          </cell>
          <cell r="T49">
            <v>0</v>
          </cell>
          <cell r="U49">
            <v>0</v>
          </cell>
          <cell r="V49">
            <v>1363646.1826859119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1460474444.2131836</v>
          </cell>
          <cell r="AD49">
            <v>145505777.99521264</v>
          </cell>
          <cell r="AE49">
            <v>279577311.62187552</v>
          </cell>
          <cell r="AF49">
            <v>91160730.596629709</v>
          </cell>
          <cell r="AG49">
            <v>0</v>
          </cell>
          <cell r="AH49">
            <v>0</v>
          </cell>
          <cell r="AI49">
            <v>125394657.55552912</v>
          </cell>
          <cell r="AJ49">
            <v>226962104.06640843</v>
          </cell>
          <cell r="AK49">
            <v>1818246.318115507</v>
          </cell>
          <cell r="AL49">
            <v>46952991.421798475</v>
          </cell>
          <cell r="AM49">
            <v>136548085.70759785</v>
          </cell>
          <cell r="AN49">
            <v>132447564.66060948</v>
          </cell>
          <cell r="AO49">
            <v>2338258.9827975156</v>
          </cell>
          <cell r="AP49">
            <v>34683691.763724253</v>
          </cell>
          <cell r="AQ49">
            <v>0</v>
          </cell>
          <cell r="AR49">
            <v>0</v>
          </cell>
          <cell r="AS49">
            <v>25986855.673212785</v>
          </cell>
          <cell r="AT49">
            <v>23081673.590267211</v>
          </cell>
          <cell r="AU49">
            <v>13682120.525410384</v>
          </cell>
          <cell r="AV49">
            <v>7448328.5098183705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7.2276662789278953E-2</v>
          </cell>
          <cell r="F50">
            <v>7.2008600299181711E-3</v>
          </cell>
          <cell r="G50">
            <v>1.3835856666779086E-2</v>
          </cell>
          <cell r="H50">
            <v>1.4097939695765894E-4</v>
          </cell>
          <cell r="I50">
            <v>2.7201540096825848E-3</v>
          </cell>
          <cell r="J50">
            <v>4.5114061468611031E-3</v>
          </cell>
          <cell r="K50">
            <v>6.6482422715574422E-5</v>
          </cell>
          <cell r="L50">
            <v>8.9074071376209034E-4</v>
          </cell>
          <cell r="M50">
            <v>4.8536892003610745E-3</v>
          </cell>
          <cell r="N50">
            <v>4.7602639270968999E-2</v>
          </cell>
          <cell r="O50">
            <v>9.7161364552128829E-2</v>
          </cell>
          <cell r="P50">
            <v>2.6039157437524762E-4</v>
          </cell>
          <cell r="Q50">
            <v>0.20020100911500091</v>
          </cell>
          <cell r="R50">
            <v>2.8302706531254328E-3</v>
          </cell>
          <cell r="S50">
            <v>0</v>
          </cell>
          <cell r="T50">
            <v>0</v>
          </cell>
          <cell r="U50">
            <v>0</v>
          </cell>
          <cell r="V50">
            <v>2.6993911656694616E-4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0.28910665115711581</v>
          </cell>
          <cell r="AD50">
            <v>2.8803440119672685E-2</v>
          </cell>
          <cell r="AE50">
            <v>5.5343426667116342E-2</v>
          </cell>
          <cell r="AF50">
            <v>1.8045624587444412E-2</v>
          </cell>
          <cell r="AG50">
            <v>0</v>
          </cell>
          <cell r="AH50">
            <v>0</v>
          </cell>
          <cell r="AI50">
            <v>2.4822364857197479E-2</v>
          </cell>
          <cell r="AJ50">
            <v>4.4928039724489853E-2</v>
          </cell>
          <cell r="AK50">
            <v>3.5992899847852396E-4</v>
          </cell>
          <cell r="AL50">
            <v>9.2945290248320836E-3</v>
          </cell>
          <cell r="AM50">
            <v>2.7030229756677644E-2</v>
          </cell>
          <cell r="AN50">
            <v>2.6218515513685363E-2</v>
          </cell>
          <cell r="AO50">
            <v>4.6286754741458382E-4</v>
          </cell>
          <cell r="AP50">
            <v>6.8657729789842782E-3</v>
          </cell>
          <cell r="AQ50">
            <v>0</v>
          </cell>
          <cell r="AR50">
            <v>0</v>
          </cell>
          <cell r="AS50">
            <v>5.1442001245241816E-3</v>
          </cell>
          <cell r="AT50">
            <v>4.5691079232672528E-3</v>
          </cell>
          <cell r="AU50">
            <v>2.7084294843382011E-3</v>
          </cell>
          <cell r="AV50">
            <v>1.4744258762786925E-3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2">
          <cell r="A52" t="str">
            <v>GP.T</v>
          </cell>
          <cell r="B52" t="str">
            <v>Total General Plant</v>
          </cell>
          <cell r="C52">
            <v>228124597</v>
          </cell>
          <cell r="D52">
            <v>0</v>
          </cell>
          <cell r="E52">
            <v>12473829.62728172</v>
          </cell>
          <cell r="F52">
            <v>804955.83202498453</v>
          </cell>
          <cell r="G52">
            <v>1546656.020074334</v>
          </cell>
          <cell r="H52">
            <v>30275.404930507848</v>
          </cell>
          <cell r="I52">
            <v>584154.60623099783</v>
          </cell>
          <cell r="J52">
            <v>968827.01195851481</v>
          </cell>
          <cell r="K52">
            <v>14277.137737223531</v>
          </cell>
          <cell r="L52">
            <v>191287.07016200505</v>
          </cell>
          <cell r="M52">
            <v>1042332.4905546152</v>
          </cell>
          <cell r="N52">
            <v>10222693.604813198</v>
          </cell>
          <cell r="O52">
            <v>20865457.782457795</v>
          </cell>
          <cell r="P52">
            <v>55919.237312887293</v>
          </cell>
          <cell r="Q52">
            <v>42993279.509298265</v>
          </cell>
          <cell r="R52">
            <v>607802.21745479864</v>
          </cell>
          <cell r="S52">
            <v>0</v>
          </cell>
          <cell r="T52">
            <v>0</v>
          </cell>
          <cell r="U52">
            <v>0</v>
          </cell>
          <cell r="V52">
            <v>57969.577378050133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49895318.509126879</v>
          </cell>
          <cell r="AD52">
            <v>3219823.3280999381</v>
          </cell>
          <cell r="AE52">
            <v>6186624.080297336</v>
          </cell>
          <cell r="AF52">
            <v>3875308.0478340592</v>
          </cell>
          <cell r="AG52">
            <v>0</v>
          </cell>
          <cell r="AH52">
            <v>0</v>
          </cell>
          <cell r="AI52">
            <v>5330616.8390702168</v>
          </cell>
          <cell r="AJ52">
            <v>9648321.8452224806</v>
          </cell>
          <cell r="AK52">
            <v>77294.95522272808</v>
          </cell>
          <cell r="AL52">
            <v>1996005.3450197591</v>
          </cell>
          <cell r="AM52">
            <v>5804757.0702395476</v>
          </cell>
          <cell r="AN52">
            <v>5630440.9792022686</v>
          </cell>
          <cell r="AO52">
            <v>99401.066606749038</v>
          </cell>
          <cell r="AP52">
            <v>2999707.824896493</v>
          </cell>
          <cell r="AQ52">
            <v>0</v>
          </cell>
          <cell r="AR52">
            <v>0</v>
          </cell>
          <cell r="AS52">
            <v>15141176.77634568</v>
          </cell>
          <cell r="AT52">
            <v>13448479.666756785</v>
          </cell>
          <cell r="AU52">
            <v>7971853.4691386316</v>
          </cell>
          <cell r="AV52">
            <v>4339750.0672505433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 t="str">
            <v/>
          </cell>
          <cell r="D53">
            <v>0</v>
          </cell>
          <cell r="E53">
            <v>5.4679897702051478E-2</v>
          </cell>
          <cell r="F53">
            <v>3.5285797437484769E-3</v>
          </cell>
          <cell r="G53">
            <v>6.7798739829635028E-3</v>
          </cell>
          <cell r="H53">
            <v>1.3271433825484346E-4</v>
          </cell>
          <cell r="I53">
            <v>2.560682249582222E-3</v>
          </cell>
          <cell r="J53">
            <v>4.2469204316381319E-3</v>
          </cell>
          <cell r="K53">
            <v>6.2584823929457859E-5</v>
          </cell>
          <cell r="L53">
            <v>8.385201450328702E-4</v>
          </cell>
          <cell r="M53">
            <v>4.5691367974432639E-3</v>
          </cell>
          <cell r="N53">
            <v>4.4811886746316962E-2</v>
          </cell>
          <cell r="O53">
            <v>9.1465181996388562E-2</v>
          </cell>
          <cell r="P53">
            <v>2.4512585687060871E-4</v>
          </cell>
          <cell r="Q53">
            <v>0.18846402393556125</v>
          </cell>
          <cell r="R53">
            <v>2.6643431942360808E-3</v>
          </cell>
          <cell r="S53">
            <v>0</v>
          </cell>
          <cell r="T53">
            <v>0</v>
          </cell>
          <cell r="U53">
            <v>0</v>
          </cell>
          <cell r="V53">
            <v>2.5411366481471585E-4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0.21871959080820591</v>
          </cell>
          <cell r="AD53">
            <v>1.4114318974993907E-2</v>
          </cell>
          <cell r="AE53">
            <v>2.7119495931854011E-2</v>
          </cell>
          <cell r="AF53">
            <v>1.6987681726552527E-2</v>
          </cell>
          <cell r="AG53">
            <v>0</v>
          </cell>
          <cell r="AH53">
            <v>0</v>
          </cell>
          <cell r="AI53">
            <v>2.3367128793526006E-2</v>
          </cell>
          <cell r="AJ53">
            <v>4.2294088283792039E-2</v>
          </cell>
          <cell r="AK53">
            <v>3.3882779954117826E-4</v>
          </cell>
          <cell r="AL53">
            <v>8.7496279281964462E-3</v>
          </cell>
          <cell r="AM53">
            <v>2.5445555396376426E-2</v>
          </cell>
          <cell r="AN53">
            <v>2.4681428715914701E-2</v>
          </cell>
          <cell r="AO53">
            <v>4.3573147268617001E-4</v>
          </cell>
          <cell r="AP53">
            <v>1.3149427393384034E-2</v>
          </cell>
          <cell r="AQ53">
            <v>0</v>
          </cell>
          <cell r="AR53">
            <v>0</v>
          </cell>
          <cell r="AS53">
            <v>6.6372399011167038E-2</v>
          </cell>
          <cell r="AT53">
            <v>5.895234377885513E-2</v>
          </cell>
          <cell r="AU53">
            <v>3.4945172830874664E-2</v>
          </cell>
          <cell r="AV53">
            <v>1.9023595545247334E-2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 t="str">
            <v/>
          </cell>
        </row>
        <row r="55">
          <cell r="A55" t="str">
            <v>LINE.T</v>
          </cell>
          <cell r="B55" t="str">
            <v>Total Distribution OH &amp; UG Lines</v>
          </cell>
          <cell r="C55">
            <v>1391549878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450003391</v>
          </cell>
          <cell r="P55">
            <v>1206005</v>
          </cell>
          <cell r="Q55">
            <v>927232068</v>
          </cell>
          <cell r="R55">
            <v>13108414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0.3233828683501922</v>
          </cell>
          <cell r="P56">
            <v>8.6666314953318547E-4</v>
          </cell>
          <cell r="Q56">
            <v>0.66633045833230276</v>
          </cell>
          <cell r="R56">
            <v>9.4200101679718599E-3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 t="str">
            <v/>
          </cell>
        </row>
        <row r="58">
          <cell r="A58" t="str">
            <v>POWER.T</v>
          </cell>
          <cell r="B58" t="str">
            <v>Sales of Electricity - Non Firm</v>
          </cell>
          <cell r="C58">
            <v>968420020.98000026</v>
          </cell>
          <cell r="D58">
            <v>0</v>
          </cell>
          <cell r="E58">
            <v>190797182.13400003</v>
          </cell>
          <cell r="F58">
            <v>278602.99666853523</v>
          </cell>
          <cell r="G58">
            <v>535312.60333146469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2342772.31</v>
          </cell>
          <cell r="Z58">
            <v>31669</v>
          </cell>
          <cell r="AA58">
            <v>82108</v>
          </cell>
          <cell r="AB58">
            <v>0</v>
          </cell>
          <cell r="AC58">
            <v>763188728.53600013</v>
          </cell>
          <cell r="AD58">
            <v>1114411.9866741409</v>
          </cell>
          <cell r="AE58">
            <v>2141250.4133258588</v>
          </cell>
          <cell r="AF58">
            <v>0</v>
          </cell>
          <cell r="AG58">
            <v>7939405</v>
          </cell>
          <cell r="AH58">
            <v>-31422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0.19701903926038344</v>
          </cell>
          <cell r="F59">
            <v>2.8768818346671597E-4</v>
          </cell>
          <cell r="G59">
            <v>5.527690379529234E-4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2.4191696363621367E-3</v>
          </cell>
          <cell r="Z59">
            <v>3.2701719619501782E-5</v>
          </cell>
          <cell r="AA59">
            <v>8.4785525103983457E-5</v>
          </cell>
          <cell r="AB59">
            <v>0</v>
          </cell>
          <cell r="AC59">
            <v>0.78807615704153378</v>
          </cell>
          <cell r="AD59">
            <v>1.1507527338668639E-3</v>
          </cell>
          <cell r="AE59">
            <v>2.2110761518116936E-3</v>
          </cell>
          <cell r="AF59">
            <v>0</v>
          </cell>
          <cell r="AG59">
            <v>8.1983073748988135E-3</v>
          </cell>
          <cell r="AH59">
            <v>-3.2446664999967948E-5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1">
          <cell r="A61" t="str">
            <v>PP.T</v>
          </cell>
          <cell r="B61" t="str">
            <v>Total Production Plant</v>
          </cell>
          <cell r="C61">
            <v>1718411998</v>
          </cell>
          <cell r="D61">
            <v>0</v>
          </cell>
          <cell r="E61">
            <v>343682399.60000002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1374729598.4000001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0.2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0.8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4">
          <cell r="A64" t="str">
            <v>PTDGP.T</v>
          </cell>
          <cell r="B64" t="str">
            <v>Total Prod, Trans, Dist &amp; Gen Plant</v>
          </cell>
          <cell r="C64">
            <v>4870994604</v>
          </cell>
          <cell r="D64">
            <v>0</v>
          </cell>
          <cell r="E64">
            <v>356156229.22728175</v>
          </cell>
          <cell r="F64">
            <v>35756575.032024987</v>
          </cell>
          <cell r="G64">
            <v>68703300.020074338</v>
          </cell>
          <cell r="H64">
            <v>686011.40493050788</v>
          </cell>
          <cell r="I64">
            <v>13236378.606230998</v>
          </cell>
          <cell r="J64">
            <v>21952683.411958516</v>
          </cell>
          <cell r="K64">
            <v>323506.13773722353</v>
          </cell>
          <cell r="L64">
            <v>4334380.0701620048</v>
          </cell>
          <cell r="M64">
            <v>23618246.490554616</v>
          </cell>
          <cell r="N64">
            <v>231636353.60481319</v>
          </cell>
          <cell r="O64">
            <v>472791100.25835639</v>
          </cell>
          <cell r="P64">
            <v>1267075.8538063529</v>
          </cell>
          <cell r="Q64">
            <v>974186147.02072573</v>
          </cell>
          <cell r="R64">
            <v>13772210.613635227</v>
          </cell>
          <cell r="S64">
            <v>0</v>
          </cell>
          <cell r="T64">
            <v>0</v>
          </cell>
          <cell r="U64">
            <v>0</v>
          </cell>
          <cell r="V64">
            <v>1313534.5773780502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1424624916.909127</v>
          </cell>
          <cell r="AD64">
            <v>143026300.12809995</v>
          </cell>
          <cell r="AE64">
            <v>274813200.08029735</v>
          </cell>
          <cell r="AF64">
            <v>87810733.647834063</v>
          </cell>
          <cell r="AG64">
            <v>0</v>
          </cell>
          <cell r="AH64">
            <v>0</v>
          </cell>
          <cell r="AI64">
            <v>120786623.83907022</v>
          </cell>
          <cell r="AJ64">
            <v>218621644.84522247</v>
          </cell>
          <cell r="AK64">
            <v>1751428.9552227282</v>
          </cell>
          <cell r="AL64">
            <v>45227551.345019758</v>
          </cell>
          <cell r="AM64">
            <v>131530183.07023954</v>
          </cell>
          <cell r="AN64">
            <v>127580348.97920227</v>
          </cell>
          <cell r="AO64">
            <v>2252332.0666067488</v>
          </cell>
          <cell r="AP64">
            <v>32334347.824896492</v>
          </cell>
          <cell r="AQ64">
            <v>0</v>
          </cell>
          <cell r="AR64">
            <v>0</v>
          </cell>
          <cell r="AS64">
            <v>15141176.77634568</v>
          </cell>
          <cell r="AT64">
            <v>13448479.666756785</v>
          </cell>
          <cell r="AU64">
            <v>7971853.4691386316</v>
          </cell>
          <cell r="AV64">
            <v>4339750.0672505433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7.3117763040593531E-2</v>
          </cell>
          <cell r="F65">
            <v>7.3407133324808315E-3</v>
          </cell>
          <cell r="G65">
            <v>1.4104573214607145E-2</v>
          </cell>
          <cell r="H65">
            <v>1.4083600182335736E-4</v>
          </cell>
          <cell r="I65">
            <v>2.717387244765463E-3</v>
          </cell>
          <cell r="J65">
            <v>4.5068174359978235E-3</v>
          </cell>
          <cell r="K65">
            <v>6.6414801090431164E-5</v>
          </cell>
          <cell r="L65">
            <v>8.8983470985631267E-4</v>
          </cell>
          <cell r="M65">
            <v>4.8487523412897252E-3</v>
          </cell>
          <cell r="N65">
            <v>4.7554220941775693E-2</v>
          </cell>
          <cell r="O65">
            <v>9.7062538289429887E-2</v>
          </cell>
          <cell r="P65">
            <v>2.6012672088896301E-4</v>
          </cell>
          <cell r="Q65">
            <v>0.19999737758295527</v>
          </cell>
          <cell r="R65">
            <v>2.8273918846729289E-3</v>
          </cell>
          <cell r="S65">
            <v>0</v>
          </cell>
          <cell r="T65">
            <v>0</v>
          </cell>
          <cell r="U65">
            <v>0</v>
          </cell>
          <cell r="V65">
            <v>2.6966455193758415E-4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0.29247105216237412</v>
          </cell>
          <cell r="AD65">
            <v>2.9362853329923326E-2</v>
          </cell>
          <cell r="AE65">
            <v>5.641829285842858E-2</v>
          </cell>
          <cell r="AF65">
            <v>1.8027269743991294E-2</v>
          </cell>
          <cell r="AG65">
            <v>0</v>
          </cell>
          <cell r="AH65">
            <v>0</v>
          </cell>
          <cell r="AI65">
            <v>2.4797117151368172E-2</v>
          </cell>
          <cell r="AJ65">
            <v>4.4882341825156838E-2</v>
          </cell>
          <cell r="AK65">
            <v>3.5956290195527556E-4</v>
          </cell>
          <cell r="AL65">
            <v>9.2850752304014985E-3</v>
          </cell>
          <cell r="AM65">
            <v>2.7002736353316549E-2</v>
          </cell>
          <cell r="AN65">
            <v>2.6191847733609656E-2</v>
          </cell>
          <cell r="AO65">
            <v>4.6239674844992889E-4</v>
          </cell>
          <cell r="AP65">
            <v>6.638140760481223E-3</v>
          </cell>
          <cell r="AQ65">
            <v>0</v>
          </cell>
          <cell r="AR65">
            <v>0</v>
          </cell>
          <cell r="AS65">
            <v>3.1084363681930451E-3</v>
          </cell>
          <cell r="AT65">
            <v>2.7609309309669654E-3</v>
          </cell>
          <cell r="AU65">
            <v>1.6365966537085148E-3</v>
          </cell>
          <cell r="AV65">
            <v>8.9093715351004383E-4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7">
          <cell r="A67" t="str">
            <v>PTDP.T</v>
          </cell>
          <cell r="B67" t="str">
            <v>Prod Trans Dist Allocation Factor</v>
          </cell>
          <cell r="C67">
            <v>4642870007</v>
          </cell>
          <cell r="D67">
            <v>0</v>
          </cell>
          <cell r="E67">
            <v>343682399.60000002</v>
          </cell>
          <cell r="F67">
            <v>34951619.200000003</v>
          </cell>
          <cell r="G67">
            <v>67156644</v>
          </cell>
          <cell r="H67">
            <v>655736</v>
          </cell>
          <cell r="I67">
            <v>12652224</v>
          </cell>
          <cell r="J67">
            <v>20983856.400000002</v>
          </cell>
          <cell r="K67">
            <v>309229</v>
          </cell>
          <cell r="L67">
            <v>4143093</v>
          </cell>
          <cell r="M67">
            <v>22575914</v>
          </cell>
          <cell r="N67">
            <v>221413660</v>
          </cell>
          <cell r="O67">
            <v>451925642.47589862</v>
          </cell>
          <cell r="P67">
            <v>1211156.6164934656</v>
          </cell>
          <cell r="Q67">
            <v>931192867.51142752</v>
          </cell>
          <cell r="R67">
            <v>13164408.396180429</v>
          </cell>
          <cell r="S67">
            <v>0</v>
          </cell>
          <cell r="T67">
            <v>0</v>
          </cell>
          <cell r="U67">
            <v>0</v>
          </cell>
          <cell r="V67">
            <v>1255565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1374729598.4000001</v>
          </cell>
          <cell r="AD67">
            <v>139806476.80000001</v>
          </cell>
          <cell r="AE67">
            <v>268626576</v>
          </cell>
          <cell r="AF67">
            <v>83935425.600000009</v>
          </cell>
          <cell r="AG67">
            <v>0</v>
          </cell>
          <cell r="AH67">
            <v>0</v>
          </cell>
          <cell r="AI67">
            <v>115456007</v>
          </cell>
          <cell r="AJ67">
            <v>208973323</v>
          </cell>
          <cell r="AK67">
            <v>1674134</v>
          </cell>
          <cell r="AL67">
            <v>43231546</v>
          </cell>
          <cell r="AM67">
            <v>125725426</v>
          </cell>
          <cell r="AN67">
            <v>121949908</v>
          </cell>
          <cell r="AO67">
            <v>2152931</v>
          </cell>
          <cell r="AP67">
            <v>29334640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7.4023696352005147E-2</v>
          </cell>
          <cell r="F68">
            <v>7.5280202002864305E-3</v>
          </cell>
          <cell r="G68">
            <v>1.446446786120411E-2</v>
          </cell>
          <cell r="H68">
            <v>1.4123505482844763E-4</v>
          </cell>
          <cell r="I68">
            <v>2.725086849497055E-3</v>
          </cell>
          <cell r="J68">
            <v>4.5195873174055899E-3</v>
          </cell>
          <cell r="K68">
            <v>6.6602984691317889E-5</v>
          </cell>
          <cell r="L68">
            <v>8.9235601982254678E-4</v>
          </cell>
          <cell r="M68">
            <v>4.8624910811550966E-3</v>
          </cell>
          <cell r="N68">
            <v>4.7688963866353622E-2</v>
          </cell>
          <cell r="O68">
            <v>9.733756099019264E-2</v>
          </cell>
          <cell r="P68">
            <v>2.6086377922867086E-4</v>
          </cell>
          <cell r="Q68">
            <v>0.2005640619072856</v>
          </cell>
          <cell r="R68">
            <v>2.8354031830166698E-3</v>
          </cell>
          <cell r="S68">
            <v>0</v>
          </cell>
          <cell r="T68">
            <v>0</v>
          </cell>
          <cell r="U68">
            <v>0</v>
          </cell>
          <cell r="V68">
            <v>2.7042863532836362E-4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0.29609478540802059</v>
          </cell>
          <cell r="AD68">
            <v>3.0112080801145722E-2</v>
          </cell>
          <cell r="AE68">
            <v>5.7857871444816439E-2</v>
          </cell>
          <cell r="AF68">
            <v>1.807834926962236E-2</v>
          </cell>
          <cell r="AG68">
            <v>0</v>
          </cell>
          <cell r="AH68">
            <v>0</v>
          </cell>
          <cell r="AI68">
            <v>2.4867378760535692E-2</v>
          </cell>
          <cell r="AJ68">
            <v>4.5009514090408174E-2</v>
          </cell>
          <cell r="AK68">
            <v>3.605817086146991E-4</v>
          </cell>
          <cell r="AL68">
            <v>9.3113841082822293E-3</v>
          </cell>
          <cell r="AM68">
            <v>2.7079247493564385E-2</v>
          </cell>
          <cell r="AN68">
            <v>2.6266061254383081E-2</v>
          </cell>
          <cell r="AO68">
            <v>4.6370693057398797E-4</v>
          </cell>
          <cell r="AP68">
            <v>6.3182126477313626E-3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70">
          <cell r="A70" t="str">
            <v>RB.T</v>
          </cell>
          <cell r="B70" t="str">
            <v>Total Ratebase</v>
          </cell>
          <cell r="C70">
            <v>2973018832</v>
          </cell>
          <cell r="D70">
            <v>0</v>
          </cell>
          <cell r="E70">
            <v>251959233.5977357</v>
          </cell>
          <cell r="F70">
            <v>20196163.925389327</v>
          </cell>
          <cell r="G70">
            <v>36970828.203112632</v>
          </cell>
          <cell r="H70">
            <v>644804.85132929159</v>
          </cell>
          <cell r="I70">
            <v>7705208.9858028647</v>
          </cell>
          <cell r="J70">
            <v>12779176.126669664</v>
          </cell>
          <cell r="K70">
            <v>304074.13863461127</v>
          </cell>
          <cell r="L70">
            <v>2523145.1334261033</v>
          </cell>
          <cell r="M70">
            <v>22199572.496237621</v>
          </cell>
          <cell r="N70">
            <v>134840998.9114562</v>
          </cell>
          <cell r="O70">
            <v>275198976.94900107</v>
          </cell>
          <cell r="P70">
            <v>1188974.1199953721</v>
          </cell>
          <cell r="Q70">
            <v>567047541.44376349</v>
          </cell>
          <cell r="R70">
            <v>12923300.483982256</v>
          </cell>
          <cell r="S70">
            <v>0</v>
          </cell>
          <cell r="T70">
            <v>0</v>
          </cell>
          <cell r="U70">
            <v>0</v>
          </cell>
          <cell r="V70">
            <v>749027.01174798422</v>
          </cell>
          <cell r="W70">
            <v>-15399122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1007836934.3909428</v>
          </cell>
          <cell r="AD70">
            <v>80784655.701557308</v>
          </cell>
          <cell r="AE70">
            <v>147883312.81245053</v>
          </cell>
          <cell r="AF70">
            <v>51116704.506678656</v>
          </cell>
          <cell r="AG70">
            <v>0</v>
          </cell>
          <cell r="AH70">
            <v>0</v>
          </cell>
          <cell r="AI70">
            <v>68877093.508949637</v>
          </cell>
          <cell r="AJ70">
            <v>124666316.48838276</v>
          </cell>
          <cell r="AK70">
            <v>998730.91977372731</v>
          </cell>
          <cell r="AL70">
            <v>25790457.454313807</v>
          </cell>
          <cell r="AM70">
            <v>75003476.632051945</v>
          </cell>
          <cell r="AN70">
            <v>72751132.097646549</v>
          </cell>
          <cell r="AO70">
            <v>1284364.7867132318</v>
          </cell>
          <cell r="AP70">
            <v>18970403.101879254</v>
          </cell>
          <cell r="AQ70">
            <v>-10291319</v>
          </cell>
          <cell r="AR70">
            <v>-41895870</v>
          </cell>
          <cell r="AS70">
            <v>7790270.2810167633</v>
          </cell>
          <cell r="AT70">
            <v>1929844.1233757623</v>
          </cell>
          <cell r="AU70">
            <v>4101589.5978621263</v>
          </cell>
          <cell r="AV70">
            <v>3734434.9708235646</v>
          </cell>
          <cell r="AW70">
            <v>-145604.75270267981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</v>
          </cell>
          <cell r="E71">
            <v>8.4748616754720812E-2</v>
          </cell>
          <cell r="F71">
            <v>6.7931503520961643E-3</v>
          </cell>
          <cell r="G71">
            <v>1.243545039310825E-2</v>
          </cell>
          <cell r="H71">
            <v>2.1688555901124934E-4</v>
          </cell>
          <cell r="I71">
            <v>2.5917121354456542E-3</v>
          </cell>
          <cell r="J71">
            <v>4.2983838477985339E-3</v>
          </cell>
          <cell r="K71">
            <v>1.0227790532697549E-4</v>
          </cell>
          <cell r="L71">
            <v>8.4868118098288027E-4</v>
          </cell>
          <cell r="M71">
            <v>7.4670137495575816E-3</v>
          </cell>
          <cell r="N71">
            <v>4.5354909111270707E-2</v>
          </cell>
          <cell r="O71">
            <v>9.2565500758658187E-2</v>
          </cell>
          <cell r="P71">
            <v>3.9992148963130823E-4</v>
          </cell>
          <cell r="Q71">
            <v>0.19073123094289349</v>
          </cell>
          <cell r="R71">
            <v>4.3468612929331947E-3</v>
          </cell>
          <cell r="S71">
            <v>0</v>
          </cell>
          <cell r="T71">
            <v>0</v>
          </cell>
          <cell r="U71">
            <v>0</v>
          </cell>
          <cell r="V71">
            <v>2.5194156312965602E-4</v>
          </cell>
          <cell r="W71">
            <v>-5.1796247754141373E-3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0.33899446701888325</v>
          </cell>
          <cell r="AD71">
            <v>2.7172601408384657E-2</v>
          </cell>
          <cell r="AE71">
            <v>4.9741801572432999E-2</v>
          </cell>
          <cell r="AF71">
            <v>1.7193535391194135E-2</v>
          </cell>
          <cell r="AG71">
            <v>0</v>
          </cell>
          <cell r="AH71">
            <v>0</v>
          </cell>
          <cell r="AI71">
            <v>2.316739227064191E-2</v>
          </cell>
          <cell r="AJ71">
            <v>4.1932568723258852E-2</v>
          </cell>
          <cell r="AK71">
            <v>3.3593158207540316E-4</v>
          </cell>
          <cell r="AL71">
            <v>8.6748382407534665E-3</v>
          </cell>
          <cell r="AM71">
            <v>2.5228052989356896E-2</v>
          </cell>
          <cell r="AN71">
            <v>2.4470457877559301E-2</v>
          </cell>
          <cell r="AO71">
            <v>4.3200694623559376E-4</v>
          </cell>
          <cell r="AP71">
            <v>6.3808553439661676E-3</v>
          </cell>
          <cell r="AQ71">
            <v>-3.4615720859988148E-3</v>
          </cell>
          <cell r="AR71">
            <v>-1.4092029807902676E-2</v>
          </cell>
          <cell r="AS71">
            <v>2.6203232206827689E-3</v>
          </cell>
          <cell r="AT71">
            <v>6.4911937408668326E-4</v>
          </cell>
          <cell r="AU71">
            <v>1.3796043111852466E-3</v>
          </cell>
          <cell r="AV71">
            <v>1.2561087506840134E-3</v>
          </cell>
          <cell r="AW71">
            <v>-4.8975388630393916E-5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3">
          <cell r="A73" t="str">
            <v>REVFAC1.T</v>
          </cell>
          <cell r="B73" t="str">
            <v>REVFAC1 = (OME.T+DAE.T+RRB.T)</v>
          </cell>
          <cell r="C73">
            <v>1592039735.6632004</v>
          </cell>
          <cell r="D73">
            <v>0</v>
          </cell>
          <cell r="E73">
            <v>234242090.75526002</v>
          </cell>
          <cell r="F73">
            <v>2821553.4865771062</v>
          </cell>
          <cell r="G73">
            <v>5260567.1551483767</v>
          </cell>
          <cell r="H73">
            <v>84552.045161032322</v>
          </cell>
          <cell r="I73">
            <v>1216217.5559488628</v>
          </cell>
          <cell r="J73">
            <v>2351056.5207784288</v>
          </cell>
          <cell r="K73">
            <v>39925.279570566876</v>
          </cell>
          <cell r="L73">
            <v>398967.07619737729</v>
          </cell>
          <cell r="M73">
            <v>3306287.892228052</v>
          </cell>
          <cell r="N73">
            <v>25160691.552714482</v>
          </cell>
          <cell r="O73">
            <v>77523739.233483508</v>
          </cell>
          <cell r="P73">
            <v>247338.48219280259</v>
          </cell>
          <cell r="Q73">
            <v>105739816.2267805</v>
          </cell>
          <cell r="R73">
            <v>1925017.2540084319</v>
          </cell>
          <cell r="S73">
            <v>0</v>
          </cell>
          <cell r="T73">
            <v>0</v>
          </cell>
          <cell r="U73">
            <v>0</v>
          </cell>
          <cell r="V73">
            <v>119324.75617583763</v>
          </cell>
          <cell r="W73">
            <v>-1349956.6272855455</v>
          </cell>
          <cell r="X73">
            <v>5160</v>
          </cell>
          <cell r="Y73">
            <v>2343138.3835877138</v>
          </cell>
          <cell r="Z73">
            <v>38291.600816686652</v>
          </cell>
          <cell r="AA73">
            <v>99278.371904907239</v>
          </cell>
          <cell r="AB73">
            <v>6900232.348460651</v>
          </cell>
          <cell r="AC73">
            <v>936968363.02104008</v>
          </cell>
          <cell r="AD73">
            <v>11286213.946308425</v>
          </cell>
          <cell r="AE73">
            <v>21042268.620593507</v>
          </cell>
          <cell r="AF73">
            <v>9404226.0831137151</v>
          </cell>
          <cell r="AG73">
            <v>9620328.2434559371</v>
          </cell>
          <cell r="AH73">
            <v>-31426.909894241126</v>
          </cell>
          <cell r="AI73">
            <v>11135243.304518219</v>
          </cell>
          <cell r="AJ73">
            <v>20154592.699179981</v>
          </cell>
          <cell r="AK73">
            <v>161463.13993317215</v>
          </cell>
          <cell r="AL73">
            <v>4108583.5345478002</v>
          </cell>
          <cell r="AM73">
            <v>11951216.103431126</v>
          </cell>
          <cell r="AN73">
            <v>18445204.862559341</v>
          </cell>
          <cell r="AO73">
            <v>242402.05148214812</v>
          </cell>
          <cell r="AP73">
            <v>6928934.9687620653</v>
          </cell>
          <cell r="AQ73">
            <v>-902183.53277282009</v>
          </cell>
          <cell r="AR73">
            <v>-3672781.3028816623</v>
          </cell>
          <cell r="AS73">
            <v>22469506.787084579</v>
          </cell>
          <cell r="AT73">
            <v>19520140.492228191</v>
          </cell>
          <cell r="AU73">
            <v>11830230.785647405</v>
          </cell>
          <cell r="AV73">
            <v>6141029.6575404666</v>
          </cell>
          <cell r="AW73">
            <v>442372.757612827</v>
          </cell>
          <cell r="AX73">
            <v>230164</v>
          </cell>
          <cell r="AY73">
            <v>6090353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0</v>
          </cell>
          <cell r="E74">
            <v>0.14713331929349185</v>
          </cell>
          <cell r="F74">
            <v>1.7722883564848485E-3</v>
          </cell>
          <cell r="G74">
            <v>3.3042938799244027E-3</v>
          </cell>
          <cell r="H74">
            <v>5.3109255546194166E-5</v>
          </cell>
          <cell r="I74">
            <v>7.6393668367970714E-4</v>
          </cell>
          <cell r="J74">
            <v>1.4767574377149842E-3</v>
          </cell>
          <cell r="K74">
            <v>2.5078067259379736E-5</v>
          </cell>
          <cell r="L74">
            <v>2.5060120502028708E-4</v>
          </cell>
          <cell r="M74">
            <v>2.0767621675289046E-3</v>
          </cell>
          <cell r="N74">
            <v>1.5804060030092919E-2</v>
          </cell>
          <cell r="O74">
            <v>4.8694600704290353E-2</v>
          </cell>
          <cell r="P74">
            <v>1.5535949050277199E-4</v>
          </cell>
          <cell r="Q74">
            <v>6.6417824793005037E-2</v>
          </cell>
          <cell r="R74">
            <v>1.2091515122934556E-3</v>
          </cell>
          <cell r="S74">
            <v>0</v>
          </cell>
          <cell r="T74">
            <v>0</v>
          </cell>
          <cell r="U74">
            <v>0</v>
          </cell>
          <cell r="V74">
            <v>7.4950865548673119E-5</v>
          </cell>
          <cell r="W74">
            <v>-8.479415413103306E-4</v>
          </cell>
          <cell r="X74">
            <v>3.2411251330046009E-6</v>
          </cell>
          <cell r="Y74">
            <v>1.471783857587968E-3</v>
          </cell>
          <cell r="Z74">
            <v>2.4051912749988879E-5</v>
          </cell>
          <cell r="AA74">
            <v>6.2359229911777662E-5</v>
          </cell>
          <cell r="AB74">
            <v>4.3342086217378253E-3</v>
          </cell>
          <cell r="AC74">
            <v>0.58853327717396742</v>
          </cell>
          <cell r="AD74">
            <v>7.0891534259393939E-3</v>
          </cell>
          <cell r="AE74">
            <v>1.3217175519697611E-2</v>
          </cell>
          <cell r="AF74">
            <v>5.907029750859937E-3</v>
          </cell>
          <cell r="AG74">
            <v>6.0427689258951631E-3</v>
          </cell>
          <cell r="AH74">
            <v>-1.9740028587382923E-5</v>
          </cell>
          <cell r="AI74">
            <v>6.9943249876734895E-3</v>
          </cell>
          <cell r="AJ74">
            <v>1.2659604058678929E-2</v>
          </cell>
          <cell r="AK74">
            <v>1.0141903893241145E-4</v>
          </cell>
          <cell r="AL74">
            <v>2.5807041385410372E-3</v>
          </cell>
          <cell r="AM74">
            <v>7.5068579230232434E-3</v>
          </cell>
          <cell r="AN74">
            <v>1.1585894779740263E-2</v>
          </cell>
          <cell r="AO74">
            <v>1.5225879483540027E-4</v>
          </cell>
          <cell r="AP74">
            <v>4.3522374558544923E-3</v>
          </cell>
          <cell r="AQ74">
            <v>-5.666840547776874E-4</v>
          </cell>
          <cell r="AR74">
            <v>-2.3069658505424687E-3</v>
          </cell>
          <cell r="AS74">
            <v>1.4113659529813428E-2</v>
          </cell>
          <cell r="AT74">
            <v>1.2261088749833641E-2</v>
          </cell>
          <cell r="AU74">
            <v>7.4308640171718158E-3</v>
          </cell>
          <cell r="AV74">
            <v>3.8573344119343109E-3</v>
          </cell>
          <cell r="AW74">
            <v>2.7786539977819495E-4</v>
          </cell>
          <cell r="AX74">
            <v>1.4457176843272692E-4</v>
          </cell>
          <cell r="AY74">
            <v>3.8255031351104593E-3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6">
          <cell r="A76" t="str">
            <v>SW.T</v>
          </cell>
          <cell r="B76" t="str">
            <v>Salary &amp; Wages - Total</v>
          </cell>
          <cell r="C76">
            <v>57795545</v>
          </cell>
          <cell r="D76">
            <v>0</v>
          </cell>
          <cell r="E76">
            <v>3102669.6763198031</v>
          </cell>
          <cell r="F76">
            <v>207396.12854266498</v>
          </cell>
          <cell r="G76">
            <v>398494.49869029212</v>
          </cell>
          <cell r="H76">
            <v>7430.296585170363</v>
          </cell>
          <cell r="I76">
            <v>143365.28234230011</v>
          </cell>
          <cell r="J76">
            <v>237772.93995239743</v>
          </cell>
          <cell r="K76">
            <v>3503.945463930067</v>
          </cell>
          <cell r="L76">
            <v>46946.346959665534</v>
          </cell>
          <cell r="M76">
            <v>255812.91358305753</v>
          </cell>
          <cell r="N76">
            <v>2508889.4948699959</v>
          </cell>
          <cell r="O76">
            <v>5120874.1902832724</v>
          </cell>
          <cell r="P76">
            <v>13723.89631137819</v>
          </cell>
          <cell r="Q76">
            <v>10551562.189059559</v>
          </cell>
          <cell r="R76">
            <v>149168.96243599177</v>
          </cell>
          <cell r="S76">
            <v>0</v>
          </cell>
          <cell r="T76">
            <v>0</v>
          </cell>
          <cell r="U76">
            <v>0</v>
          </cell>
          <cell r="V76">
            <v>14227.097996692919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12410678.705279212</v>
          </cell>
          <cell r="AD76">
            <v>829584.51417065994</v>
          </cell>
          <cell r="AE76">
            <v>1593977.9947611685</v>
          </cell>
          <cell r="AF76">
            <v>951091.75980958971</v>
          </cell>
          <cell r="AG76">
            <v>0</v>
          </cell>
          <cell r="AH76">
            <v>0</v>
          </cell>
          <cell r="AI76">
            <v>1308258.7726608049</v>
          </cell>
          <cell r="AJ76">
            <v>2367925.1532302685</v>
          </cell>
          <cell r="AK76">
            <v>18970.000340560229</v>
          </cell>
          <cell r="AL76">
            <v>489866.66679187282</v>
          </cell>
          <cell r="AM76">
            <v>1424623.9393244984</v>
          </cell>
          <cell r="AN76">
            <v>1381842.6698766577</v>
          </cell>
          <cell r="AO76">
            <v>24395.360110482598</v>
          </cell>
          <cell r="AP76">
            <v>792587.60424805409</v>
          </cell>
          <cell r="AQ76">
            <v>0</v>
          </cell>
          <cell r="AR76">
            <v>0</v>
          </cell>
          <cell r="AS76">
            <v>4234921.0966917733</v>
          </cell>
          <cell r="AT76">
            <v>3761481.098890142</v>
          </cell>
          <cell r="AU76">
            <v>2229692.6411249982</v>
          </cell>
          <cell r="AV76">
            <v>1213809.1632930867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 t="str">
            <v/>
          </cell>
          <cell r="D77">
            <v>0</v>
          </cell>
          <cell r="E77">
            <v>5.3683543884218123E-2</v>
          </cell>
          <cell r="F77">
            <v>3.5884448973128461E-3</v>
          </cell>
          <cell r="G77">
            <v>6.8948999216166592E-3</v>
          </cell>
          <cell r="H77">
            <v>1.2856175307578402E-4</v>
          </cell>
          <cell r="I77">
            <v>2.4805593985193861E-3</v>
          </cell>
          <cell r="J77">
            <v>4.1140357782316513E-3</v>
          </cell>
          <cell r="K77">
            <v>6.0626566700427638E-5</v>
          </cell>
          <cell r="L77">
            <v>8.1228314327108663E-4</v>
          </cell>
          <cell r="M77">
            <v>4.4261701067626847E-3</v>
          </cell>
          <cell r="N77">
            <v>4.3409738499221626E-2</v>
          </cell>
          <cell r="O77">
            <v>8.8603268474815353E-2</v>
          </cell>
          <cell r="P77">
            <v>2.3745595463072784E-4</v>
          </cell>
          <cell r="Q77">
            <v>0.18256705061020809</v>
          </cell>
          <cell r="R77">
            <v>2.5809768285080066E-3</v>
          </cell>
          <cell r="S77">
            <v>0</v>
          </cell>
          <cell r="T77">
            <v>0</v>
          </cell>
          <cell r="U77">
            <v>0</v>
          </cell>
          <cell r="V77">
            <v>2.4616253721100682E-4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0.21473417553687249</v>
          </cell>
          <cell r="AD77">
            <v>1.4353779589251384E-2</v>
          </cell>
          <cell r="AE77">
            <v>2.7579599686466637E-2</v>
          </cell>
          <cell r="AF77">
            <v>1.6456143112926605E-2</v>
          </cell>
          <cell r="AG77">
            <v>0</v>
          </cell>
          <cell r="AH77">
            <v>0</v>
          </cell>
          <cell r="AI77">
            <v>2.2635979514697972E-2</v>
          </cell>
          <cell r="AJ77">
            <v>4.0970721069076663E-2</v>
          </cell>
          <cell r="AK77">
            <v>3.2822599632134674E-4</v>
          </cell>
          <cell r="AL77">
            <v>8.4758551336763556E-3</v>
          </cell>
          <cell r="AM77">
            <v>2.4649372876828109E-2</v>
          </cell>
          <cell r="AN77">
            <v>2.3909155452667807E-2</v>
          </cell>
          <cell r="AO77">
            <v>4.2209758746080859E-4</v>
          </cell>
          <cell r="AP77">
            <v>1.3713645303423543E-2</v>
          </cell>
          <cell r="AQ77">
            <v>0</v>
          </cell>
          <cell r="AR77">
            <v>0</v>
          </cell>
          <cell r="AS77">
            <v>7.3274178774363541E-2</v>
          </cell>
          <cell r="AT77">
            <v>6.5082543972725615E-2</v>
          </cell>
          <cell r="AU77">
            <v>3.8578970768854214E-2</v>
          </cell>
          <cell r="AV77">
            <v>2.1001777270083476E-2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 t="str">
            <v/>
          </cell>
        </row>
        <row r="79">
          <cell r="A79" t="str">
            <v>SWPTD.T</v>
          </cell>
          <cell r="B79" t="str">
            <v>Salary &amp; Wages - PTD Subtotal</v>
          </cell>
          <cell r="C79">
            <v>28577582.000000007</v>
          </cell>
          <cell r="D79">
            <v>0</v>
          </cell>
          <cell r="E79">
            <v>1820737</v>
          </cell>
          <cell r="F79">
            <v>77026.8608847508</v>
          </cell>
          <cell r="G79">
            <v>148000.73911524919</v>
          </cell>
          <cell r="H79">
            <v>4984.40640744349</v>
          </cell>
          <cell r="I79">
            <v>96172.585269087402</v>
          </cell>
          <cell r="J79">
            <v>159503.31885550602</v>
          </cell>
          <cell r="K79">
            <v>2350.5237000368184</v>
          </cell>
          <cell r="L79">
            <v>31492.642307017264</v>
          </cell>
          <cell r="M79">
            <v>171604.93002594518</v>
          </cell>
          <cell r="N79">
            <v>1683018.2658867505</v>
          </cell>
          <cell r="O79">
            <v>3435195.0602756063</v>
          </cell>
          <cell r="P79">
            <v>9206.2915558511468</v>
          </cell>
          <cell r="Q79">
            <v>7078220.0388412969</v>
          </cell>
          <cell r="R79">
            <v>100065.82155032604</v>
          </cell>
          <cell r="S79">
            <v>0</v>
          </cell>
          <cell r="T79">
            <v>0</v>
          </cell>
          <cell r="U79">
            <v>0</v>
          </cell>
          <cell r="V79">
            <v>9543.8503162275447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7282948</v>
          </cell>
          <cell r="AD79">
            <v>308107.4435390032</v>
          </cell>
          <cell r="AE79">
            <v>592002.95646099676</v>
          </cell>
          <cell r="AF79">
            <v>638013.27542202407</v>
          </cell>
          <cell r="AG79">
            <v>0</v>
          </cell>
          <cell r="AH79">
            <v>0</v>
          </cell>
          <cell r="AI79">
            <v>877608.76491246547</v>
          </cell>
          <cell r="AJ79">
            <v>1588456.2844589255</v>
          </cell>
          <cell r="AK79">
            <v>12725.493546974698</v>
          </cell>
          <cell r="AL79">
            <v>328613.33659595932</v>
          </cell>
          <cell r="AM79">
            <v>955669.07861237205</v>
          </cell>
          <cell r="AN79">
            <v>926970.46192727587</v>
          </cell>
          <cell r="AO79">
            <v>16364.944232410178</v>
          </cell>
          <cell r="AP79">
            <v>222979.62530049914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 t="str">
            <v/>
          </cell>
          <cell r="D80">
            <v>0</v>
          </cell>
          <cell r="E80">
            <v>6.3712073330766741E-2</v>
          </cell>
          <cell r="F80">
            <v>2.6953596313624706E-3</v>
          </cell>
          <cell r="G80">
            <v>5.1789104870821178E-3</v>
          </cell>
          <cell r="H80">
            <v>1.744166601444268E-4</v>
          </cell>
          <cell r="I80">
            <v>3.3653156963765296E-3</v>
          </cell>
          <cell r="J80">
            <v>5.5814140907899761E-3</v>
          </cell>
          <cell r="K80">
            <v>8.2250615186295955E-5</v>
          </cell>
          <cell r="L80">
            <v>1.1020051418981934E-3</v>
          </cell>
          <cell r="M80">
            <v>6.0048792800575339E-3</v>
          </cell>
          <cell r="N80">
            <v>5.8892955530203711E-2</v>
          </cell>
          <cell r="O80">
            <v>0.1202059383567023</v>
          </cell>
          <cell r="P80">
            <v>3.2215082283207672E-4</v>
          </cell>
          <cell r="Q80">
            <v>0.24768435757935348</v>
          </cell>
          <cell r="R80">
            <v>3.5015496255185628E-3</v>
          </cell>
          <cell r="S80">
            <v>0</v>
          </cell>
          <cell r="T80">
            <v>0</v>
          </cell>
          <cell r="U80">
            <v>0</v>
          </cell>
          <cell r="V80">
            <v>3.3396283549208403E-4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0.25484829332306697</v>
          </cell>
          <cell r="AD80">
            <v>1.0781438525449882E-2</v>
          </cell>
          <cell r="AE80">
            <v>2.0715641948328471E-2</v>
          </cell>
          <cell r="AF80">
            <v>2.2325656363159904E-2</v>
          </cell>
          <cell r="AG80">
            <v>0</v>
          </cell>
          <cell r="AH80">
            <v>0</v>
          </cell>
          <cell r="AI80">
            <v>3.070969282539248E-2</v>
          </cell>
          <cell r="AJ80">
            <v>5.5583998830234307E-2</v>
          </cell>
          <cell r="AK80">
            <v>4.4529637066476426E-4</v>
          </cell>
          <cell r="AL80">
            <v>1.1498990243329867E-2</v>
          </cell>
          <cell r="AM80">
            <v>3.3441215516847152E-2</v>
          </cell>
          <cell r="AN80">
            <v>3.2436980215025737E-2</v>
          </cell>
          <cell r="AO80">
            <v>5.7264971656489948E-4</v>
          </cell>
          <cell r="AP80">
            <v>7.8026064381688798E-3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 t="str">
            <v/>
          </cell>
        </row>
        <row r="82">
          <cell r="A82" t="str">
            <v>TDP.T</v>
          </cell>
          <cell r="B82" t="str">
            <v>Total Transmission &amp; Distribution Plant</v>
          </cell>
          <cell r="C82">
            <v>2924458009</v>
          </cell>
          <cell r="D82">
            <v>0</v>
          </cell>
          <cell r="E82">
            <v>0</v>
          </cell>
          <cell r="F82">
            <v>34951619.200000003</v>
          </cell>
          <cell r="G82">
            <v>67156644</v>
          </cell>
          <cell r="H82">
            <v>655736</v>
          </cell>
          <cell r="I82">
            <v>12652224</v>
          </cell>
          <cell r="J82">
            <v>20983856.400000002</v>
          </cell>
          <cell r="K82">
            <v>309229</v>
          </cell>
          <cell r="L82">
            <v>4143093</v>
          </cell>
          <cell r="M82">
            <v>22575914</v>
          </cell>
          <cell r="N82">
            <v>221413660</v>
          </cell>
          <cell r="O82">
            <v>451925642.47589862</v>
          </cell>
          <cell r="P82">
            <v>1211156.6164934656</v>
          </cell>
          <cell r="Q82">
            <v>931192867.51142752</v>
          </cell>
          <cell r="R82">
            <v>13164408.396180429</v>
          </cell>
          <cell r="S82">
            <v>0</v>
          </cell>
          <cell r="T82">
            <v>0</v>
          </cell>
          <cell r="U82">
            <v>0</v>
          </cell>
          <cell r="V82">
            <v>1255565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139806476.80000001</v>
          </cell>
          <cell r="AE82">
            <v>268626576</v>
          </cell>
          <cell r="AF82">
            <v>83935425.600000009</v>
          </cell>
          <cell r="AG82">
            <v>0</v>
          </cell>
          <cell r="AH82">
            <v>0</v>
          </cell>
          <cell r="AI82">
            <v>115456007</v>
          </cell>
          <cell r="AJ82">
            <v>208973323</v>
          </cell>
          <cell r="AK82">
            <v>1674134</v>
          </cell>
          <cell r="AL82">
            <v>43231546</v>
          </cell>
          <cell r="AM82">
            <v>125725426</v>
          </cell>
          <cell r="AN82">
            <v>121949908</v>
          </cell>
          <cell r="AO82">
            <v>2152931</v>
          </cell>
          <cell r="AP82">
            <v>29334640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1.1951486084750279E-2</v>
          </cell>
          <cell r="G83">
            <v>2.2963791510538321E-2</v>
          </cell>
          <cell r="H83">
            <v>2.2422479583634875E-4</v>
          </cell>
          <cell r="I83">
            <v>4.3263483220011591E-3</v>
          </cell>
          <cell r="J83">
            <v>7.1752975544262642E-3</v>
          </cell>
          <cell r="K83">
            <v>1.0573890924347342E-4</v>
          </cell>
          <cell r="L83">
            <v>1.4167045610672675E-3</v>
          </cell>
          <cell r="M83">
            <v>7.7196916250884011E-3</v>
          </cell>
          <cell r="N83">
            <v>7.5711006729657582E-2</v>
          </cell>
          <cell r="O83">
            <v>0.1545331275351195</v>
          </cell>
          <cell r="P83">
            <v>4.141473779982955E-4</v>
          </cell>
          <cell r="Q83">
            <v>0.3184155370484677</v>
          </cell>
          <cell r="R83">
            <v>4.5014865508983372E-3</v>
          </cell>
          <cell r="S83">
            <v>0</v>
          </cell>
          <cell r="T83">
            <v>0</v>
          </cell>
          <cell r="U83">
            <v>0</v>
          </cell>
          <cell r="V83">
            <v>4.293325450856217E-4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4.7805944339001115E-2</v>
          </cell>
          <cell r="AE83">
            <v>9.1855166042153283E-2</v>
          </cell>
          <cell r="AF83">
            <v>2.8701190217705057E-2</v>
          </cell>
          <cell r="AG83">
            <v>0</v>
          </cell>
          <cell r="AH83">
            <v>0</v>
          </cell>
          <cell r="AI83">
            <v>3.9479454533005741E-2</v>
          </cell>
          <cell r="AJ83">
            <v>7.1457111832991277E-2</v>
          </cell>
          <cell r="AK83">
            <v>5.7245957878275695E-4</v>
          </cell>
          <cell r="AL83">
            <v>1.4782754912860846E-2</v>
          </cell>
          <cell r="AM83">
            <v>4.2991017690485155E-2</v>
          </cell>
          <cell r="AN83">
            <v>4.1700003085939331E-2</v>
          </cell>
          <cell r="AO83">
            <v>7.3618119780635228E-4</v>
          </cell>
          <cell r="AP83">
            <v>1.0030795419090594E-2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5">
          <cell r="A85" t="str">
            <v>IBFIT.T</v>
          </cell>
          <cell r="B85" t="str">
            <v>Total Income Before FIT</v>
          </cell>
          <cell r="C85">
            <v>11</v>
          </cell>
          <cell r="D85">
            <v>9.9999999999999998E-17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1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</row>
        <row r="86">
          <cell r="A86" t="str">
            <v/>
          </cell>
          <cell r="D86">
            <v>9.0909090909090904E-18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9.0909090909090912E-2</v>
          </cell>
          <cell r="AR86">
            <v>9.0909090909090912E-2</v>
          </cell>
          <cell r="AS86">
            <v>9.0909090909090912E-2</v>
          </cell>
          <cell r="AT86">
            <v>9.0909090909090912E-2</v>
          </cell>
          <cell r="AU86">
            <v>9.0909090909090912E-2</v>
          </cell>
          <cell r="AV86">
            <v>9.0909090909090912E-2</v>
          </cell>
          <cell r="AW86">
            <v>9.0909090909090912E-2</v>
          </cell>
          <cell r="AX86">
            <v>9.0909090909090912E-2</v>
          </cell>
          <cell r="AY86">
            <v>9.0909090909090912E-2</v>
          </cell>
          <cell r="AZ86">
            <v>9.0909090909090912E-2</v>
          </cell>
          <cell r="BA86">
            <v>9.0909090909090912E-2</v>
          </cell>
          <cell r="BB86">
            <v>9.0909090909090912E-2</v>
          </cell>
          <cell r="BC86">
            <v>9.0909090909090912E-2</v>
          </cell>
          <cell r="BD86">
            <v>9.0909090909090912E-2</v>
          </cell>
          <cell r="BE86">
            <v>9.0909090909090912E-2</v>
          </cell>
          <cell r="BF86">
            <v>9.0909090909090912E-2</v>
          </cell>
          <cell r="BG86">
            <v>9.0909090909090912E-2</v>
          </cell>
          <cell r="BH86">
            <v>9.0909090909090912E-2</v>
          </cell>
          <cell r="BI86">
            <v>9.0909090909090912E-2</v>
          </cell>
          <cell r="BJ86">
            <v>9.0909090909090912E-2</v>
          </cell>
          <cell r="BK86">
            <v>9.0909090909090912E-2</v>
          </cell>
          <cell r="BL86">
            <v>9.0909090909090912E-2</v>
          </cell>
          <cell r="BM86">
            <v>9.0909090909090912E-2</v>
          </cell>
          <cell r="BN86">
            <v>9.0909090909090912E-2</v>
          </cell>
          <cell r="BO86">
            <v>9.0909090909090912E-2</v>
          </cell>
          <cell r="BP86">
            <v>9.0909090909090912E-2</v>
          </cell>
          <cell r="BQ86">
            <v>9.0909090909090912E-2</v>
          </cell>
          <cell r="BR86">
            <v>9.0909090909090912E-2</v>
          </cell>
          <cell r="BS86">
            <v>9.0909090909090912E-2</v>
          </cell>
          <cell r="BT86">
            <v>9.0909090909090912E-2</v>
          </cell>
          <cell r="BU86">
            <v>9.0909090909090912E-2</v>
          </cell>
          <cell r="BV86">
            <v>9.0909090909090912E-2</v>
          </cell>
          <cell r="BW86">
            <v>9.0909090909090912E-2</v>
          </cell>
          <cell r="BX86">
            <v>9.0909090909090912E-2</v>
          </cell>
          <cell r="BY86">
            <v>9.0909090909090912E-2</v>
          </cell>
        </row>
        <row r="87">
          <cell r="A87" t="str">
            <v/>
          </cell>
        </row>
        <row r="88">
          <cell r="A88" t="str">
            <v>EBFIT.T</v>
          </cell>
          <cell r="B88" t="str">
            <v>Total Expenses Before FIT</v>
          </cell>
          <cell r="C88">
            <v>1440764037.9799998</v>
          </cell>
          <cell r="D88">
            <v>0</v>
          </cell>
          <cell r="E88">
            <v>215376495.03318271</v>
          </cell>
          <cell r="F88">
            <v>1353598.5359734497</v>
          </cell>
          <cell r="G88">
            <v>2600597.5602930393</v>
          </cell>
          <cell r="H88">
            <v>34075.517751004729</v>
          </cell>
          <cell r="I88">
            <v>656882.76386775542</v>
          </cell>
          <cell r="J88">
            <v>1423625.3200400972</v>
          </cell>
          <cell r="K88">
            <v>16121.824916692543</v>
          </cell>
          <cell r="L88">
            <v>215807.98342274057</v>
          </cell>
          <cell r="M88">
            <v>1568738.3866049557</v>
          </cell>
          <cell r="N88">
            <v>15375036.044922194</v>
          </cell>
          <cell r="O88">
            <v>57570579.838935532</v>
          </cell>
          <cell r="P88">
            <v>154345.23633954048</v>
          </cell>
          <cell r="Q88">
            <v>64588835.304331452</v>
          </cell>
          <cell r="R88">
            <v>913716.9763252961</v>
          </cell>
          <cell r="S88">
            <v>0</v>
          </cell>
          <cell r="T88">
            <v>0</v>
          </cell>
          <cell r="U88">
            <v>0</v>
          </cell>
          <cell r="V88">
            <v>65184.922368263957</v>
          </cell>
          <cell r="W88">
            <v>-1930.8572091346769</v>
          </cell>
          <cell r="X88">
            <v>5163.5827494453988</v>
          </cell>
          <cell r="Y88">
            <v>2344765.2978792433</v>
          </cell>
          <cell r="Z88">
            <v>38318.187873196228</v>
          </cell>
          <cell r="AA88">
            <v>99347.303984729413</v>
          </cell>
          <cell r="AB88">
            <v>6905023.3956737462</v>
          </cell>
          <cell r="AC88">
            <v>861505980.13273084</v>
          </cell>
          <cell r="AD88">
            <v>5414394.1438937988</v>
          </cell>
          <cell r="AE88">
            <v>10402390.241172157</v>
          </cell>
          <cell r="AF88">
            <v>7399012.2801603889</v>
          </cell>
          <cell r="AG88">
            <v>9627007.938354928</v>
          </cell>
          <cell r="AH88">
            <v>-31448.730581061704</v>
          </cell>
          <cell r="AI88">
            <v>6156905.1016732007</v>
          </cell>
          <cell r="AJ88">
            <v>11143888.93158501</v>
          </cell>
          <cell r="AK88">
            <v>89276.29175227377</v>
          </cell>
          <cell r="AL88">
            <v>2244443.7124880296</v>
          </cell>
          <cell r="AM88">
            <v>6529950.5161018856</v>
          </cell>
          <cell r="AN88">
            <v>13191497.3380227</v>
          </cell>
          <cell r="AO88">
            <v>149594.12991362545</v>
          </cell>
          <cell r="AP88">
            <v>5579029.5414827019</v>
          </cell>
          <cell r="AQ88">
            <v>-1290.4026270234547</v>
          </cell>
          <cell r="AR88">
            <v>-5253.2178537496638</v>
          </cell>
          <cell r="AS88">
            <v>22179338.608226512</v>
          </cell>
          <cell r="AT88">
            <v>19699189.569579199</v>
          </cell>
          <cell r="AU88">
            <v>11677456.781523954</v>
          </cell>
          <cell r="AV88">
            <v>5926114.4922700524</v>
          </cell>
          <cell r="AW88">
            <v>455434.88719609275</v>
          </cell>
          <cell r="AX88">
            <v>230323.81006654084</v>
          </cell>
          <cell r="AY88">
            <v>69857948.712642074</v>
          </cell>
          <cell r="AZ88">
            <v>38525.01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 t="str">
            <v/>
          </cell>
          <cell r="D89">
            <v>0</v>
          </cell>
          <cell r="E89">
            <v>0.14948769496991879</v>
          </cell>
          <cell r="F89">
            <v>9.3950050132514471E-4</v>
          </cell>
          <cell r="G89">
            <v>1.8050128207941431E-3</v>
          </cell>
          <cell r="H89">
            <v>2.3651005197755882E-5</v>
          </cell>
          <cell r="I89">
            <v>4.5592667956144119E-4</v>
          </cell>
          <cell r="J89">
            <v>9.8810442411935017E-4</v>
          </cell>
          <cell r="K89">
            <v>1.1189774655463979E-5</v>
          </cell>
          <cell r="L89">
            <v>1.4978718078312859E-4</v>
          </cell>
          <cell r="M89">
            <v>1.0888239470526904E-3</v>
          </cell>
          <cell r="N89">
            <v>1.067144628795602E-2</v>
          </cell>
          <cell r="O89">
            <v>3.9958368144482177E-2</v>
          </cell>
          <cell r="P89">
            <v>1.0712735206518463E-4</v>
          </cell>
          <cell r="Q89">
            <v>4.4829572089325045E-2</v>
          </cell>
          <cell r="R89">
            <v>6.3418918867961084E-4</v>
          </cell>
          <cell r="S89">
            <v>0</v>
          </cell>
          <cell r="T89">
            <v>0</v>
          </cell>
          <cell r="U89">
            <v>0</v>
          </cell>
          <cell r="V89">
            <v>4.5243301921704984E-5</v>
          </cell>
          <cell r="W89">
            <v>-1.3401619961599017E-6</v>
          </cell>
          <cell r="X89">
            <v>3.5839197907000216E-6</v>
          </cell>
          <cell r="Y89">
            <v>1.6274457413350517E-3</v>
          </cell>
          <cell r="Z89">
            <v>2.659574146986597E-5</v>
          </cell>
          <cell r="AA89">
            <v>6.8954597259394195E-5</v>
          </cell>
          <cell r="AB89">
            <v>4.7926122624179484E-3</v>
          </cell>
          <cell r="AC89">
            <v>0.59795077987967515</v>
          </cell>
          <cell r="AD89">
            <v>3.7580020053005789E-3</v>
          </cell>
          <cell r="AE89">
            <v>7.2200512831765724E-3</v>
          </cell>
          <cell r="AF89">
            <v>5.1354781804063181E-3</v>
          </cell>
          <cell r="AG89">
            <v>6.6818768962697882E-3</v>
          </cell>
          <cell r="AH89">
            <v>-2.1827814792735868E-5</v>
          </cell>
          <cell r="AI89">
            <v>4.2733611746066285E-3</v>
          </cell>
          <cell r="AJ89">
            <v>7.7347078618155421E-3</v>
          </cell>
          <cell r="AK89">
            <v>6.1964547558698204E-5</v>
          </cell>
          <cell r="AL89">
            <v>1.5578149185586393E-3</v>
          </cell>
          <cell r="AM89">
            <v>4.5322831108812918E-3</v>
          </cell>
          <cell r="AN89">
            <v>9.1559040830291871E-3</v>
          </cell>
          <cell r="AO89">
            <v>1.03829722265529E-4</v>
          </cell>
          <cell r="AP89">
            <v>3.8722715131790015E-3</v>
          </cell>
          <cell r="AQ89">
            <v>-8.956377262390885E-7</v>
          </cell>
          <cell r="AR89">
            <v>-3.646133381504201E-6</v>
          </cell>
          <cell r="AS89">
            <v>1.5394150619779974E-2</v>
          </cell>
          <cell r="AT89">
            <v>1.3672738248796196E-2</v>
          </cell>
          <cell r="AU89">
            <v>8.1050445969599195E-3</v>
          </cell>
          <cell r="AV89">
            <v>4.1131749100141802E-3</v>
          </cell>
          <cell r="AW89">
            <v>3.161065068188598E-4</v>
          </cell>
          <cell r="AX89">
            <v>1.5986227029199219E-4</v>
          </cell>
          <cell r="AY89">
            <v>4.848673819662052E-2</v>
          </cell>
          <cell r="AZ89">
            <v>2.6739291781611496E-5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 t="str">
            <v/>
          </cell>
        </row>
        <row r="91">
          <cell r="A91" t="str">
            <v>TP.T</v>
          </cell>
          <cell r="B91" t="str">
            <v>Total Transmission Plant</v>
          </cell>
          <cell r="C91">
            <v>510541316</v>
          </cell>
          <cell r="D91">
            <v>0</v>
          </cell>
          <cell r="E91">
            <v>0</v>
          </cell>
          <cell r="F91">
            <v>34951619.200000003</v>
          </cell>
          <cell r="G91">
            <v>67156644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139806476.80000001</v>
          </cell>
          <cell r="AE91">
            <v>268626576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6.8459923035886092E-2</v>
          </cell>
          <cell r="G92">
            <v>0.13154007696411391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0.27383969214354437</v>
          </cell>
          <cell r="AE92">
            <v>0.52616030785645562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_A_DOL93"/>
      <sheetName val="DT_A_AMW93"/>
      <sheetName val="PCost Rpt Dol"/>
      <sheetName val="Outlook"/>
      <sheetName val="PCost Rpt MWH"/>
      <sheetName val="Unit Cost Report"/>
      <sheetName val="on-off Shaping MWh"/>
      <sheetName val="on-off Shaping aMW"/>
      <sheetName val="MacroSmall"/>
      <sheetName val="MacroJHS"/>
      <sheetName val="MacroLINKS"/>
      <sheetName val="Module2"/>
      <sheetName val="Module1"/>
      <sheetName val="Module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-Summary"/>
      <sheetName val="Recon-Electric"/>
      <sheetName val="Recon-Gas"/>
      <sheetName val="GL"/>
      <sheetName val="Energy Efficency"/>
      <sheetName val="SAP 18230032"/>
      <sheetName val="SAP 18230021"/>
      <sheetName val="Unmatched"/>
      <sheetName val="Issu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"/>
      <sheetName val="Rlfwd"/>
      <sheetName val="Matrix"/>
      <sheetName val="MJS-11"/>
      <sheetName val="MJS-12"/>
      <sheetName val="MJS-13"/>
      <sheetName val="MJS-14"/>
      <sheetName val="MJS-15"/>
      <sheetName val="MJS-16"/>
      <sheetName val="Diff by Category"/>
      <sheetName val="PSE by Category"/>
      <sheetName val="Explain"/>
      <sheetName val="Revenue"/>
      <sheetName val="Revenue Exhibit"/>
      <sheetName val="Verify"/>
      <sheetName val="JKP-10"/>
      <sheetName val="RAF"/>
    </sheetNames>
    <sheetDataSet>
      <sheetData sheetId="0"/>
      <sheetData sheetId="1"/>
      <sheetData sheetId="2"/>
      <sheetData sheetId="3">
        <row r="3">
          <cell r="O3" t="str">
            <v>Exhibit No. ___ (MJS-11)</v>
          </cell>
        </row>
      </sheetData>
      <sheetData sheetId="4">
        <row r="3">
          <cell r="E3" t="str">
            <v>Exhibit No. ___ (MJS-12)</v>
          </cell>
        </row>
      </sheetData>
      <sheetData sheetId="5">
        <row r="2">
          <cell r="F2" t="str">
            <v>WUTC Docket No. UG-111049</v>
          </cell>
        </row>
        <row r="3">
          <cell r="F3" t="str">
            <v>Exhibit No. ___ (MJS-13)</v>
          </cell>
        </row>
      </sheetData>
      <sheetData sheetId="6">
        <row r="15">
          <cell r="O15">
            <v>2E-3</v>
          </cell>
        </row>
        <row r="16">
          <cell r="N16">
            <v>3.8519999999999999E-2</v>
          </cell>
        </row>
        <row r="21">
          <cell r="N21">
            <v>0.35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rac1"/>
      <sheetName val="Electric WC"/>
      <sheetName val="Gas WC"/>
      <sheetName val="Combined WC"/>
      <sheetName val="BS"/>
      <sheetName val="Electric Rate Base"/>
      <sheetName val="Gas Rate Base"/>
      <sheetName val="Electric WC-sources"/>
      <sheetName val="Gas WC-sources"/>
      <sheetName val="Electric Rate Base-sources"/>
      <sheetName val="Gas Rate Base-sources"/>
      <sheetName val="Sep03"/>
      <sheetName val="JulAug03"/>
      <sheetName val="Jun03"/>
      <sheetName val="AprMay03"/>
      <sheetName val="FebMar03"/>
      <sheetName val="Jan03"/>
      <sheetName val="Dec02"/>
      <sheetName val="OctNov02"/>
      <sheetName val="Sep02"/>
      <sheetName val="JulAug02"/>
      <sheetName val="Jun02"/>
      <sheetName val="AprMay02"/>
      <sheetName val="Mar02"/>
      <sheetName val="JanFeb02"/>
      <sheetName val="Dec01"/>
      <sheetName val="OctNov01"/>
      <sheetName val="WC comparison"/>
      <sheetName val="Extract Review"/>
      <sheetName val="Procedu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0">
          <cell r="AB10">
            <v>3908379967.46</v>
          </cell>
          <cell r="AN10">
            <v>3899156234.7366662</v>
          </cell>
          <cell r="AO10">
            <v>18</v>
          </cell>
          <cell r="AP10">
            <v>4</v>
          </cell>
        </row>
        <row r="11">
          <cell r="AB11">
            <v>1676897416.1199999</v>
          </cell>
          <cell r="AN11">
            <v>1633292456.7583332</v>
          </cell>
          <cell r="AO11" t="str">
            <v>53</v>
          </cell>
        </row>
        <row r="12">
          <cell r="AB12">
            <v>373101802.13999999</v>
          </cell>
          <cell r="AN12">
            <v>370185426.19333333</v>
          </cell>
          <cell r="AO12" t="str">
            <v>28/54</v>
          </cell>
          <cell r="AP12">
            <v>5</v>
          </cell>
        </row>
        <row r="13">
          <cell r="AB13">
            <v>0</v>
          </cell>
          <cell r="AN13">
            <v>0</v>
          </cell>
          <cell r="AO13" t="str">
            <v>18</v>
          </cell>
          <cell r="AP13" t="str">
            <v>4</v>
          </cell>
        </row>
        <row r="14">
          <cell r="AB14">
            <v>0</v>
          </cell>
          <cell r="AN14">
            <v>0</v>
          </cell>
          <cell r="AO14" t="str">
            <v>18</v>
          </cell>
          <cell r="AP14" t="str">
            <v>4</v>
          </cell>
        </row>
        <row r="15">
          <cell r="AB15">
            <v>0</v>
          </cell>
          <cell r="AN15">
            <v>0</v>
          </cell>
          <cell r="AO15" t="str">
            <v>18</v>
          </cell>
          <cell r="AP15" t="str">
            <v>4</v>
          </cell>
        </row>
        <row r="16">
          <cell r="AB16">
            <v>0</v>
          </cell>
          <cell r="AN16">
            <v>0</v>
          </cell>
          <cell r="AO16" t="str">
            <v>18</v>
          </cell>
          <cell r="AP16" t="str">
            <v>4</v>
          </cell>
        </row>
        <row r="17">
          <cell r="AB17">
            <v>0</v>
          </cell>
          <cell r="AN17">
            <v>0</v>
          </cell>
          <cell r="AO17" t="str">
            <v>18</v>
          </cell>
          <cell r="AP17" t="str">
            <v>4</v>
          </cell>
        </row>
        <row r="18">
          <cell r="AB18">
            <v>0</v>
          </cell>
          <cell r="AN18">
            <v>0</v>
          </cell>
          <cell r="AO18" t="str">
            <v>18</v>
          </cell>
          <cell r="AP18" t="str">
            <v>4</v>
          </cell>
        </row>
        <row r="19">
          <cell r="AB19">
            <v>159350590.19</v>
          </cell>
          <cell r="AN19">
            <v>159671484.9941667</v>
          </cell>
          <cell r="AO19" t="str">
            <v>18</v>
          </cell>
          <cell r="AP19" t="str">
            <v>4</v>
          </cell>
        </row>
        <row r="20">
          <cell r="AB20">
            <v>0</v>
          </cell>
          <cell r="AN20">
            <v>0</v>
          </cell>
          <cell r="AO20" t="str">
            <v>18</v>
          </cell>
          <cell r="AP20" t="str">
            <v>4</v>
          </cell>
        </row>
        <row r="21">
          <cell r="AB21">
            <v>6472729.8300000001</v>
          </cell>
          <cell r="AN21">
            <v>6772283.6800000006</v>
          </cell>
          <cell r="AO21" t="str">
            <v>19</v>
          </cell>
          <cell r="AP21">
            <v>14</v>
          </cell>
        </row>
        <row r="22">
          <cell r="AB22">
            <v>22339.93</v>
          </cell>
          <cell r="AN22">
            <v>1087695.7925</v>
          </cell>
          <cell r="AO22" t="str">
            <v>53</v>
          </cell>
        </row>
        <row r="23">
          <cell r="AB23">
            <v>0</v>
          </cell>
          <cell r="AN23">
            <v>0</v>
          </cell>
          <cell r="AO23" t="str">
            <v>29/57</v>
          </cell>
          <cell r="AP23">
            <v>15</v>
          </cell>
        </row>
        <row r="24">
          <cell r="AB24">
            <v>97883456.430000007</v>
          </cell>
          <cell r="AN24">
            <v>83909888.509583339</v>
          </cell>
          <cell r="AO24" t="str">
            <v>43</v>
          </cell>
        </row>
        <row r="25">
          <cell r="AB25">
            <v>32727175.100000001</v>
          </cell>
          <cell r="AN25">
            <v>24020721.867083337</v>
          </cell>
          <cell r="AO25" t="str">
            <v>58</v>
          </cell>
        </row>
        <row r="26">
          <cell r="AB26">
            <v>11531074.140000001</v>
          </cell>
          <cell r="AN26">
            <v>9591058.5233333334</v>
          </cell>
          <cell r="AO26" t="str">
            <v>44/59</v>
          </cell>
        </row>
        <row r="27">
          <cell r="AB27">
            <v>4440409.72</v>
          </cell>
          <cell r="AN27">
            <v>2843517.26125</v>
          </cell>
          <cell r="AO27" t="str">
            <v>44/59</v>
          </cell>
        </row>
        <row r="28">
          <cell r="AB28">
            <v>199221.43</v>
          </cell>
          <cell r="AN28">
            <v>24118.188750000001</v>
          </cell>
          <cell r="AO28" t="str">
            <v>43</v>
          </cell>
        </row>
        <row r="29">
          <cell r="AB29">
            <v>0</v>
          </cell>
          <cell r="AN29">
            <v>0</v>
          </cell>
          <cell r="AO29" t="str">
            <v>43</v>
          </cell>
        </row>
        <row r="30">
          <cell r="AB30">
            <v>4679511</v>
          </cell>
          <cell r="AN30">
            <v>3738085.9166666665</v>
          </cell>
          <cell r="AO30" t="str">
            <v>43</v>
          </cell>
        </row>
        <row r="31">
          <cell r="AB31">
            <v>661860</v>
          </cell>
          <cell r="AN31">
            <v>3989117.7083333335</v>
          </cell>
          <cell r="AO31" t="str">
            <v>58</v>
          </cell>
        </row>
        <row r="32">
          <cell r="AB32">
            <v>-1654810063.96</v>
          </cell>
          <cell r="AN32">
            <v>-1640346898.7474997</v>
          </cell>
          <cell r="AO32" t="str">
            <v>24</v>
          </cell>
          <cell r="AP32">
            <v>17</v>
          </cell>
        </row>
        <row r="33">
          <cell r="AB33">
            <v>-528465119.70999998</v>
          </cell>
          <cell r="AN33">
            <v>-513210444.23708326</v>
          </cell>
          <cell r="AO33" t="str">
            <v>61</v>
          </cell>
        </row>
        <row r="34">
          <cell r="AB34">
            <v>-30146922.460000001</v>
          </cell>
          <cell r="AN34">
            <v>-32186693.927916672</v>
          </cell>
          <cell r="AO34" t="str">
            <v>30/62</v>
          </cell>
          <cell r="AP34">
            <v>18</v>
          </cell>
        </row>
        <row r="35">
          <cell r="AB35">
            <v>20321734.579999998</v>
          </cell>
          <cell r="AN35">
            <v>22635835.908749998</v>
          </cell>
          <cell r="AO35" t="str">
            <v>24</v>
          </cell>
          <cell r="AP35">
            <v>17</v>
          </cell>
        </row>
        <row r="36">
          <cell r="AB36">
            <v>18159663.66</v>
          </cell>
          <cell r="AN36">
            <v>18910570.395833332</v>
          </cell>
          <cell r="AO36" t="str">
            <v>61</v>
          </cell>
        </row>
        <row r="37">
          <cell r="AB37">
            <v>3943576.01</v>
          </cell>
          <cell r="AN37">
            <v>3533454.0866666664</v>
          </cell>
          <cell r="AO37" t="str">
            <v>30/62</v>
          </cell>
          <cell r="AP37">
            <v>18</v>
          </cell>
        </row>
        <row r="38">
          <cell r="AB38">
            <v>-4330592.3</v>
          </cell>
          <cell r="AN38">
            <v>-4605907.9933333332</v>
          </cell>
          <cell r="AO38" t="str">
            <v>24</v>
          </cell>
          <cell r="AP38">
            <v>17</v>
          </cell>
        </row>
        <row r="39">
          <cell r="AB39">
            <v>1439827.66</v>
          </cell>
          <cell r="AN39">
            <v>398163.80791666667</v>
          </cell>
          <cell r="AO39" t="str">
            <v>61</v>
          </cell>
        </row>
        <row r="40">
          <cell r="AB40">
            <v>0</v>
          </cell>
          <cell r="AN40">
            <v>3113429.9708333332</v>
          </cell>
          <cell r="AO40" t="str">
            <v>24</v>
          </cell>
          <cell r="AP40">
            <v>17</v>
          </cell>
        </row>
        <row r="41">
          <cell r="AB41">
            <v>0</v>
          </cell>
          <cell r="AN41">
            <v>3115699.4562500003</v>
          </cell>
          <cell r="AO41" t="str">
            <v>61</v>
          </cell>
        </row>
        <row r="42">
          <cell r="AB42">
            <v>0</v>
          </cell>
          <cell r="AN42">
            <v>176298.33499999999</v>
          </cell>
          <cell r="AO42" t="str">
            <v>30/62</v>
          </cell>
          <cell r="AP42">
            <v>18</v>
          </cell>
        </row>
        <row r="43">
          <cell r="AB43">
            <v>0</v>
          </cell>
          <cell r="AN43">
            <v>-487236.82</v>
          </cell>
          <cell r="AO43" t="str">
            <v>24</v>
          </cell>
          <cell r="AP43">
            <v>17</v>
          </cell>
        </row>
        <row r="44">
          <cell r="AB44">
            <v>0</v>
          </cell>
          <cell r="AN44">
            <v>-82542.285000000018</v>
          </cell>
          <cell r="AO44" t="str">
            <v>61</v>
          </cell>
        </row>
        <row r="45">
          <cell r="AB45">
            <v>0</v>
          </cell>
          <cell r="AN45">
            <v>-3152272.2174999993</v>
          </cell>
          <cell r="AO45" t="str">
            <v>24</v>
          </cell>
          <cell r="AP45">
            <v>17</v>
          </cell>
        </row>
        <row r="46">
          <cell r="AB46">
            <v>0</v>
          </cell>
          <cell r="AN46">
            <v>-1184736.531666667</v>
          </cell>
          <cell r="AO46" t="str">
            <v>61</v>
          </cell>
        </row>
        <row r="47">
          <cell r="AB47">
            <v>0</v>
          </cell>
          <cell r="AN47">
            <v>1702574.0900000005</v>
          </cell>
          <cell r="AO47" t="str">
            <v>30/62</v>
          </cell>
          <cell r="AP47">
            <v>18</v>
          </cell>
        </row>
        <row r="48">
          <cell r="AB48">
            <v>0</v>
          </cell>
          <cell r="AN48">
            <v>0</v>
          </cell>
          <cell r="AO48" t="str">
            <v>24</v>
          </cell>
          <cell r="AP48" t="str">
            <v>17</v>
          </cell>
        </row>
        <row r="49">
          <cell r="AB49">
            <v>0</v>
          </cell>
          <cell r="AN49">
            <v>0</v>
          </cell>
          <cell r="AO49" t="str">
            <v>24</v>
          </cell>
          <cell r="AP49" t="str">
            <v>17</v>
          </cell>
        </row>
        <row r="50">
          <cell r="AB50">
            <v>0</v>
          </cell>
          <cell r="AN50">
            <v>0</v>
          </cell>
          <cell r="AO50" t="str">
            <v>24</v>
          </cell>
          <cell r="AP50" t="str">
            <v>17</v>
          </cell>
        </row>
        <row r="51">
          <cell r="AB51">
            <v>0</v>
          </cell>
          <cell r="AN51">
            <v>0</v>
          </cell>
          <cell r="AO51" t="str">
            <v>24</v>
          </cell>
          <cell r="AP51" t="str">
            <v>17</v>
          </cell>
        </row>
        <row r="52">
          <cell r="AB52">
            <v>-82346006.150000006</v>
          </cell>
          <cell r="AN52">
            <v>-80246014.890833333</v>
          </cell>
          <cell r="AO52" t="str">
            <v>24</v>
          </cell>
          <cell r="AP52" t="str">
            <v>17</v>
          </cell>
        </row>
        <row r="53">
          <cell r="AB53">
            <v>0</v>
          </cell>
          <cell r="AN53">
            <v>0</v>
          </cell>
          <cell r="AO53" t="str">
            <v>24</v>
          </cell>
          <cell r="AP53" t="str">
            <v>17</v>
          </cell>
        </row>
        <row r="54">
          <cell r="AB54">
            <v>-13639797.619999999</v>
          </cell>
          <cell r="AN54">
            <v>-17367913.756250001</v>
          </cell>
          <cell r="AO54" t="str">
            <v>24</v>
          </cell>
          <cell r="AP54">
            <v>19</v>
          </cell>
        </row>
        <row r="55">
          <cell r="AB55">
            <v>-13819670.73</v>
          </cell>
          <cell r="AN55">
            <v>-13223254.255416663</v>
          </cell>
          <cell r="AO55" t="str">
            <v>61</v>
          </cell>
        </row>
        <row r="56">
          <cell r="AB56">
            <v>-95712880.370000005</v>
          </cell>
          <cell r="AN56">
            <v>-81381462.303749993</v>
          </cell>
          <cell r="AO56" t="str">
            <v>30/62</v>
          </cell>
          <cell r="AP56">
            <v>20</v>
          </cell>
        </row>
        <row r="57">
          <cell r="AB57">
            <v>197297.82</v>
          </cell>
          <cell r="AN57">
            <v>197297.82000000004</v>
          </cell>
          <cell r="AO57" t="str">
            <v>24</v>
          </cell>
          <cell r="AP57">
            <v>19</v>
          </cell>
        </row>
        <row r="58">
          <cell r="AB58">
            <v>-214508.51</v>
          </cell>
          <cell r="AN58">
            <v>-214508.51</v>
          </cell>
          <cell r="AO58" t="str">
            <v>61</v>
          </cell>
        </row>
        <row r="59">
          <cell r="AB59">
            <v>0</v>
          </cell>
          <cell r="AN59">
            <v>3888461.8937500007</v>
          </cell>
          <cell r="AO59" t="str">
            <v>24</v>
          </cell>
          <cell r="AP59">
            <v>19</v>
          </cell>
        </row>
        <row r="60">
          <cell r="AB60">
            <v>0</v>
          </cell>
          <cell r="AN60">
            <v>299322.71250000002</v>
          </cell>
          <cell r="AO60" t="str">
            <v>61</v>
          </cell>
        </row>
        <row r="61">
          <cell r="AB61">
            <v>0</v>
          </cell>
          <cell r="AN61">
            <v>-2985532.4537499999</v>
          </cell>
          <cell r="AO61" t="str">
            <v>30/62</v>
          </cell>
          <cell r="AP61">
            <v>20</v>
          </cell>
        </row>
        <row r="62">
          <cell r="AB62">
            <v>946172.25</v>
          </cell>
          <cell r="AN62">
            <v>946172.25</v>
          </cell>
          <cell r="AO62" t="str">
            <v>18</v>
          </cell>
          <cell r="AP62">
            <v>6</v>
          </cell>
        </row>
        <row r="63">
          <cell r="AB63">
            <v>317009.90999999997</v>
          </cell>
          <cell r="AN63">
            <v>317009.91000000003</v>
          </cell>
          <cell r="AO63" t="str">
            <v>53</v>
          </cell>
        </row>
        <row r="64">
          <cell r="AB64">
            <v>302358.01</v>
          </cell>
          <cell r="AN64">
            <v>302358.00999999995</v>
          </cell>
          <cell r="AO64" t="str">
            <v>18</v>
          </cell>
          <cell r="AP64">
            <v>6</v>
          </cell>
        </row>
        <row r="65">
          <cell r="AB65">
            <v>0</v>
          </cell>
          <cell r="AN65">
            <v>0</v>
          </cell>
          <cell r="AO65" t="str">
            <v>18</v>
          </cell>
          <cell r="AP65" t="str">
            <v>6</v>
          </cell>
        </row>
        <row r="66">
          <cell r="AB66">
            <v>76622596.840000004</v>
          </cell>
          <cell r="AN66">
            <v>76622596.840000018</v>
          </cell>
          <cell r="AO66" t="str">
            <v>18</v>
          </cell>
          <cell r="AP66" t="str">
            <v>6</v>
          </cell>
        </row>
        <row r="67">
          <cell r="AB67">
            <v>-557739</v>
          </cell>
          <cell r="AN67">
            <v>-544839</v>
          </cell>
          <cell r="AO67" t="str">
            <v>24</v>
          </cell>
          <cell r="AP67">
            <v>21</v>
          </cell>
        </row>
        <row r="68">
          <cell r="AB68">
            <v>-317009.90999999997</v>
          </cell>
          <cell r="AN68">
            <v>-317009.91000000003</v>
          </cell>
          <cell r="AO68" t="str">
            <v>61</v>
          </cell>
        </row>
        <row r="69">
          <cell r="AB69">
            <v>-212799.25</v>
          </cell>
          <cell r="AN69">
            <v>-207199.27000000002</v>
          </cell>
          <cell r="AO69" t="str">
            <v>24</v>
          </cell>
          <cell r="AP69">
            <v>21</v>
          </cell>
        </row>
        <row r="70">
          <cell r="AB70">
            <v>0</v>
          </cell>
          <cell r="AN70">
            <v>0</v>
          </cell>
          <cell r="AO70" t="str">
            <v>24</v>
          </cell>
          <cell r="AP70" t="str">
            <v>21</v>
          </cell>
        </row>
        <row r="71">
          <cell r="AB71">
            <v>-25996413.66</v>
          </cell>
          <cell r="AN71">
            <v>-24669963.66</v>
          </cell>
          <cell r="AO71" t="str">
            <v>24</v>
          </cell>
          <cell r="AP71" t="str">
            <v>21</v>
          </cell>
        </row>
        <row r="72">
          <cell r="AB72">
            <v>3445395.81</v>
          </cell>
          <cell r="AN72">
            <v>3246533.9704166669</v>
          </cell>
          <cell r="AO72" t="str">
            <v>60</v>
          </cell>
        </row>
        <row r="73">
          <cell r="AB73">
            <v>0</v>
          </cell>
          <cell r="AN73">
            <v>0</v>
          </cell>
          <cell r="AO73" t="str">
            <v>28/54</v>
          </cell>
          <cell r="AP73">
            <v>5</v>
          </cell>
        </row>
        <row r="74">
          <cell r="AB74">
            <v>-318365.5</v>
          </cell>
          <cell r="AN74">
            <v>-654955.22791666666</v>
          </cell>
          <cell r="AO74">
            <v>39</v>
          </cell>
        </row>
        <row r="75">
          <cell r="AB75">
            <v>2810570.27</v>
          </cell>
          <cell r="AN75">
            <v>2868151.7229166664</v>
          </cell>
          <cell r="AO75">
            <v>39</v>
          </cell>
        </row>
        <row r="76">
          <cell r="AB76">
            <v>-423343.57</v>
          </cell>
          <cell r="AN76">
            <v>-423291.69708333333</v>
          </cell>
          <cell r="AO76" t="str">
            <v>39</v>
          </cell>
        </row>
        <row r="77">
          <cell r="AB77">
            <v>0</v>
          </cell>
          <cell r="AN77">
            <v>0</v>
          </cell>
          <cell r="AO77" t="str">
            <v>40</v>
          </cell>
        </row>
        <row r="78">
          <cell r="AB78">
            <v>74954526.069999993</v>
          </cell>
          <cell r="AN78">
            <v>117880815.76083332</v>
          </cell>
          <cell r="AO78">
            <v>40</v>
          </cell>
        </row>
        <row r="79">
          <cell r="AB79">
            <v>13367583</v>
          </cell>
          <cell r="AN79">
            <v>13123277.291666666</v>
          </cell>
          <cell r="AO79" t="str">
            <v>33a</v>
          </cell>
        </row>
        <row r="80">
          <cell r="AB80">
            <v>0</v>
          </cell>
          <cell r="AN80">
            <v>0</v>
          </cell>
          <cell r="AO80" t="str">
            <v>41</v>
          </cell>
        </row>
        <row r="81">
          <cell r="AB81">
            <v>100000</v>
          </cell>
          <cell r="AN81">
            <v>100000</v>
          </cell>
          <cell r="AO81">
            <v>41</v>
          </cell>
        </row>
        <row r="82">
          <cell r="AB82">
            <v>40670863.939999998</v>
          </cell>
          <cell r="AN82">
            <v>37362672.052500002</v>
          </cell>
          <cell r="AO82">
            <v>41</v>
          </cell>
        </row>
        <row r="83">
          <cell r="AB83">
            <v>-100000</v>
          </cell>
          <cell r="AN83">
            <v>-79166.666666666672</v>
          </cell>
          <cell r="AO83" t="str">
            <v>41</v>
          </cell>
        </row>
        <row r="84">
          <cell r="AB84">
            <v>0</v>
          </cell>
          <cell r="AN84">
            <v>0</v>
          </cell>
          <cell r="AO84">
            <v>41</v>
          </cell>
        </row>
        <row r="85">
          <cell r="AB85">
            <v>0</v>
          </cell>
          <cell r="AN85">
            <v>0</v>
          </cell>
          <cell r="AO85">
            <v>41</v>
          </cell>
        </row>
        <row r="86">
          <cell r="AB86">
            <v>0</v>
          </cell>
          <cell r="AN86">
            <v>0</v>
          </cell>
          <cell r="AO86">
            <v>41</v>
          </cell>
        </row>
        <row r="87">
          <cell r="AB87">
            <v>0</v>
          </cell>
          <cell r="AN87">
            <v>0</v>
          </cell>
          <cell r="AO87">
            <v>41</v>
          </cell>
        </row>
        <row r="88">
          <cell r="AB88">
            <v>0</v>
          </cell>
          <cell r="AN88">
            <v>0</v>
          </cell>
          <cell r="AO88">
            <v>41</v>
          </cell>
        </row>
        <row r="89">
          <cell r="AB89">
            <v>0</v>
          </cell>
          <cell r="AN89">
            <v>640.41666666666663</v>
          </cell>
          <cell r="AO89">
            <v>41</v>
          </cell>
        </row>
        <row r="90">
          <cell r="AB90">
            <v>0</v>
          </cell>
          <cell r="AN90">
            <v>83856.875</v>
          </cell>
          <cell r="AO90">
            <v>41</v>
          </cell>
        </row>
        <row r="91">
          <cell r="AB91">
            <v>0</v>
          </cell>
          <cell r="AN91">
            <v>0</v>
          </cell>
          <cell r="AO91">
            <v>41</v>
          </cell>
        </row>
        <row r="92">
          <cell r="AB92">
            <v>0</v>
          </cell>
          <cell r="AN92">
            <v>69889.993749999994</v>
          </cell>
          <cell r="AO92">
            <v>41</v>
          </cell>
        </row>
        <row r="93">
          <cell r="AB93">
            <v>0</v>
          </cell>
          <cell r="AN93">
            <v>0</v>
          </cell>
          <cell r="AO93">
            <v>41</v>
          </cell>
        </row>
        <row r="94">
          <cell r="AB94">
            <v>-620534.82999999996</v>
          </cell>
          <cell r="AN94">
            <v>-308356.22291666671</v>
          </cell>
          <cell r="AO94">
            <v>41</v>
          </cell>
        </row>
        <row r="95">
          <cell r="AB95">
            <v>608000</v>
          </cell>
          <cell r="AN95">
            <v>608000</v>
          </cell>
          <cell r="AO95">
            <v>41</v>
          </cell>
        </row>
        <row r="96">
          <cell r="AB96">
            <v>0</v>
          </cell>
          <cell r="AN96">
            <v>0</v>
          </cell>
          <cell r="AO96">
            <v>41</v>
          </cell>
        </row>
        <row r="97">
          <cell r="AB97">
            <v>0</v>
          </cell>
          <cell r="AN97">
            <v>0</v>
          </cell>
          <cell r="AO97">
            <v>41</v>
          </cell>
        </row>
        <row r="98">
          <cell r="AB98">
            <v>0</v>
          </cell>
          <cell r="AN98">
            <v>0</v>
          </cell>
          <cell r="AO98">
            <v>41</v>
          </cell>
        </row>
        <row r="99">
          <cell r="AB99">
            <v>0</v>
          </cell>
          <cell r="AN99">
            <v>0</v>
          </cell>
          <cell r="AO99">
            <v>41</v>
          </cell>
        </row>
        <row r="100">
          <cell r="AB100">
            <v>0</v>
          </cell>
          <cell r="AN100">
            <v>0</v>
          </cell>
          <cell r="AO100">
            <v>41</v>
          </cell>
        </row>
        <row r="101">
          <cell r="AB101">
            <v>37033.53</v>
          </cell>
          <cell r="AN101">
            <v>39357.335416666669</v>
          </cell>
          <cell r="AO101">
            <v>41</v>
          </cell>
        </row>
        <row r="102">
          <cell r="AB102">
            <v>0</v>
          </cell>
          <cell r="AN102">
            <v>0</v>
          </cell>
          <cell r="AO102">
            <v>41</v>
          </cell>
        </row>
        <row r="103">
          <cell r="AB103">
            <v>2118566.46</v>
          </cell>
          <cell r="AN103">
            <v>1812152.0066666666</v>
          </cell>
          <cell r="AO103">
            <v>41</v>
          </cell>
        </row>
        <row r="104">
          <cell r="AB104">
            <v>0</v>
          </cell>
          <cell r="AN104">
            <v>0</v>
          </cell>
          <cell r="AO104">
            <v>41</v>
          </cell>
        </row>
        <row r="105">
          <cell r="AB105">
            <v>0</v>
          </cell>
          <cell r="AN105">
            <v>0</v>
          </cell>
          <cell r="AO105">
            <v>41</v>
          </cell>
        </row>
        <row r="106">
          <cell r="AB106">
            <v>0</v>
          </cell>
          <cell r="AN106">
            <v>134.84583333333333</v>
          </cell>
          <cell r="AO106">
            <v>41</v>
          </cell>
        </row>
        <row r="107">
          <cell r="AB107">
            <v>97111.88</v>
          </cell>
          <cell r="AN107">
            <v>98444.434166666659</v>
          </cell>
          <cell r="AO107">
            <v>41</v>
          </cell>
        </row>
        <row r="108">
          <cell r="AB108">
            <v>1524606.12</v>
          </cell>
          <cell r="AN108">
            <v>1881863.5720833335</v>
          </cell>
          <cell r="AO108">
            <v>41</v>
          </cell>
        </row>
        <row r="109">
          <cell r="AB109">
            <v>0</v>
          </cell>
          <cell r="AN109">
            <v>905.625</v>
          </cell>
          <cell r="AO109" t="str">
            <v>41</v>
          </cell>
        </row>
        <row r="110">
          <cell r="AB110">
            <v>0</v>
          </cell>
          <cell r="AN110">
            <v>0</v>
          </cell>
          <cell r="AO110" t="str">
            <v>41</v>
          </cell>
        </row>
        <row r="111">
          <cell r="AB111">
            <v>0</v>
          </cell>
          <cell r="AN111">
            <v>0</v>
          </cell>
          <cell r="AO111" t="str">
            <v>41</v>
          </cell>
        </row>
        <row r="112">
          <cell r="AB112">
            <v>0</v>
          </cell>
          <cell r="AN112">
            <v>0</v>
          </cell>
          <cell r="AO112" t="str">
            <v>41</v>
          </cell>
        </row>
        <row r="113">
          <cell r="AB113">
            <v>1599514</v>
          </cell>
          <cell r="AN113">
            <v>1574230.5337499997</v>
          </cell>
          <cell r="AO113" t="str">
            <v>41</v>
          </cell>
        </row>
        <row r="114">
          <cell r="AB114">
            <v>0</v>
          </cell>
          <cell r="AN114">
            <v>0</v>
          </cell>
          <cell r="AO114" t="str">
            <v>41</v>
          </cell>
        </row>
        <row r="115">
          <cell r="AB115">
            <v>94054.44</v>
          </cell>
          <cell r="AN115">
            <v>95175.521666666682</v>
          </cell>
          <cell r="AO115" t="str">
            <v>41</v>
          </cell>
        </row>
        <row r="116">
          <cell r="AB116">
            <v>0</v>
          </cell>
          <cell r="AN116">
            <v>22176.08083333333</v>
          </cell>
          <cell r="AO116" t="str">
            <v>41</v>
          </cell>
        </row>
        <row r="117">
          <cell r="AB117">
            <v>9013.6</v>
          </cell>
          <cell r="AN117">
            <v>9198.9258333333328</v>
          </cell>
          <cell r="AO117" t="str">
            <v>41</v>
          </cell>
        </row>
        <row r="118">
          <cell r="AB118">
            <v>75308.08</v>
          </cell>
          <cell r="AN118">
            <v>76825.60291666667</v>
          </cell>
          <cell r="AO118" t="str">
            <v>41</v>
          </cell>
        </row>
        <row r="119">
          <cell r="AB119">
            <v>33054</v>
          </cell>
          <cell r="AN119">
            <v>31676.75</v>
          </cell>
          <cell r="AO119" t="str">
            <v>41</v>
          </cell>
        </row>
        <row r="120">
          <cell r="AB120">
            <v>-1599514</v>
          </cell>
          <cell r="AN120">
            <v>-1247018.3233333332</v>
          </cell>
          <cell r="AO120" t="str">
            <v>41</v>
          </cell>
        </row>
        <row r="121">
          <cell r="AB121">
            <v>0</v>
          </cell>
          <cell r="AN121">
            <v>145833.33333333334</v>
          </cell>
          <cell r="AO121" t="str">
            <v>41</v>
          </cell>
        </row>
        <row r="122">
          <cell r="AB122">
            <v>41862.910000000003</v>
          </cell>
          <cell r="AN122">
            <v>8739.6104166666664</v>
          </cell>
          <cell r="AO122" t="str">
            <v>41</v>
          </cell>
        </row>
        <row r="123">
          <cell r="AB123">
            <v>0</v>
          </cell>
          <cell r="AN123">
            <v>0</v>
          </cell>
          <cell r="AO123" t="str">
            <v>65a</v>
          </cell>
        </row>
        <row r="124">
          <cell r="AB124">
            <v>1234200789.6900001</v>
          </cell>
          <cell r="AN124">
            <v>1234237589.2425003</v>
          </cell>
          <cell r="AO124" t="str">
            <v>65a</v>
          </cell>
        </row>
        <row r="125">
          <cell r="AB125">
            <v>-18082718.420000002</v>
          </cell>
          <cell r="AN125">
            <v>-18124051.317083333</v>
          </cell>
          <cell r="AO125" t="str">
            <v>65a</v>
          </cell>
        </row>
        <row r="126">
          <cell r="AB126">
            <v>-90774.61</v>
          </cell>
          <cell r="AN126">
            <v>-106146.49708333334</v>
          </cell>
          <cell r="AO126" t="str">
            <v>65a</v>
          </cell>
        </row>
        <row r="127">
          <cell r="AB127">
            <v>0</v>
          </cell>
          <cell r="AN127">
            <v>0</v>
          </cell>
          <cell r="AO127" t="str">
            <v>65a</v>
          </cell>
        </row>
        <row r="128">
          <cell r="AB128">
            <v>0</v>
          </cell>
          <cell r="AN128">
            <v>0</v>
          </cell>
          <cell r="AO128" t="str">
            <v>65a</v>
          </cell>
        </row>
        <row r="129">
          <cell r="AB129">
            <v>0</v>
          </cell>
          <cell r="AN129">
            <v>0</v>
          </cell>
          <cell r="AO129" t="str">
            <v>65a</v>
          </cell>
        </row>
        <row r="130">
          <cell r="AB130">
            <v>0</v>
          </cell>
          <cell r="AN130">
            <v>0</v>
          </cell>
          <cell r="AO130" t="str">
            <v>65a</v>
          </cell>
        </row>
        <row r="131">
          <cell r="AB131">
            <v>0</v>
          </cell>
          <cell r="AN131">
            <v>0</v>
          </cell>
          <cell r="AO131" t="str">
            <v>65a</v>
          </cell>
        </row>
        <row r="132">
          <cell r="AB132">
            <v>0</v>
          </cell>
          <cell r="AN132">
            <v>0</v>
          </cell>
          <cell r="AO132" t="str">
            <v>65a</v>
          </cell>
        </row>
        <row r="133">
          <cell r="AB133">
            <v>0</v>
          </cell>
          <cell r="AN133">
            <v>0</v>
          </cell>
          <cell r="AO133" t="str">
            <v>65a</v>
          </cell>
        </row>
        <row r="134">
          <cell r="AB134">
            <v>428.61</v>
          </cell>
          <cell r="AN134">
            <v>-1261.3045833333329</v>
          </cell>
          <cell r="AO134" t="str">
            <v>65a</v>
          </cell>
        </row>
        <row r="135">
          <cell r="AB135">
            <v>-25163.57</v>
          </cell>
          <cell r="AN135">
            <v>-25163.570000000003</v>
          </cell>
          <cell r="AO135" t="str">
            <v>65a</v>
          </cell>
        </row>
        <row r="136">
          <cell r="AB136">
            <v>0</v>
          </cell>
          <cell r="AN136">
            <v>0</v>
          </cell>
          <cell r="AO136" t="str">
            <v>65a</v>
          </cell>
        </row>
        <row r="137">
          <cell r="AB137">
            <v>0</v>
          </cell>
          <cell r="AN137">
            <v>0</v>
          </cell>
          <cell r="AO137" t="str">
            <v>65a</v>
          </cell>
        </row>
        <row r="138">
          <cell r="AB138">
            <v>-1226371867.3900001</v>
          </cell>
          <cell r="AN138">
            <v>-1226371867.3899999</v>
          </cell>
          <cell r="AO138" t="str">
            <v>65a</v>
          </cell>
        </row>
        <row r="139">
          <cell r="AB139">
            <v>0</v>
          </cell>
          <cell r="AN139">
            <v>0</v>
          </cell>
          <cell r="AO139" t="str">
            <v>65a</v>
          </cell>
        </row>
        <row r="140">
          <cell r="AB140">
            <v>-8424.89</v>
          </cell>
          <cell r="AN140">
            <v>-8647.8016666666663</v>
          </cell>
          <cell r="AO140" t="str">
            <v>65a</v>
          </cell>
        </row>
        <row r="141">
          <cell r="AB141">
            <v>0</v>
          </cell>
          <cell r="AN141">
            <v>0</v>
          </cell>
          <cell r="AO141" t="str">
            <v>65a</v>
          </cell>
        </row>
        <row r="142">
          <cell r="AB142">
            <v>0</v>
          </cell>
          <cell r="AN142">
            <v>0</v>
          </cell>
          <cell r="AO142" t="str">
            <v>65a</v>
          </cell>
        </row>
        <row r="143">
          <cell r="AB143">
            <v>0</v>
          </cell>
          <cell r="AN143">
            <v>0</v>
          </cell>
          <cell r="AO143" t="str">
            <v>65a</v>
          </cell>
        </row>
        <row r="144">
          <cell r="AB144">
            <v>0</v>
          </cell>
          <cell r="AN144">
            <v>0</v>
          </cell>
          <cell r="AO144" t="str">
            <v>65a</v>
          </cell>
        </row>
        <row r="145">
          <cell r="AB145">
            <v>0</v>
          </cell>
          <cell r="AN145">
            <v>0</v>
          </cell>
          <cell r="AO145" t="str">
            <v>65a</v>
          </cell>
        </row>
        <row r="146">
          <cell r="AB146">
            <v>0</v>
          </cell>
          <cell r="AN146">
            <v>16.125</v>
          </cell>
          <cell r="AO146" t="str">
            <v>65a</v>
          </cell>
        </row>
        <row r="147">
          <cell r="AB147">
            <v>4448.38</v>
          </cell>
          <cell r="AN147">
            <v>17074.78875</v>
          </cell>
          <cell r="AO147" t="str">
            <v>65a</v>
          </cell>
        </row>
        <row r="148">
          <cell r="AB148">
            <v>0</v>
          </cell>
          <cell r="AN148">
            <v>0</v>
          </cell>
          <cell r="AO148" t="str">
            <v>65a</v>
          </cell>
        </row>
        <row r="149">
          <cell r="AB149">
            <v>1649926.64</v>
          </cell>
          <cell r="AN149">
            <v>1061816.1187500001</v>
          </cell>
          <cell r="AO149" t="str">
            <v>65a</v>
          </cell>
        </row>
        <row r="150">
          <cell r="AB150">
            <v>-396322.94</v>
          </cell>
          <cell r="AN150">
            <v>-337554.16541666671</v>
          </cell>
          <cell r="AO150" t="str">
            <v>65a</v>
          </cell>
        </row>
        <row r="151">
          <cell r="AB151">
            <v>-205809.09</v>
          </cell>
          <cell r="AN151">
            <v>-355523.27750000003</v>
          </cell>
          <cell r="AO151" t="str">
            <v>65a</v>
          </cell>
        </row>
        <row r="152">
          <cell r="AB152">
            <v>0</v>
          </cell>
          <cell r="AN152">
            <v>0</v>
          </cell>
          <cell r="AO152" t="str">
            <v>65a</v>
          </cell>
        </row>
        <row r="153">
          <cell r="AB153">
            <v>0</v>
          </cell>
          <cell r="AN153">
            <v>0</v>
          </cell>
          <cell r="AO153" t="str">
            <v>65a</v>
          </cell>
        </row>
        <row r="154">
          <cell r="AB154">
            <v>10095990.51</v>
          </cell>
          <cell r="AN154">
            <v>10498553.943333335</v>
          </cell>
          <cell r="AO154" t="str">
            <v>65a</v>
          </cell>
        </row>
        <row r="155">
          <cell r="AB155">
            <v>0</v>
          </cell>
          <cell r="AN155">
            <v>52993.567500000005</v>
          </cell>
          <cell r="AO155" t="str">
            <v>65a</v>
          </cell>
        </row>
        <row r="156">
          <cell r="AB156">
            <v>0</v>
          </cell>
          <cell r="AN156">
            <v>-1192.2820833333333</v>
          </cell>
          <cell r="AO156" t="str">
            <v>65a</v>
          </cell>
        </row>
        <row r="157">
          <cell r="AB157">
            <v>0</v>
          </cell>
          <cell r="AN157">
            <v>7545.7304166666681</v>
          </cell>
          <cell r="AO157" t="str">
            <v>65a</v>
          </cell>
        </row>
        <row r="158">
          <cell r="AB158">
            <v>0</v>
          </cell>
          <cell r="AN158">
            <v>-9665.3704166666666</v>
          </cell>
          <cell r="AO158" t="str">
            <v>65a</v>
          </cell>
        </row>
        <row r="159">
          <cell r="AB159">
            <v>-6308.88</v>
          </cell>
          <cell r="AN159">
            <v>-4889.5179166666667</v>
          </cell>
          <cell r="AO159" t="str">
            <v>65a</v>
          </cell>
        </row>
        <row r="160">
          <cell r="AB160">
            <v>2543964.79</v>
          </cell>
          <cell r="AN160">
            <v>219380.88041666665</v>
          </cell>
          <cell r="AO160" t="str">
            <v xml:space="preserve"> </v>
          </cell>
        </row>
        <row r="161">
          <cell r="AB161">
            <v>167167.14000000001</v>
          </cell>
          <cell r="AN161">
            <v>14023725.663333332</v>
          </cell>
          <cell r="AO161" t="str">
            <v>41</v>
          </cell>
        </row>
        <row r="162">
          <cell r="AB162">
            <v>-5.0999999999999996</v>
          </cell>
          <cell r="AN162">
            <v>1572.8041666666661</v>
          </cell>
          <cell r="AO162" t="str">
            <v>65a</v>
          </cell>
        </row>
        <row r="163">
          <cell r="AB163">
            <v>6767941.8799999999</v>
          </cell>
          <cell r="AN163">
            <v>23785947.33583333</v>
          </cell>
          <cell r="AO163" t="str">
            <v>65a</v>
          </cell>
        </row>
        <row r="164">
          <cell r="AB164">
            <v>0</v>
          </cell>
          <cell r="AN164">
            <v>-7756.5225</v>
          </cell>
          <cell r="AO164" t="str">
            <v>65a</v>
          </cell>
        </row>
        <row r="165">
          <cell r="AB165">
            <v>6035469.8899999997</v>
          </cell>
          <cell r="AN165">
            <v>21787935.764583331</v>
          </cell>
          <cell r="AO165" t="str">
            <v>65a</v>
          </cell>
        </row>
        <row r="166">
          <cell r="AB166">
            <v>444969.27</v>
          </cell>
          <cell r="AN166">
            <v>313636.16208333336</v>
          </cell>
          <cell r="AO166" t="str">
            <v>65a</v>
          </cell>
        </row>
        <row r="167">
          <cell r="AB167">
            <v>4435.47</v>
          </cell>
          <cell r="AN167">
            <v>466.87208333333348</v>
          </cell>
          <cell r="AO167" t="str">
            <v>65a</v>
          </cell>
        </row>
        <row r="168">
          <cell r="AB168">
            <v>-1089.29</v>
          </cell>
          <cell r="AN168">
            <v>153.57125000000005</v>
          </cell>
          <cell r="AO168" t="str">
            <v>65a</v>
          </cell>
        </row>
        <row r="169">
          <cell r="AB169">
            <v>-228554.63</v>
          </cell>
          <cell r="AN169">
            <v>-16412.782916666667</v>
          </cell>
          <cell r="AO169" t="str">
            <v>65a</v>
          </cell>
        </row>
        <row r="170">
          <cell r="AB170">
            <v>38984.5</v>
          </cell>
          <cell r="AN170">
            <v>35333.852500000001</v>
          </cell>
          <cell r="AO170" t="str">
            <v>65a</v>
          </cell>
        </row>
        <row r="171">
          <cell r="AB171">
            <v>-113206.91</v>
          </cell>
          <cell r="AN171">
            <v>-220615.16208333336</v>
          </cell>
          <cell r="AO171" t="str">
            <v>65a</v>
          </cell>
        </row>
        <row r="172">
          <cell r="AB172">
            <v>-189218</v>
          </cell>
          <cell r="AN172">
            <v>-234779.88583333333</v>
          </cell>
          <cell r="AO172" t="str">
            <v>65a</v>
          </cell>
        </row>
        <row r="173">
          <cell r="AB173">
            <v>-5094438.2699999996</v>
          </cell>
          <cell r="AN173">
            <v>-19982277.413750004</v>
          </cell>
          <cell r="AO173" t="str">
            <v>65a</v>
          </cell>
        </row>
        <row r="174">
          <cell r="AB174">
            <v>-313977.88</v>
          </cell>
          <cell r="AN174">
            <v>-67407.323333333348</v>
          </cell>
          <cell r="AO174" t="str">
            <v>65a</v>
          </cell>
        </row>
        <row r="175">
          <cell r="AB175">
            <v>-102138.3</v>
          </cell>
          <cell r="AN175">
            <v>-102332.89541666668</v>
          </cell>
          <cell r="AO175" t="str">
            <v>65a</v>
          </cell>
        </row>
        <row r="176">
          <cell r="AB176">
            <v>0</v>
          </cell>
          <cell r="AN176">
            <v>0</v>
          </cell>
          <cell r="AO176" t="str">
            <v>65a</v>
          </cell>
        </row>
        <row r="177">
          <cell r="AB177">
            <v>0</v>
          </cell>
          <cell r="AN177">
            <v>0</v>
          </cell>
          <cell r="AO177" t="str">
            <v>65a</v>
          </cell>
        </row>
        <row r="178">
          <cell r="AB178">
            <v>-46459.199999999997</v>
          </cell>
          <cell r="AN178">
            <v>-260218.25625000001</v>
          </cell>
          <cell r="AO178" t="str">
            <v>65a</v>
          </cell>
        </row>
        <row r="179">
          <cell r="AB179">
            <v>174872.98</v>
          </cell>
          <cell r="AN179">
            <v>277723.92708333331</v>
          </cell>
          <cell r="AO179" t="str">
            <v>65a</v>
          </cell>
        </row>
        <row r="180">
          <cell r="AB180">
            <v>0</v>
          </cell>
          <cell r="AN180">
            <v>0</v>
          </cell>
          <cell r="AO180" t="str">
            <v xml:space="preserve"> </v>
          </cell>
        </row>
        <row r="181">
          <cell r="AB181">
            <v>41580</v>
          </cell>
          <cell r="AN181">
            <v>41580</v>
          </cell>
          <cell r="AO181" t="str">
            <v xml:space="preserve"> </v>
          </cell>
        </row>
        <row r="182">
          <cell r="AB182">
            <v>24017.54</v>
          </cell>
          <cell r="AN182">
            <v>16100.873333333338</v>
          </cell>
          <cell r="AO182" t="str">
            <v>65a</v>
          </cell>
        </row>
        <row r="183">
          <cell r="AB183">
            <v>1015222.4</v>
          </cell>
          <cell r="AN183">
            <v>308482.58833333338</v>
          </cell>
          <cell r="AO183" t="str">
            <v>65a</v>
          </cell>
        </row>
        <row r="184">
          <cell r="AB184">
            <v>0</v>
          </cell>
          <cell r="AN184">
            <v>0</v>
          </cell>
        </row>
        <row r="185">
          <cell r="AB185">
            <v>119998.49</v>
          </cell>
          <cell r="AN185">
            <v>122504.74</v>
          </cell>
          <cell r="AO185" t="str">
            <v>65a</v>
          </cell>
        </row>
        <row r="186">
          <cell r="AB186">
            <v>0</v>
          </cell>
          <cell r="AN186">
            <v>0</v>
          </cell>
          <cell r="AO186" t="str">
            <v>65a</v>
          </cell>
        </row>
        <row r="187">
          <cell r="AB187">
            <v>0</v>
          </cell>
          <cell r="AN187">
            <v>0</v>
          </cell>
          <cell r="AO187" t="str">
            <v>65a</v>
          </cell>
        </row>
        <row r="188">
          <cell r="AB188">
            <v>73353</v>
          </cell>
          <cell r="AN188">
            <v>3056.375</v>
          </cell>
        </row>
        <row r="189">
          <cell r="AB189">
            <v>812655</v>
          </cell>
          <cell r="AN189">
            <v>633028.20833333337</v>
          </cell>
          <cell r="AO189" t="str">
            <v xml:space="preserve"> </v>
          </cell>
        </row>
        <row r="190">
          <cell r="AB190">
            <v>4675.7299999999996</v>
          </cell>
          <cell r="AN190">
            <v>4675.7299999999987</v>
          </cell>
          <cell r="AO190" t="str">
            <v>65a</v>
          </cell>
        </row>
        <row r="191">
          <cell r="AB191">
            <v>717254</v>
          </cell>
          <cell r="AN191">
            <v>496915.75</v>
          </cell>
          <cell r="AO191" t="str">
            <v xml:space="preserve"> </v>
          </cell>
        </row>
        <row r="192">
          <cell r="AB192">
            <v>3991.54</v>
          </cell>
          <cell r="AN192">
            <v>4060.0358333333338</v>
          </cell>
          <cell r="AO192" t="str">
            <v>65a</v>
          </cell>
        </row>
        <row r="193">
          <cell r="AB193">
            <v>-3261.84</v>
          </cell>
          <cell r="AN193">
            <v>-3227.5341666666668</v>
          </cell>
          <cell r="AO193" t="str">
            <v xml:space="preserve"> </v>
          </cell>
        </row>
        <row r="194">
          <cell r="AB194">
            <v>0</v>
          </cell>
          <cell r="AN194">
            <v>0</v>
          </cell>
          <cell r="AO194" t="str">
            <v xml:space="preserve"> </v>
          </cell>
        </row>
        <row r="195">
          <cell r="AB195">
            <v>0</v>
          </cell>
          <cell r="AN195">
            <v>0</v>
          </cell>
        </row>
        <row r="196">
          <cell r="AB196">
            <v>16286.22</v>
          </cell>
          <cell r="AN196">
            <v>13395.565416666665</v>
          </cell>
          <cell r="AO196" t="str">
            <v>65b</v>
          </cell>
        </row>
        <row r="197">
          <cell r="AB197">
            <v>422047.43</v>
          </cell>
          <cell r="AN197">
            <v>443538.54458333337</v>
          </cell>
          <cell r="AO197" t="str">
            <v>65a</v>
          </cell>
        </row>
        <row r="198">
          <cell r="AB198">
            <v>803.66</v>
          </cell>
          <cell r="AN198">
            <v>803.66</v>
          </cell>
          <cell r="AO198" t="str">
            <v>65a</v>
          </cell>
        </row>
        <row r="199">
          <cell r="AB199">
            <v>278.86</v>
          </cell>
          <cell r="AN199">
            <v>156.7141666666667</v>
          </cell>
          <cell r="AO199" t="str">
            <v>65b</v>
          </cell>
        </row>
        <row r="200">
          <cell r="AB200">
            <v>100440.25</v>
          </cell>
          <cell r="AN200">
            <v>58181.324583333335</v>
          </cell>
        </row>
        <row r="201">
          <cell r="AB201">
            <v>0</v>
          </cell>
          <cell r="AN201">
            <v>44974984.604166664</v>
          </cell>
          <cell r="AO201" t="str">
            <v>51</v>
          </cell>
        </row>
        <row r="202">
          <cell r="AB202">
            <v>0</v>
          </cell>
          <cell r="AN202">
            <v>5991164.7625000002</v>
          </cell>
          <cell r="AO202" t="str">
            <v>51</v>
          </cell>
        </row>
        <row r="203">
          <cell r="AB203">
            <v>0</v>
          </cell>
          <cell r="AN203">
            <v>0</v>
          </cell>
          <cell r="AO203" t="str">
            <v>51</v>
          </cell>
        </row>
        <row r="204">
          <cell r="AB204">
            <v>0</v>
          </cell>
          <cell r="AN204">
            <v>0</v>
          </cell>
          <cell r="AO204" t="str">
            <v>51</v>
          </cell>
        </row>
        <row r="205">
          <cell r="AB205">
            <v>0</v>
          </cell>
          <cell r="AN205">
            <v>0</v>
          </cell>
          <cell r="AO205" t="str">
            <v>51</v>
          </cell>
        </row>
        <row r="206">
          <cell r="AB206">
            <v>0</v>
          </cell>
          <cell r="AN206">
            <v>0</v>
          </cell>
          <cell r="AO206" t="str">
            <v>51</v>
          </cell>
        </row>
        <row r="207">
          <cell r="AB207">
            <v>0</v>
          </cell>
          <cell r="AN207">
            <v>0</v>
          </cell>
          <cell r="AO207">
            <v>41</v>
          </cell>
        </row>
        <row r="208">
          <cell r="AB208">
            <v>620534.82999999996</v>
          </cell>
          <cell r="AN208">
            <v>308356.22291666671</v>
          </cell>
          <cell r="AO208">
            <v>41</v>
          </cell>
        </row>
        <row r="209">
          <cell r="AB209">
            <v>400701.94</v>
          </cell>
          <cell r="AN209">
            <v>385556.92083333334</v>
          </cell>
          <cell r="AO209">
            <v>41</v>
          </cell>
        </row>
        <row r="210">
          <cell r="AB210">
            <v>0</v>
          </cell>
          <cell r="AN210">
            <v>0</v>
          </cell>
          <cell r="AO210" t="str">
            <v xml:space="preserve"> </v>
          </cell>
        </row>
        <row r="211">
          <cell r="AB211">
            <v>0</v>
          </cell>
          <cell r="AN211">
            <v>0</v>
          </cell>
          <cell r="AO211" t="str">
            <v>65b</v>
          </cell>
        </row>
        <row r="212">
          <cell r="AB212">
            <v>-579528.92000000004</v>
          </cell>
          <cell r="AN212">
            <v>-384343.55583333335</v>
          </cell>
          <cell r="AO212" t="str">
            <v>65a</v>
          </cell>
        </row>
        <row r="213">
          <cell r="AB213">
            <v>81271879.180000007</v>
          </cell>
          <cell r="AN213">
            <v>94563801.19916667</v>
          </cell>
        </row>
        <row r="214">
          <cell r="AB214">
            <v>0</v>
          </cell>
          <cell r="AN214">
            <v>7002.8499999999995</v>
          </cell>
          <cell r="AO214" t="str">
            <v>66a</v>
          </cell>
        </row>
        <row r="215">
          <cell r="AB215">
            <v>0</v>
          </cell>
          <cell r="AN215">
            <v>0</v>
          </cell>
          <cell r="AO215" t="str">
            <v>66a</v>
          </cell>
        </row>
        <row r="216">
          <cell r="AB216">
            <v>23887574.18</v>
          </cell>
          <cell r="AN216">
            <v>38562477.249583341</v>
          </cell>
          <cell r="AO216" t="str">
            <v>65b</v>
          </cell>
        </row>
        <row r="217">
          <cell r="AB217">
            <v>-81271879</v>
          </cell>
          <cell r="AN217">
            <v>-67254823.875</v>
          </cell>
        </row>
        <row r="218">
          <cell r="AB218">
            <v>-23887574</v>
          </cell>
          <cell r="AN218">
            <v>-27224954.083333332</v>
          </cell>
          <cell r="AO218" t="str">
            <v>65b</v>
          </cell>
        </row>
        <row r="219">
          <cell r="AB219">
            <v>156153650</v>
          </cell>
          <cell r="AN219">
            <v>133104704.33333333</v>
          </cell>
          <cell r="AO219" t="str">
            <v>66x</v>
          </cell>
        </row>
        <row r="220">
          <cell r="AB220">
            <v>-7000000</v>
          </cell>
          <cell r="AN220">
            <v>-4875000</v>
          </cell>
          <cell r="AO220" t="str">
            <v>9</v>
          </cell>
        </row>
        <row r="221">
          <cell r="AB221">
            <v>52781</v>
          </cell>
          <cell r="AN221">
            <v>41382.125</v>
          </cell>
        </row>
        <row r="222">
          <cell r="AB222">
            <v>14196</v>
          </cell>
          <cell r="AN222">
            <v>15675</v>
          </cell>
          <cell r="AO222" t="str">
            <v>65b</v>
          </cell>
        </row>
        <row r="223">
          <cell r="AB223">
            <v>-24960275.609999999</v>
          </cell>
          <cell r="AN223">
            <v>-22454849.852500003</v>
          </cell>
          <cell r="AO223" t="str">
            <v>66a</v>
          </cell>
        </row>
        <row r="224">
          <cell r="AB224">
            <v>0</v>
          </cell>
          <cell r="AN224">
            <v>-3.6491666666666664</v>
          </cell>
          <cell r="AO224" t="str">
            <v>65a</v>
          </cell>
        </row>
        <row r="225">
          <cell r="AB225">
            <v>-3588.77</v>
          </cell>
          <cell r="AN225">
            <v>3288.3491666666669</v>
          </cell>
          <cell r="AO225" t="str">
            <v>65a</v>
          </cell>
        </row>
        <row r="226">
          <cell r="AB226">
            <v>0</v>
          </cell>
          <cell r="AN226">
            <v>0</v>
          </cell>
        </row>
        <row r="227">
          <cell r="AB227">
            <v>0</v>
          </cell>
          <cell r="AN227">
            <v>1532.8754166666668</v>
          </cell>
          <cell r="AO227" t="str">
            <v>65a</v>
          </cell>
        </row>
        <row r="228">
          <cell r="AB228">
            <v>0</v>
          </cell>
          <cell r="AN228">
            <v>-1697.2174999999997</v>
          </cell>
          <cell r="AO228" t="str">
            <v xml:space="preserve"> </v>
          </cell>
        </row>
        <row r="229">
          <cell r="AB229">
            <v>10575161.74</v>
          </cell>
          <cell r="AN229">
            <v>10854058.44875</v>
          </cell>
          <cell r="AO229" t="str">
            <v>65b</v>
          </cell>
        </row>
        <row r="230">
          <cell r="AB230">
            <v>83514.28</v>
          </cell>
          <cell r="AN230">
            <v>122053.60000000002</v>
          </cell>
          <cell r="AO230" t="str">
            <v>65b</v>
          </cell>
        </row>
        <row r="231">
          <cell r="AB231">
            <v>83513.98</v>
          </cell>
          <cell r="AN231">
            <v>114732.37</v>
          </cell>
          <cell r="AO231" t="str">
            <v>65b</v>
          </cell>
        </row>
        <row r="232">
          <cell r="AB232">
            <v>0</v>
          </cell>
          <cell r="AN232">
            <v>0</v>
          </cell>
        </row>
        <row r="233">
          <cell r="AB233">
            <v>0</v>
          </cell>
          <cell r="AN233">
            <v>0</v>
          </cell>
        </row>
        <row r="234">
          <cell r="AB234">
            <v>19696979.32</v>
          </cell>
          <cell r="AN234">
            <v>13656149.512500001</v>
          </cell>
          <cell r="AO234" t="str">
            <v xml:space="preserve"> </v>
          </cell>
        </row>
        <row r="235">
          <cell r="AB235">
            <v>573427.56999999995</v>
          </cell>
          <cell r="AN235">
            <v>1086103.84375</v>
          </cell>
          <cell r="AO235" t="str">
            <v xml:space="preserve"> </v>
          </cell>
        </row>
        <row r="236">
          <cell r="AB236">
            <v>11166794.85</v>
          </cell>
          <cell r="AN236">
            <v>12444851.593750002</v>
          </cell>
          <cell r="AO236" t="str">
            <v xml:space="preserve"> </v>
          </cell>
        </row>
        <row r="237">
          <cell r="AB237">
            <v>0</v>
          </cell>
          <cell r="AN237">
            <v>0</v>
          </cell>
          <cell r="AO237" t="str">
            <v xml:space="preserve"> </v>
          </cell>
        </row>
        <row r="238">
          <cell r="AB238">
            <v>-40</v>
          </cell>
          <cell r="AN238">
            <v>41967.105833333328</v>
          </cell>
          <cell r="AO238" t="str">
            <v>65a</v>
          </cell>
        </row>
        <row r="239">
          <cell r="AB239">
            <v>0</v>
          </cell>
          <cell r="AN239">
            <v>-21041.143749999999</v>
          </cell>
          <cell r="AO239" t="str">
            <v>65a</v>
          </cell>
        </row>
        <row r="240">
          <cell r="AB240">
            <v>0</v>
          </cell>
          <cell r="AN240">
            <v>0</v>
          </cell>
          <cell r="AO240" t="str">
            <v>65a</v>
          </cell>
        </row>
        <row r="241">
          <cell r="AB241">
            <v>0</v>
          </cell>
          <cell r="AN241">
            <v>0</v>
          </cell>
          <cell r="AO241" t="str">
            <v>65a</v>
          </cell>
        </row>
        <row r="242">
          <cell r="AB242">
            <v>0</v>
          </cell>
          <cell r="AN242">
            <v>0</v>
          </cell>
        </row>
        <row r="243">
          <cell r="AB243">
            <v>0</v>
          </cell>
          <cell r="AN243">
            <v>-6.9241666666666672</v>
          </cell>
          <cell r="AO243" t="str">
            <v>65a</v>
          </cell>
        </row>
        <row r="244">
          <cell r="AB244">
            <v>287028.95</v>
          </cell>
          <cell r="AN244">
            <v>298000.9366666667</v>
          </cell>
          <cell r="AO244" t="str">
            <v>65a</v>
          </cell>
        </row>
        <row r="245">
          <cell r="AB245">
            <v>3646174.18</v>
          </cell>
          <cell r="AN245">
            <v>2704883.19</v>
          </cell>
          <cell r="AO245" t="str">
            <v>65a</v>
          </cell>
        </row>
        <row r="246">
          <cell r="AB246">
            <v>20</v>
          </cell>
          <cell r="AN246">
            <v>6441.5579166666676</v>
          </cell>
          <cell r="AO246" t="str">
            <v>65a</v>
          </cell>
        </row>
        <row r="247">
          <cell r="AB247">
            <v>40871.89</v>
          </cell>
          <cell r="AN247">
            <v>50997.327916666669</v>
          </cell>
          <cell r="AO247" t="str">
            <v>65a</v>
          </cell>
        </row>
        <row r="248">
          <cell r="AB248">
            <v>11407303.92</v>
          </cell>
          <cell r="AN248">
            <v>9947142.5291666668</v>
          </cell>
          <cell r="AO248" t="str">
            <v>65a</v>
          </cell>
        </row>
        <row r="249">
          <cell r="AB249">
            <v>65557704.82</v>
          </cell>
          <cell r="AN249">
            <v>66505247.618333347</v>
          </cell>
          <cell r="AO249" t="str">
            <v xml:space="preserve"> </v>
          </cell>
        </row>
        <row r="250">
          <cell r="AB250">
            <v>1448.24</v>
          </cell>
          <cell r="AN250">
            <v>666.37</v>
          </cell>
          <cell r="AO250" t="str">
            <v xml:space="preserve"> </v>
          </cell>
        </row>
        <row r="251">
          <cell r="AB251">
            <v>0</v>
          </cell>
          <cell r="AN251">
            <v>0</v>
          </cell>
          <cell r="AO251" t="str">
            <v>65b</v>
          </cell>
        </row>
        <row r="252">
          <cell r="AB252">
            <v>0</v>
          </cell>
          <cell r="AN252">
            <v>0</v>
          </cell>
        </row>
        <row r="253">
          <cell r="AB253">
            <v>2405.5</v>
          </cell>
          <cell r="AN253">
            <v>-11693.827916666667</v>
          </cell>
        </row>
        <row r="254">
          <cell r="AB254">
            <v>0</v>
          </cell>
          <cell r="AN254">
            <v>33875.055416666662</v>
          </cell>
          <cell r="AO254" t="str">
            <v>65b</v>
          </cell>
        </row>
        <row r="255">
          <cell r="AB255">
            <v>0</v>
          </cell>
          <cell r="AN255">
            <v>28722.269583333331</v>
          </cell>
        </row>
        <row r="256">
          <cell r="AB256">
            <v>1276.2</v>
          </cell>
          <cell r="AN256">
            <v>686901.11250000016</v>
          </cell>
          <cell r="AO256" t="str">
            <v>65b</v>
          </cell>
        </row>
        <row r="257">
          <cell r="AB257">
            <v>67516.460000000006</v>
          </cell>
          <cell r="AN257">
            <v>59841.265833333338</v>
          </cell>
          <cell r="AO257" t="str">
            <v>65a</v>
          </cell>
        </row>
        <row r="258">
          <cell r="AB258">
            <v>533.64</v>
          </cell>
          <cell r="AN258">
            <v>46501.368750000001</v>
          </cell>
          <cell r="AO258" t="str">
            <v>65a</v>
          </cell>
        </row>
        <row r="259">
          <cell r="AB259">
            <v>167308.73000000001</v>
          </cell>
          <cell r="AN259">
            <v>470316.98499999987</v>
          </cell>
          <cell r="AO259" t="str">
            <v>65a</v>
          </cell>
        </row>
        <row r="260">
          <cell r="AB260">
            <v>593764.73</v>
          </cell>
          <cell r="AN260">
            <v>981065.80291666684</v>
          </cell>
          <cell r="AO260" t="str">
            <v>65a</v>
          </cell>
        </row>
        <row r="261">
          <cell r="AB261">
            <v>608272.1</v>
          </cell>
          <cell r="AN261">
            <v>405602.22333333333</v>
          </cell>
        </row>
        <row r="262">
          <cell r="AB262">
            <v>0</v>
          </cell>
          <cell r="AN262">
            <v>153376.68416666667</v>
          </cell>
        </row>
        <row r="263">
          <cell r="AB263">
            <v>928</v>
          </cell>
          <cell r="AN263">
            <v>15566.456666666667</v>
          </cell>
        </row>
        <row r="264">
          <cell r="AB264">
            <v>727781.97</v>
          </cell>
          <cell r="AN264">
            <v>588802.12124999997</v>
          </cell>
        </row>
        <row r="265">
          <cell r="AB265">
            <v>73258</v>
          </cell>
          <cell r="AN265">
            <v>196945.65041666664</v>
          </cell>
        </row>
        <row r="266">
          <cell r="AB266">
            <v>0</v>
          </cell>
          <cell r="AN266">
            <v>153834.93</v>
          </cell>
        </row>
        <row r="267">
          <cell r="AB267">
            <v>0</v>
          </cell>
          <cell r="AN267">
            <v>0</v>
          </cell>
          <cell r="AO267" t="str">
            <v xml:space="preserve"> </v>
          </cell>
        </row>
        <row r="268">
          <cell r="AB268">
            <v>0</v>
          </cell>
          <cell r="AN268">
            <v>0</v>
          </cell>
          <cell r="AO268" t="str">
            <v>65b</v>
          </cell>
        </row>
        <row r="269">
          <cell r="AB269">
            <v>-704300.58</v>
          </cell>
          <cell r="AN269">
            <v>-762055.05999999994</v>
          </cell>
        </row>
        <row r="270">
          <cell r="AB270">
            <v>0</v>
          </cell>
          <cell r="AN270">
            <v>0</v>
          </cell>
          <cell r="AO270" t="str">
            <v>65a</v>
          </cell>
        </row>
        <row r="271">
          <cell r="AB271">
            <v>-188040.46</v>
          </cell>
          <cell r="AN271">
            <v>-259983.76041666666</v>
          </cell>
          <cell r="AO271" t="str">
            <v>65b</v>
          </cell>
        </row>
        <row r="272">
          <cell r="AB272">
            <v>-41487700</v>
          </cell>
          <cell r="AN272">
            <v>-41487700</v>
          </cell>
        </row>
        <row r="273">
          <cell r="AB273">
            <v>0</v>
          </cell>
          <cell r="AN273">
            <v>0</v>
          </cell>
        </row>
        <row r="274">
          <cell r="AB274">
            <v>825652</v>
          </cell>
          <cell r="AN274">
            <v>599755.41666666663</v>
          </cell>
        </row>
        <row r="275">
          <cell r="AB275">
            <v>222060</v>
          </cell>
          <cell r="AN275">
            <v>204427.75</v>
          </cell>
          <cell r="AO275" t="str">
            <v>65b</v>
          </cell>
        </row>
        <row r="276">
          <cell r="AB276">
            <v>0</v>
          </cell>
          <cell r="AN276">
            <v>-121878.65916666668</v>
          </cell>
          <cell r="AO276" t="str">
            <v>65a</v>
          </cell>
        </row>
        <row r="277">
          <cell r="AB277">
            <v>-860740.12</v>
          </cell>
          <cell r="AN277">
            <v>-512625.48499999993</v>
          </cell>
          <cell r="AO277" t="str">
            <v>65a</v>
          </cell>
        </row>
        <row r="278">
          <cell r="AB278">
            <v>0</v>
          </cell>
          <cell r="AN278">
            <v>3843.2320833333338</v>
          </cell>
          <cell r="AO278" t="str">
            <v>65a</v>
          </cell>
        </row>
        <row r="279">
          <cell r="AB279">
            <v>46601.67</v>
          </cell>
          <cell r="AN279">
            <v>120748.51666666668</v>
          </cell>
          <cell r="AO279" t="str">
            <v>65a</v>
          </cell>
        </row>
        <row r="280">
          <cell r="AB280">
            <v>-5275.45</v>
          </cell>
          <cell r="AN280">
            <v>69075.088333333333</v>
          </cell>
          <cell r="AO280" t="str">
            <v>65a</v>
          </cell>
        </row>
        <row r="281">
          <cell r="AB281">
            <v>37708.07</v>
          </cell>
          <cell r="AN281">
            <v>67092.246249999982</v>
          </cell>
          <cell r="AO281" t="str">
            <v>65a</v>
          </cell>
        </row>
        <row r="282">
          <cell r="AB282">
            <v>0</v>
          </cell>
          <cell r="AN282">
            <v>37206.120833333334</v>
          </cell>
          <cell r="AO282" t="str">
            <v>65a</v>
          </cell>
        </row>
        <row r="283">
          <cell r="AB283">
            <v>7231614.8799999999</v>
          </cell>
          <cell r="AN283">
            <v>3600500.1133333333</v>
          </cell>
          <cell r="AO283">
            <v>40</v>
          </cell>
        </row>
        <row r="284">
          <cell r="AB284">
            <v>0</v>
          </cell>
          <cell r="AN284">
            <v>0</v>
          </cell>
        </row>
        <row r="285">
          <cell r="AB285">
            <v>572189.79</v>
          </cell>
          <cell r="AN285">
            <v>657716.03708333336</v>
          </cell>
          <cell r="AO285" t="str">
            <v xml:space="preserve"> </v>
          </cell>
        </row>
        <row r="286">
          <cell r="AB286">
            <v>1030583.88</v>
          </cell>
          <cell r="AN286">
            <v>934256.26291666657</v>
          </cell>
          <cell r="AO286" t="str">
            <v xml:space="preserve"> </v>
          </cell>
        </row>
        <row r="287">
          <cell r="AB287">
            <v>125324.99</v>
          </cell>
          <cell r="AN287">
            <v>119152.40666666668</v>
          </cell>
          <cell r="AO287" t="str">
            <v xml:space="preserve"> </v>
          </cell>
        </row>
        <row r="288">
          <cell r="AB288">
            <v>19225.34</v>
          </cell>
          <cell r="AN288">
            <v>19446.528333333332</v>
          </cell>
          <cell r="AO288" t="str">
            <v xml:space="preserve"> </v>
          </cell>
        </row>
        <row r="289">
          <cell r="AB289">
            <v>0</v>
          </cell>
          <cell r="AN289">
            <v>0</v>
          </cell>
          <cell r="AO289" t="str">
            <v xml:space="preserve"> </v>
          </cell>
        </row>
        <row r="290">
          <cell r="AB290">
            <v>3923076.58</v>
          </cell>
          <cell r="AN290">
            <v>3925921.1716666664</v>
          </cell>
          <cell r="AO290" t="str">
            <v xml:space="preserve"> </v>
          </cell>
        </row>
        <row r="291">
          <cell r="AB291">
            <v>1111480.51</v>
          </cell>
          <cell r="AN291">
            <v>1184995.9208333332</v>
          </cell>
          <cell r="AO291" t="str">
            <v xml:space="preserve"> </v>
          </cell>
        </row>
        <row r="292">
          <cell r="AB292">
            <v>0</v>
          </cell>
          <cell r="AN292">
            <v>0</v>
          </cell>
        </row>
        <row r="293">
          <cell r="AB293">
            <v>2637032.69</v>
          </cell>
          <cell r="AN293">
            <v>2684186.3008333337</v>
          </cell>
          <cell r="AO293" t="str">
            <v xml:space="preserve"> </v>
          </cell>
        </row>
        <row r="294">
          <cell r="AB294">
            <v>7359.29</v>
          </cell>
          <cell r="AN294">
            <v>7359.2899999999981</v>
          </cell>
          <cell r="AO294" t="str">
            <v>65b</v>
          </cell>
        </row>
        <row r="295">
          <cell r="AB295">
            <v>354008.19</v>
          </cell>
          <cell r="AN295">
            <v>354008.19</v>
          </cell>
          <cell r="AO295" t="str">
            <v>65b</v>
          </cell>
        </row>
        <row r="296">
          <cell r="AB296">
            <v>0</v>
          </cell>
          <cell r="AN296">
            <v>0</v>
          </cell>
          <cell r="AO296" t="str">
            <v xml:space="preserve"> </v>
          </cell>
        </row>
        <row r="297">
          <cell r="AB297">
            <v>1357044.6</v>
          </cell>
          <cell r="AN297">
            <v>1358124.6708333332</v>
          </cell>
          <cell r="AO297" t="str">
            <v>65b</v>
          </cell>
        </row>
        <row r="298">
          <cell r="AB298">
            <v>59.22</v>
          </cell>
          <cell r="AN298">
            <v>226.11750000000004</v>
          </cell>
        </row>
        <row r="299">
          <cell r="AB299">
            <v>98202.36</v>
          </cell>
          <cell r="AN299">
            <v>70091.861666666664</v>
          </cell>
        </row>
        <row r="300">
          <cell r="AB300">
            <v>65.900000000000006</v>
          </cell>
          <cell r="AN300">
            <v>110.46124999999996</v>
          </cell>
        </row>
        <row r="301">
          <cell r="AB301">
            <v>156778.10999999999</v>
          </cell>
          <cell r="AN301">
            <v>144056.90166666664</v>
          </cell>
        </row>
        <row r="302">
          <cell r="AB302">
            <v>0</v>
          </cell>
          <cell r="AN302">
            <v>0</v>
          </cell>
        </row>
        <row r="303">
          <cell r="AB303">
            <v>494245.66</v>
          </cell>
          <cell r="AN303">
            <v>563111.10916666675</v>
          </cell>
        </row>
        <row r="304">
          <cell r="AB304">
            <v>338925.45</v>
          </cell>
          <cell r="AN304">
            <v>82554.491666666669</v>
          </cell>
        </row>
        <row r="305">
          <cell r="AB305">
            <v>0</v>
          </cell>
          <cell r="AN305">
            <v>0</v>
          </cell>
          <cell r="AO305" t="str">
            <v xml:space="preserve"> </v>
          </cell>
        </row>
        <row r="306">
          <cell r="AB306">
            <v>0</v>
          </cell>
          <cell r="AN306">
            <v>0</v>
          </cell>
          <cell r="AO306" t="str">
            <v xml:space="preserve"> </v>
          </cell>
        </row>
        <row r="307">
          <cell r="AB307">
            <v>0</v>
          </cell>
          <cell r="AN307">
            <v>0</v>
          </cell>
          <cell r="AO307" t="str">
            <v xml:space="preserve"> </v>
          </cell>
        </row>
        <row r="308">
          <cell r="AB308">
            <v>0</v>
          </cell>
          <cell r="AN308">
            <v>0</v>
          </cell>
          <cell r="AO308" t="str">
            <v>65a</v>
          </cell>
        </row>
        <row r="309">
          <cell r="AB309">
            <v>0</v>
          </cell>
          <cell r="AN309">
            <v>-2932.5733333333333</v>
          </cell>
        </row>
        <row r="310">
          <cell r="AB310">
            <v>0</v>
          </cell>
          <cell r="AN310">
            <v>-1264.2662499999999</v>
          </cell>
          <cell r="AO310" t="str">
            <v>65b</v>
          </cell>
        </row>
        <row r="311">
          <cell r="AB311">
            <v>0</v>
          </cell>
          <cell r="AN311">
            <v>0</v>
          </cell>
        </row>
        <row r="312">
          <cell r="AB312">
            <v>4721021.2699999996</v>
          </cell>
          <cell r="AN312">
            <v>5227346.2262500003</v>
          </cell>
          <cell r="AO312" t="str">
            <v>65a</v>
          </cell>
        </row>
        <row r="313">
          <cell r="AB313">
            <v>2836421.87</v>
          </cell>
          <cell r="AN313">
            <v>2868952.8283333336</v>
          </cell>
        </row>
        <row r="314">
          <cell r="AB314">
            <v>-4721021.2699999996</v>
          </cell>
          <cell r="AN314">
            <v>-5199695.9237500001</v>
          </cell>
          <cell r="AO314" t="str">
            <v>65a</v>
          </cell>
        </row>
        <row r="315">
          <cell r="AB315">
            <v>2192286.79</v>
          </cell>
          <cell r="AN315">
            <v>2216670.4983333326</v>
          </cell>
        </row>
        <row r="316">
          <cell r="AB316">
            <v>0</v>
          </cell>
          <cell r="AN316">
            <v>0</v>
          </cell>
        </row>
        <row r="317">
          <cell r="AB317">
            <v>10572727</v>
          </cell>
          <cell r="AN317">
            <v>11436204.515000001</v>
          </cell>
        </row>
        <row r="318">
          <cell r="AB318">
            <v>3848177.76</v>
          </cell>
          <cell r="AN318">
            <v>3872220.0808333331</v>
          </cell>
          <cell r="AO318" t="str">
            <v>65b</v>
          </cell>
        </row>
        <row r="319">
          <cell r="AB319">
            <v>2147553.89</v>
          </cell>
          <cell r="AN319">
            <v>2137950.2512500002</v>
          </cell>
          <cell r="AO319" t="str">
            <v>65a</v>
          </cell>
        </row>
        <row r="320">
          <cell r="AB320">
            <v>2958340.19</v>
          </cell>
          <cell r="AN320">
            <v>2499029.757916667</v>
          </cell>
        </row>
        <row r="321">
          <cell r="AB321">
            <v>0</v>
          </cell>
          <cell r="AN321">
            <v>0</v>
          </cell>
          <cell r="AO321" t="str">
            <v>41</v>
          </cell>
        </row>
        <row r="322">
          <cell r="AB322">
            <v>1422947.12</v>
          </cell>
          <cell r="AN322">
            <v>1354044.1820833336</v>
          </cell>
          <cell r="AO322" t="str">
            <v>65a</v>
          </cell>
        </row>
        <row r="323">
          <cell r="AB323">
            <v>0</v>
          </cell>
          <cell r="AN323">
            <v>0</v>
          </cell>
          <cell r="AO323" t="str">
            <v>65a</v>
          </cell>
        </row>
        <row r="324">
          <cell r="AB324">
            <v>250817.5</v>
          </cell>
          <cell r="AN324">
            <v>181387.84208333332</v>
          </cell>
          <cell r="AO324" t="str">
            <v>65a</v>
          </cell>
        </row>
        <row r="325">
          <cell r="AB325">
            <v>42792.49</v>
          </cell>
          <cell r="AN325">
            <v>55403.834583333322</v>
          </cell>
          <cell r="AO325" t="str">
            <v>65a</v>
          </cell>
        </row>
        <row r="326">
          <cell r="AB326">
            <v>-21117.83</v>
          </cell>
          <cell r="AN326">
            <v>-25958.445000000007</v>
          </cell>
          <cell r="AO326" t="str">
            <v>65a</v>
          </cell>
        </row>
        <row r="327">
          <cell r="AB327">
            <v>22845369.129999999</v>
          </cell>
          <cell r="AN327">
            <v>9032550.8670833353</v>
          </cell>
          <cell r="AO327" t="str">
            <v>65b</v>
          </cell>
        </row>
        <row r="328">
          <cell r="AB328">
            <v>5226846.07</v>
          </cell>
          <cell r="AN328">
            <v>6095338.3849999988</v>
          </cell>
          <cell r="AO328" t="str">
            <v>65b</v>
          </cell>
        </row>
        <row r="329">
          <cell r="AB329">
            <v>16505606.880000001</v>
          </cell>
          <cell r="AN329">
            <v>12512721.42375</v>
          </cell>
          <cell r="AO329" t="str">
            <v>65b</v>
          </cell>
        </row>
        <row r="330">
          <cell r="AB330">
            <v>576201.30000000005</v>
          </cell>
          <cell r="AN330">
            <v>541186.29999999993</v>
          </cell>
          <cell r="AO330" t="str">
            <v>65b</v>
          </cell>
        </row>
        <row r="331">
          <cell r="AB331">
            <v>6395.07</v>
          </cell>
          <cell r="AN331">
            <v>3630.0791666666678</v>
          </cell>
          <cell r="AO331" t="str">
            <v>65b</v>
          </cell>
        </row>
        <row r="332">
          <cell r="AB332">
            <v>0</v>
          </cell>
          <cell r="AN332">
            <v>0</v>
          </cell>
          <cell r="AO332" t="str">
            <v>65a</v>
          </cell>
        </row>
        <row r="333">
          <cell r="AB333">
            <v>287570.48</v>
          </cell>
          <cell r="AN333">
            <v>680741.73458333325</v>
          </cell>
          <cell r="AO333" t="str">
            <v>65a</v>
          </cell>
        </row>
        <row r="334">
          <cell r="AB334">
            <v>4845.53</v>
          </cell>
          <cell r="AN334">
            <v>6106.7104166666659</v>
          </cell>
        </row>
        <row r="335">
          <cell r="AB335">
            <v>5378</v>
          </cell>
          <cell r="AN335">
            <v>7462.1483333333335</v>
          </cell>
          <cell r="AO335" t="str">
            <v>65a</v>
          </cell>
        </row>
        <row r="336">
          <cell r="AB336">
            <v>823670.69</v>
          </cell>
          <cell r="AN336">
            <v>646609.08416666661</v>
          </cell>
          <cell r="AO336" t="str">
            <v>65a</v>
          </cell>
        </row>
        <row r="337">
          <cell r="AB337">
            <v>34041.68</v>
          </cell>
          <cell r="AN337">
            <v>15423.300000000001</v>
          </cell>
        </row>
        <row r="338">
          <cell r="AB338">
            <v>0</v>
          </cell>
          <cell r="AN338">
            <v>0</v>
          </cell>
          <cell r="AO338" t="str">
            <v>65a</v>
          </cell>
        </row>
        <row r="339">
          <cell r="AB339">
            <v>13681.06</v>
          </cell>
          <cell r="AN339">
            <v>36650.659166666672</v>
          </cell>
          <cell r="AO339" t="str">
            <v>65a</v>
          </cell>
        </row>
        <row r="340">
          <cell r="AB340">
            <v>33187.5</v>
          </cell>
          <cell r="AN340">
            <v>22508.721666666665</v>
          </cell>
          <cell r="AO340" t="str">
            <v>65a</v>
          </cell>
        </row>
        <row r="341">
          <cell r="AB341">
            <v>759744</v>
          </cell>
          <cell r="AN341">
            <v>662932.37541666662</v>
          </cell>
          <cell r="AO341" t="str">
            <v>65a</v>
          </cell>
        </row>
        <row r="342">
          <cell r="AB342">
            <v>4313.3999999999996</v>
          </cell>
          <cell r="AN342">
            <v>11853.29166666667</v>
          </cell>
          <cell r="AO342" t="str">
            <v>65a</v>
          </cell>
        </row>
        <row r="343">
          <cell r="AB343">
            <v>0</v>
          </cell>
          <cell r="AN343">
            <v>0</v>
          </cell>
        </row>
        <row r="344">
          <cell r="AB344">
            <v>0</v>
          </cell>
          <cell r="AN344">
            <v>28968.752499999999</v>
          </cell>
          <cell r="AO344" t="str">
            <v>65a</v>
          </cell>
        </row>
        <row r="345">
          <cell r="AB345">
            <v>0</v>
          </cell>
          <cell r="AN345">
            <v>0</v>
          </cell>
        </row>
        <row r="346">
          <cell r="AB346">
            <v>0</v>
          </cell>
          <cell r="AN346">
            <v>0</v>
          </cell>
        </row>
        <row r="347">
          <cell r="AB347">
            <v>0</v>
          </cell>
          <cell r="AN347">
            <v>0</v>
          </cell>
        </row>
        <row r="348">
          <cell r="AB348">
            <v>0</v>
          </cell>
          <cell r="AN348">
            <v>0</v>
          </cell>
        </row>
        <row r="349">
          <cell r="AB349">
            <v>0</v>
          </cell>
          <cell r="AN349">
            <v>0</v>
          </cell>
        </row>
        <row r="350">
          <cell r="AB350">
            <v>0</v>
          </cell>
          <cell r="AN350">
            <v>0</v>
          </cell>
        </row>
        <row r="351">
          <cell r="AB351">
            <v>0</v>
          </cell>
          <cell r="AN351">
            <v>0</v>
          </cell>
        </row>
        <row r="352">
          <cell r="AB352">
            <v>0</v>
          </cell>
          <cell r="AN352">
            <v>0</v>
          </cell>
        </row>
        <row r="353">
          <cell r="AB353">
            <v>0</v>
          </cell>
          <cell r="AN353">
            <v>0</v>
          </cell>
        </row>
        <row r="354">
          <cell r="AB354">
            <v>0</v>
          </cell>
          <cell r="AN354">
            <v>0</v>
          </cell>
        </row>
        <row r="355">
          <cell r="AB355">
            <v>0</v>
          </cell>
          <cell r="AN355">
            <v>0</v>
          </cell>
        </row>
        <row r="356">
          <cell r="AB356">
            <v>7619.56</v>
          </cell>
          <cell r="AN356">
            <v>6125.9758333333339</v>
          </cell>
          <cell r="AO356" t="str">
            <v>65a</v>
          </cell>
        </row>
        <row r="357">
          <cell r="AB357">
            <v>634331.06000000006</v>
          </cell>
          <cell r="AN357">
            <v>414599.38166666665</v>
          </cell>
          <cell r="AO357" t="str">
            <v>65a</v>
          </cell>
        </row>
        <row r="358">
          <cell r="AB358">
            <v>68080.509999999995</v>
          </cell>
          <cell r="AN358">
            <v>99502.51</v>
          </cell>
          <cell r="AO358" t="str">
            <v>65b</v>
          </cell>
        </row>
        <row r="359">
          <cell r="AB359">
            <v>166029.35999999999</v>
          </cell>
          <cell r="AN359">
            <v>359695.8033333334</v>
          </cell>
          <cell r="AO359" t="str">
            <v>65a</v>
          </cell>
        </row>
        <row r="360">
          <cell r="AB360">
            <v>0</v>
          </cell>
          <cell r="AN360">
            <v>0</v>
          </cell>
          <cell r="AO360" t="str">
            <v>65a</v>
          </cell>
        </row>
        <row r="361">
          <cell r="AB361">
            <v>0</v>
          </cell>
          <cell r="AN361">
            <v>0</v>
          </cell>
        </row>
        <row r="362">
          <cell r="AB362">
            <v>2649.96</v>
          </cell>
          <cell r="AN362">
            <v>1324.1266666666663</v>
          </cell>
          <cell r="AO362" t="str">
            <v>65a</v>
          </cell>
        </row>
        <row r="363">
          <cell r="AB363">
            <v>6280.51</v>
          </cell>
          <cell r="AN363">
            <v>4972.0704166666674</v>
          </cell>
        </row>
        <row r="364">
          <cell r="AB364">
            <v>0</v>
          </cell>
          <cell r="AN364">
            <v>0</v>
          </cell>
        </row>
        <row r="365">
          <cell r="AB365">
            <v>8441.76</v>
          </cell>
          <cell r="AN365">
            <v>43099.188750000001</v>
          </cell>
          <cell r="AO365" t="str">
            <v>65a</v>
          </cell>
        </row>
        <row r="366">
          <cell r="AB366">
            <v>18133.32</v>
          </cell>
          <cell r="AN366">
            <v>17780.018749999999</v>
          </cell>
          <cell r="AO366" t="str">
            <v>65a</v>
          </cell>
        </row>
        <row r="367">
          <cell r="AB367">
            <v>25200.9</v>
          </cell>
          <cell r="AN367">
            <v>46166.786666666674</v>
          </cell>
        </row>
        <row r="368">
          <cell r="AB368">
            <v>25200.89</v>
          </cell>
          <cell r="AN368">
            <v>46166.798749999994</v>
          </cell>
        </row>
        <row r="369">
          <cell r="AB369">
            <v>598138.18999999994</v>
          </cell>
          <cell r="AN369">
            <v>668507.45000000019</v>
          </cell>
        </row>
        <row r="370">
          <cell r="AB370">
            <v>2262000</v>
          </cell>
          <cell r="AN370">
            <v>2212040.5683333334</v>
          </cell>
        </row>
        <row r="371">
          <cell r="AB371">
            <v>0</v>
          </cell>
          <cell r="AN371">
            <v>150159.4325</v>
          </cell>
          <cell r="AO371" t="str">
            <v>65b</v>
          </cell>
        </row>
        <row r="372">
          <cell r="AB372">
            <v>0</v>
          </cell>
          <cell r="AN372">
            <v>0</v>
          </cell>
          <cell r="AO372" t="str">
            <v>65a</v>
          </cell>
        </row>
        <row r="373">
          <cell r="AB373">
            <v>0</v>
          </cell>
          <cell r="AN373">
            <v>0</v>
          </cell>
          <cell r="AO373" t="str">
            <v>65a</v>
          </cell>
        </row>
        <row r="374">
          <cell r="AB374">
            <v>50520.11</v>
          </cell>
          <cell r="AN374">
            <v>43442.523333333324</v>
          </cell>
          <cell r="AO374" t="str">
            <v>65a</v>
          </cell>
        </row>
        <row r="375">
          <cell r="AB375">
            <v>39229.1</v>
          </cell>
          <cell r="AN375">
            <v>75516.625</v>
          </cell>
          <cell r="AO375" t="str">
            <v>65a</v>
          </cell>
        </row>
        <row r="376">
          <cell r="AB376">
            <v>0</v>
          </cell>
          <cell r="AN376">
            <v>0</v>
          </cell>
        </row>
        <row r="377">
          <cell r="AB377">
            <v>32466.61</v>
          </cell>
          <cell r="AN377">
            <v>7594.2945833333333</v>
          </cell>
          <cell r="AO377" t="str">
            <v>65a</v>
          </cell>
        </row>
        <row r="378">
          <cell r="AB378">
            <v>38352.01</v>
          </cell>
          <cell r="AN378">
            <v>19879.167916666665</v>
          </cell>
        </row>
        <row r="379">
          <cell r="AB379">
            <v>36720</v>
          </cell>
          <cell r="AN379">
            <v>19312.5</v>
          </cell>
          <cell r="AO379" t="str">
            <v>65b</v>
          </cell>
        </row>
        <row r="380">
          <cell r="AB380">
            <v>0</v>
          </cell>
          <cell r="AN380">
            <v>0</v>
          </cell>
          <cell r="AO380" t="str">
            <v>65a</v>
          </cell>
        </row>
        <row r="381">
          <cell r="AB381">
            <v>134299.78</v>
          </cell>
          <cell r="AN381">
            <v>245653.81208333335</v>
          </cell>
        </row>
        <row r="382">
          <cell r="AB382">
            <v>0</v>
          </cell>
          <cell r="AN382">
            <v>0</v>
          </cell>
          <cell r="AO382" t="str">
            <v>65a</v>
          </cell>
        </row>
        <row r="383">
          <cell r="AB383">
            <v>64999.97</v>
          </cell>
          <cell r="AN383">
            <v>111041.65541666669</v>
          </cell>
          <cell r="AO383" t="str">
            <v>65a</v>
          </cell>
        </row>
        <row r="384">
          <cell r="AB384">
            <v>0</v>
          </cell>
          <cell r="AN384">
            <v>0</v>
          </cell>
        </row>
        <row r="385">
          <cell r="AB385">
            <v>273544.59999999998</v>
          </cell>
          <cell r="AN385">
            <v>58619.3675</v>
          </cell>
          <cell r="AO385" t="str">
            <v>65a</v>
          </cell>
        </row>
        <row r="386">
          <cell r="AB386">
            <v>0</v>
          </cell>
          <cell r="AN386">
            <v>0</v>
          </cell>
          <cell r="AO386">
            <v>41</v>
          </cell>
        </row>
        <row r="387">
          <cell r="AB387">
            <v>0</v>
          </cell>
          <cell r="AN387">
            <v>0</v>
          </cell>
          <cell r="AO387">
            <v>41</v>
          </cell>
        </row>
        <row r="388">
          <cell r="AB388">
            <v>0</v>
          </cell>
          <cell r="AN388">
            <v>649.12708333333319</v>
          </cell>
          <cell r="AO388">
            <v>41</v>
          </cell>
        </row>
        <row r="389">
          <cell r="AB389">
            <v>0</v>
          </cell>
          <cell r="AN389">
            <v>0</v>
          </cell>
          <cell r="AO389">
            <v>41</v>
          </cell>
        </row>
        <row r="390">
          <cell r="AB390">
            <v>0</v>
          </cell>
          <cell r="AN390">
            <v>0</v>
          </cell>
          <cell r="AO390">
            <v>41</v>
          </cell>
        </row>
        <row r="391">
          <cell r="AB391">
            <v>331164.63</v>
          </cell>
          <cell r="AN391">
            <v>71331.551250000004</v>
          </cell>
          <cell r="AO391" t="str">
            <v>41</v>
          </cell>
        </row>
        <row r="392">
          <cell r="AB392">
            <v>18240</v>
          </cell>
          <cell r="AN392">
            <v>9500</v>
          </cell>
          <cell r="AO392">
            <v>41</v>
          </cell>
        </row>
        <row r="393">
          <cell r="AB393">
            <v>0</v>
          </cell>
          <cell r="AN393">
            <v>0</v>
          </cell>
          <cell r="AO393">
            <v>41</v>
          </cell>
        </row>
        <row r="394">
          <cell r="AB394">
            <v>0</v>
          </cell>
          <cell r="AN394">
            <v>0</v>
          </cell>
          <cell r="AO394">
            <v>41</v>
          </cell>
        </row>
        <row r="395">
          <cell r="AB395">
            <v>0</v>
          </cell>
          <cell r="AN395">
            <v>0</v>
          </cell>
          <cell r="AO395">
            <v>41</v>
          </cell>
        </row>
        <row r="396">
          <cell r="AB396">
            <v>0</v>
          </cell>
          <cell r="AN396">
            <v>0</v>
          </cell>
          <cell r="AO396">
            <v>41</v>
          </cell>
        </row>
        <row r="397">
          <cell r="AB397">
            <v>0</v>
          </cell>
          <cell r="AN397">
            <v>0</v>
          </cell>
          <cell r="AO397">
            <v>41</v>
          </cell>
        </row>
        <row r="398">
          <cell r="AB398">
            <v>0</v>
          </cell>
          <cell r="AN398">
            <v>0</v>
          </cell>
          <cell r="AO398">
            <v>41</v>
          </cell>
        </row>
        <row r="399">
          <cell r="AB399">
            <v>728.34</v>
          </cell>
          <cell r="AN399">
            <v>738.33416666666665</v>
          </cell>
          <cell r="AO399" t="str">
            <v>41</v>
          </cell>
        </row>
        <row r="400">
          <cell r="AB400">
            <v>0</v>
          </cell>
          <cell r="AN400">
            <v>0</v>
          </cell>
          <cell r="AO400" t="str">
            <v>41</v>
          </cell>
        </row>
        <row r="401">
          <cell r="AB401">
            <v>0</v>
          </cell>
          <cell r="AN401">
            <v>0</v>
          </cell>
          <cell r="AO401" t="str">
            <v>41</v>
          </cell>
        </row>
        <row r="402">
          <cell r="AB402">
            <v>0</v>
          </cell>
          <cell r="AN402">
            <v>0</v>
          </cell>
          <cell r="AO402" t="str">
            <v>41</v>
          </cell>
        </row>
        <row r="403">
          <cell r="AB403">
            <v>0</v>
          </cell>
          <cell r="AN403">
            <v>0</v>
          </cell>
          <cell r="AO403" t="str">
            <v>41</v>
          </cell>
        </row>
        <row r="404">
          <cell r="AB404">
            <v>0</v>
          </cell>
          <cell r="AN404">
            <v>-1.0275000000000001</v>
          </cell>
          <cell r="AO404" t="str">
            <v>41</v>
          </cell>
        </row>
        <row r="405">
          <cell r="AB405">
            <v>0</v>
          </cell>
          <cell r="AN405">
            <v>0</v>
          </cell>
          <cell r="AO405" t="str">
            <v>41</v>
          </cell>
        </row>
        <row r="406">
          <cell r="AB406">
            <v>0</v>
          </cell>
          <cell r="AN406">
            <v>2.4683333333333333</v>
          </cell>
          <cell r="AO406" t="str">
            <v>41</v>
          </cell>
        </row>
        <row r="407">
          <cell r="AB407">
            <v>2423.96</v>
          </cell>
          <cell r="AN407">
            <v>1110.9816666666668</v>
          </cell>
          <cell r="AO407" t="str">
            <v>41</v>
          </cell>
        </row>
        <row r="408">
          <cell r="AB408">
            <v>55401936</v>
          </cell>
          <cell r="AN408">
            <v>58614595.25</v>
          </cell>
          <cell r="AO408" t="str">
            <v xml:space="preserve"> </v>
          </cell>
        </row>
        <row r="409">
          <cell r="AB409">
            <v>13122447.779999999</v>
          </cell>
          <cell r="AN409">
            <v>22637718.637916666</v>
          </cell>
          <cell r="AO409" t="str">
            <v>65b</v>
          </cell>
        </row>
        <row r="410">
          <cell r="AB410">
            <v>934907.55</v>
          </cell>
          <cell r="AN410">
            <v>1086343.9495833335</v>
          </cell>
          <cell r="AO410" t="str">
            <v xml:space="preserve"> </v>
          </cell>
        </row>
        <row r="411">
          <cell r="AB411">
            <v>-56336844</v>
          </cell>
          <cell r="AN411">
            <v>-37783158.25</v>
          </cell>
        </row>
        <row r="412">
          <cell r="AB412">
            <v>-13122448</v>
          </cell>
          <cell r="AN412">
            <v>-16492420.083333334</v>
          </cell>
          <cell r="AO412" t="str">
            <v>65b</v>
          </cell>
        </row>
        <row r="413">
          <cell r="AB413">
            <v>10416107.560000001</v>
          </cell>
          <cell r="AN413">
            <v>1383664.6833333333</v>
          </cell>
        </row>
        <row r="414">
          <cell r="AB414">
            <v>-280083</v>
          </cell>
          <cell r="AN414">
            <v>252788.125</v>
          </cell>
          <cell r="AO414" t="str">
            <v>41</v>
          </cell>
        </row>
        <row r="415">
          <cell r="AB415">
            <v>4297216</v>
          </cell>
          <cell r="AN415">
            <v>2955821.5</v>
          </cell>
          <cell r="AO415" t="str">
            <v>41</v>
          </cell>
        </row>
        <row r="416">
          <cell r="AB416">
            <v>-59899</v>
          </cell>
          <cell r="AN416">
            <v>2899347.4583333335</v>
          </cell>
          <cell r="AO416" t="str">
            <v>41</v>
          </cell>
        </row>
        <row r="417">
          <cell r="AB417">
            <v>8910029</v>
          </cell>
          <cell r="AN417">
            <v>7243287.625</v>
          </cell>
          <cell r="AO417" t="str">
            <v>41</v>
          </cell>
        </row>
        <row r="418">
          <cell r="AB418">
            <v>1484498.2</v>
          </cell>
          <cell r="AN418">
            <v>1534962.6999999995</v>
          </cell>
          <cell r="AO418" t="str">
            <v>5</v>
          </cell>
        </row>
        <row r="419">
          <cell r="AB419">
            <v>0</v>
          </cell>
          <cell r="AN419">
            <v>0</v>
          </cell>
          <cell r="AO419" t="str">
            <v>5</v>
          </cell>
        </row>
        <row r="420">
          <cell r="AB420">
            <v>84854</v>
          </cell>
          <cell r="AN420">
            <v>87362</v>
          </cell>
          <cell r="AO420" t="str">
            <v>5</v>
          </cell>
        </row>
        <row r="421">
          <cell r="AB421">
            <v>0</v>
          </cell>
          <cell r="AN421">
            <v>145417.71875</v>
          </cell>
          <cell r="AO421" t="str">
            <v>5</v>
          </cell>
        </row>
        <row r="422">
          <cell r="AB422">
            <v>92251.75</v>
          </cell>
          <cell r="AN422">
            <v>212115.30374999999</v>
          </cell>
          <cell r="AO422" t="str">
            <v>5</v>
          </cell>
        </row>
        <row r="423">
          <cell r="AB423">
            <v>405214.23</v>
          </cell>
          <cell r="AN423">
            <v>445187.73</v>
          </cell>
          <cell r="AO423" t="str">
            <v>5</v>
          </cell>
        </row>
        <row r="424">
          <cell r="AB424">
            <v>43695.22</v>
          </cell>
          <cell r="AN424">
            <v>50594.44</v>
          </cell>
          <cell r="AO424" t="str">
            <v>5</v>
          </cell>
        </row>
        <row r="425">
          <cell r="AB425">
            <v>186410.3</v>
          </cell>
          <cell r="AN425">
            <v>214371.86000000002</v>
          </cell>
          <cell r="AO425" t="str">
            <v>5</v>
          </cell>
        </row>
        <row r="426">
          <cell r="AB426">
            <v>0</v>
          </cell>
          <cell r="AN426">
            <v>12793.300833333333</v>
          </cell>
          <cell r="AO426" t="str">
            <v>5</v>
          </cell>
        </row>
        <row r="427">
          <cell r="AB427">
            <v>0</v>
          </cell>
          <cell r="AN427">
            <v>11189.38875</v>
          </cell>
          <cell r="AO427" t="str">
            <v>5</v>
          </cell>
        </row>
        <row r="428">
          <cell r="AB428">
            <v>0</v>
          </cell>
          <cell r="AN428">
            <v>208644.91</v>
          </cell>
          <cell r="AO428" t="str">
            <v>5</v>
          </cell>
        </row>
        <row r="429">
          <cell r="AB429">
            <v>0</v>
          </cell>
          <cell r="AN429">
            <v>177947.74958333335</v>
          </cell>
          <cell r="AO429" t="str">
            <v>5</v>
          </cell>
        </row>
        <row r="430">
          <cell r="AB430">
            <v>0</v>
          </cell>
          <cell r="AN430">
            <v>591888.40416666667</v>
          </cell>
          <cell r="AO430" t="str">
            <v>5</v>
          </cell>
        </row>
        <row r="431">
          <cell r="AB431">
            <v>0</v>
          </cell>
          <cell r="AN431">
            <v>181218.59416666665</v>
          </cell>
          <cell r="AO431" t="str">
            <v>5</v>
          </cell>
        </row>
        <row r="432">
          <cell r="AB432">
            <v>93821.56</v>
          </cell>
          <cell r="AN432">
            <v>190733.79583333337</v>
          </cell>
          <cell r="AO432" t="str">
            <v>5</v>
          </cell>
        </row>
        <row r="433">
          <cell r="AB433">
            <v>0</v>
          </cell>
          <cell r="AN433">
            <v>0</v>
          </cell>
          <cell r="AO433" t="str">
            <v>5</v>
          </cell>
        </row>
        <row r="434">
          <cell r="AB434">
            <v>67911.08</v>
          </cell>
          <cell r="AN434">
            <v>80607.14</v>
          </cell>
          <cell r="AO434" t="str">
            <v>5</v>
          </cell>
        </row>
        <row r="435">
          <cell r="AB435">
            <v>0</v>
          </cell>
          <cell r="AN435">
            <v>0</v>
          </cell>
          <cell r="AO435" t="str">
            <v>5</v>
          </cell>
        </row>
        <row r="436">
          <cell r="AB436">
            <v>0</v>
          </cell>
          <cell r="AN436">
            <v>2.5000000000000001E-3</v>
          </cell>
          <cell r="AO436" t="str">
            <v>5</v>
          </cell>
        </row>
        <row r="437">
          <cell r="AB437">
            <v>0</v>
          </cell>
          <cell r="AN437">
            <v>0</v>
          </cell>
          <cell r="AO437" t="str">
            <v>5</v>
          </cell>
        </row>
        <row r="438">
          <cell r="AB438">
            <v>0</v>
          </cell>
          <cell r="AN438">
            <v>0</v>
          </cell>
          <cell r="AO438" t="str">
            <v>5</v>
          </cell>
        </row>
        <row r="439">
          <cell r="AB439">
            <v>0</v>
          </cell>
          <cell r="AN439">
            <v>0</v>
          </cell>
          <cell r="AO439" t="str">
            <v>5</v>
          </cell>
        </row>
        <row r="440">
          <cell r="AB440">
            <v>0</v>
          </cell>
          <cell r="AN440">
            <v>0</v>
          </cell>
          <cell r="AO440" t="str">
            <v>5</v>
          </cell>
        </row>
        <row r="441">
          <cell r="AB441">
            <v>0</v>
          </cell>
          <cell r="AN441">
            <v>314.70666666666665</v>
          </cell>
          <cell r="AO441" t="str">
            <v>5</v>
          </cell>
        </row>
        <row r="442">
          <cell r="AB442">
            <v>42998.27</v>
          </cell>
          <cell r="AN442">
            <v>61426.114999999991</v>
          </cell>
          <cell r="AO442" t="str">
            <v>5</v>
          </cell>
        </row>
        <row r="443">
          <cell r="AB443">
            <v>0</v>
          </cell>
          <cell r="AN443">
            <v>90771.483750000014</v>
          </cell>
          <cell r="AO443" t="str">
            <v>5</v>
          </cell>
        </row>
        <row r="444">
          <cell r="AB444">
            <v>0</v>
          </cell>
          <cell r="AN444">
            <v>0</v>
          </cell>
          <cell r="AO444" t="str">
            <v>5</v>
          </cell>
        </row>
        <row r="445">
          <cell r="AB445">
            <v>0</v>
          </cell>
          <cell r="AN445">
            <v>1501.8595833333331</v>
          </cell>
          <cell r="AO445" t="str">
            <v>5</v>
          </cell>
        </row>
        <row r="446">
          <cell r="AB446">
            <v>438.15</v>
          </cell>
          <cell r="AN446">
            <v>1752.7050000000002</v>
          </cell>
          <cell r="AO446" t="str">
            <v>5</v>
          </cell>
        </row>
        <row r="447">
          <cell r="AB447">
            <v>1606.7</v>
          </cell>
          <cell r="AN447">
            <v>6426.7849999999999</v>
          </cell>
          <cell r="AO447" t="str">
            <v>5</v>
          </cell>
        </row>
        <row r="448">
          <cell r="AB448">
            <v>358391.11</v>
          </cell>
          <cell r="AN448">
            <v>367204.02999999997</v>
          </cell>
          <cell r="AO448" t="str">
            <v>5</v>
          </cell>
        </row>
        <row r="449">
          <cell r="AB449">
            <v>17116.77</v>
          </cell>
          <cell r="AN449">
            <v>29993.054999999997</v>
          </cell>
          <cell r="AO449" t="str">
            <v>5</v>
          </cell>
        </row>
        <row r="450">
          <cell r="AB450">
            <v>894932.07</v>
          </cell>
          <cell r="AN450">
            <v>913839.09</v>
          </cell>
          <cell r="AO450" t="str">
            <v>5</v>
          </cell>
        </row>
        <row r="451">
          <cell r="AB451">
            <v>2445081.71</v>
          </cell>
          <cell r="AN451">
            <v>2497800.4912500004</v>
          </cell>
          <cell r="AO451" t="str">
            <v>5</v>
          </cell>
        </row>
        <row r="452">
          <cell r="AB452">
            <v>596695.77</v>
          </cell>
          <cell r="AN452">
            <v>651522.32999999996</v>
          </cell>
          <cell r="AO452" t="str">
            <v>5</v>
          </cell>
        </row>
        <row r="453">
          <cell r="AB453">
            <v>809921.63</v>
          </cell>
          <cell r="AN453">
            <v>823708.99458333338</v>
          </cell>
          <cell r="AO453" t="str">
            <v>5</v>
          </cell>
        </row>
        <row r="454">
          <cell r="AB454">
            <v>1094184.96</v>
          </cell>
          <cell r="AN454">
            <v>1179723.8400000001</v>
          </cell>
          <cell r="AO454" t="str">
            <v>5</v>
          </cell>
        </row>
        <row r="455">
          <cell r="AB455">
            <v>120323.01</v>
          </cell>
          <cell r="AN455">
            <v>132497.37</v>
          </cell>
          <cell r="AO455" t="str">
            <v>5</v>
          </cell>
        </row>
        <row r="456">
          <cell r="AB456">
            <v>1340324.07</v>
          </cell>
          <cell r="AN456">
            <v>1431709.83</v>
          </cell>
          <cell r="AO456" t="str">
            <v>5</v>
          </cell>
        </row>
        <row r="457">
          <cell r="AB457">
            <v>0</v>
          </cell>
          <cell r="AN457">
            <v>0</v>
          </cell>
          <cell r="AO457" t="str">
            <v>5</v>
          </cell>
        </row>
        <row r="458">
          <cell r="AB458">
            <v>6363369.5199999996</v>
          </cell>
          <cell r="AN458">
            <v>6447608.1924999999</v>
          </cell>
          <cell r="AO458" t="str">
            <v>5</v>
          </cell>
        </row>
        <row r="459">
          <cell r="AB459">
            <v>28665.13</v>
          </cell>
          <cell r="AN459">
            <v>85995.421249999999</v>
          </cell>
          <cell r="AO459" t="str">
            <v>5</v>
          </cell>
        </row>
        <row r="460">
          <cell r="AB460">
            <v>6054166.0800000001</v>
          </cell>
          <cell r="AN460">
            <v>3220944.5733333328</v>
          </cell>
          <cell r="AO460" t="str">
            <v>5</v>
          </cell>
        </row>
        <row r="461">
          <cell r="AB461">
            <v>1023165.42</v>
          </cell>
          <cell r="AN461">
            <v>544345.67916666658</v>
          </cell>
          <cell r="AO461" t="str">
            <v>5</v>
          </cell>
        </row>
        <row r="462">
          <cell r="AB462">
            <v>978266.6</v>
          </cell>
          <cell r="AN462">
            <v>512487.51666666666</v>
          </cell>
          <cell r="AO462" t="str">
            <v>5</v>
          </cell>
        </row>
        <row r="463">
          <cell r="AB463">
            <v>584944.06999999995</v>
          </cell>
          <cell r="AN463">
            <v>376220.67708333331</v>
          </cell>
          <cell r="AO463" t="str">
            <v>5</v>
          </cell>
        </row>
        <row r="464">
          <cell r="AB464">
            <v>1077415.75</v>
          </cell>
          <cell r="AN464">
            <v>316460.45458333334</v>
          </cell>
          <cell r="AO464" t="str">
            <v>5</v>
          </cell>
        </row>
        <row r="465">
          <cell r="AB465">
            <v>0</v>
          </cell>
          <cell r="AN465">
            <v>0</v>
          </cell>
          <cell r="AO465" t="str">
            <v>5</v>
          </cell>
        </row>
        <row r="466">
          <cell r="AB466">
            <v>0</v>
          </cell>
          <cell r="AN466">
            <v>0</v>
          </cell>
          <cell r="AO466" t="str">
            <v xml:space="preserve"> </v>
          </cell>
        </row>
        <row r="467">
          <cell r="AB467">
            <v>0</v>
          </cell>
          <cell r="AN467">
            <v>0</v>
          </cell>
          <cell r="AO467" t="str">
            <v xml:space="preserve"> </v>
          </cell>
        </row>
        <row r="468">
          <cell r="AB468">
            <v>9869228.7200000007</v>
          </cell>
          <cell r="AN468">
            <v>12869228.720000001</v>
          </cell>
        </row>
        <row r="469">
          <cell r="AB469">
            <v>4776552.71</v>
          </cell>
          <cell r="AN469">
            <v>4776552.71</v>
          </cell>
        </row>
        <row r="470">
          <cell r="AB470">
            <v>2705896.42</v>
          </cell>
          <cell r="AN470">
            <v>2705896.4200000004</v>
          </cell>
        </row>
        <row r="471">
          <cell r="AB471">
            <v>221888009</v>
          </cell>
          <cell r="AN471">
            <v>227519603.87625003</v>
          </cell>
          <cell r="AO471" t="str">
            <v>23</v>
          </cell>
          <cell r="AP471" t="str">
            <v>6a</v>
          </cell>
        </row>
        <row r="472">
          <cell r="AB472">
            <v>10161321.18</v>
          </cell>
          <cell r="AN472">
            <v>10161321.180000002</v>
          </cell>
          <cell r="AO472" t="str">
            <v>65</v>
          </cell>
        </row>
        <row r="473">
          <cell r="AB473">
            <v>101746</v>
          </cell>
          <cell r="AN473">
            <v>126367.20833333333</v>
          </cell>
          <cell r="AO473" t="str">
            <v>65</v>
          </cell>
        </row>
        <row r="474">
          <cell r="AB474">
            <v>14339661.35</v>
          </cell>
          <cell r="AN474">
            <v>9473741.2841666657</v>
          </cell>
          <cell r="AO474" t="str">
            <v>47</v>
          </cell>
        </row>
        <row r="475">
          <cell r="AB475">
            <v>0</v>
          </cell>
          <cell r="AN475">
            <v>0</v>
          </cell>
          <cell r="AO475" t="str">
            <v>65a</v>
          </cell>
        </row>
        <row r="476">
          <cell r="AB476">
            <v>30208871.469999999</v>
          </cell>
          <cell r="AN476">
            <v>30054378.090000004</v>
          </cell>
          <cell r="AO476" t="str">
            <v>23</v>
          </cell>
        </row>
        <row r="477">
          <cell r="AB477">
            <v>2685262.32</v>
          </cell>
          <cell r="AN477">
            <v>1750805.6758333335</v>
          </cell>
          <cell r="AO477" t="str">
            <v>65</v>
          </cell>
        </row>
        <row r="478">
          <cell r="AB478">
            <v>21589277</v>
          </cell>
          <cell r="AN478">
            <v>21589277</v>
          </cell>
          <cell r="AO478" t="str">
            <v>23</v>
          </cell>
          <cell r="AP478">
            <v>7</v>
          </cell>
        </row>
        <row r="479">
          <cell r="AB479">
            <v>-277088.76</v>
          </cell>
          <cell r="AN479">
            <v>258457.40333333332</v>
          </cell>
          <cell r="AO479">
            <v>65</v>
          </cell>
        </row>
        <row r="480">
          <cell r="AB480">
            <v>-9656167.1999999993</v>
          </cell>
          <cell r="AN480">
            <v>-9367927.8599999994</v>
          </cell>
          <cell r="AO480" t="str">
            <v>23</v>
          </cell>
          <cell r="AP480">
            <v>8</v>
          </cell>
        </row>
        <row r="481">
          <cell r="AB481">
            <v>2877994</v>
          </cell>
          <cell r="AN481">
            <v>2947396</v>
          </cell>
          <cell r="AO481" t="str">
            <v>23</v>
          </cell>
          <cell r="AP481">
            <v>9</v>
          </cell>
        </row>
        <row r="482">
          <cell r="AB482">
            <v>0</v>
          </cell>
          <cell r="AN482">
            <v>0</v>
          </cell>
          <cell r="AO482">
            <v>65</v>
          </cell>
        </row>
        <row r="483">
          <cell r="AB483">
            <v>113632921</v>
          </cell>
          <cell r="AN483">
            <v>113632921</v>
          </cell>
          <cell r="AO483" t="str">
            <v>23</v>
          </cell>
          <cell r="AP483">
            <v>10</v>
          </cell>
        </row>
        <row r="484">
          <cell r="AB484">
            <v>-65141987.990000002</v>
          </cell>
          <cell r="AN484">
            <v>-63378677.990000002</v>
          </cell>
          <cell r="AO484" t="str">
            <v>23</v>
          </cell>
          <cell r="AP484">
            <v>11</v>
          </cell>
        </row>
        <row r="485">
          <cell r="AB485">
            <v>0</v>
          </cell>
          <cell r="AN485">
            <v>0</v>
          </cell>
          <cell r="AO485">
            <v>65</v>
          </cell>
        </row>
        <row r="486">
          <cell r="AB486">
            <v>0</v>
          </cell>
          <cell r="AN486">
            <v>0</v>
          </cell>
          <cell r="AO486" t="str">
            <v>23</v>
          </cell>
        </row>
        <row r="487">
          <cell r="AB487">
            <v>0</v>
          </cell>
          <cell r="AN487">
            <v>0</v>
          </cell>
          <cell r="AO487">
            <v>65</v>
          </cell>
        </row>
        <row r="488">
          <cell r="AB488">
            <v>0</v>
          </cell>
          <cell r="AN488">
            <v>0</v>
          </cell>
          <cell r="AO488" t="str">
            <v>6</v>
          </cell>
        </row>
        <row r="489">
          <cell r="AB489">
            <v>0</v>
          </cell>
          <cell r="AN489">
            <v>0</v>
          </cell>
          <cell r="AO489" t="str">
            <v>65b</v>
          </cell>
        </row>
        <row r="490">
          <cell r="AB490">
            <v>7811.79</v>
          </cell>
          <cell r="AN490">
            <v>23436.809999999998</v>
          </cell>
        </row>
        <row r="491">
          <cell r="AB491">
            <v>0</v>
          </cell>
          <cell r="AN491">
            <v>0</v>
          </cell>
        </row>
        <row r="492">
          <cell r="AB492">
            <v>2053556</v>
          </cell>
          <cell r="AN492">
            <v>2164556</v>
          </cell>
        </row>
        <row r="493">
          <cell r="AB493">
            <v>0</v>
          </cell>
          <cell r="AN493">
            <v>0</v>
          </cell>
          <cell r="AO493" t="str">
            <v>6</v>
          </cell>
        </row>
        <row r="494">
          <cell r="AB494">
            <v>11568032.869999999</v>
          </cell>
          <cell r="AN494">
            <v>12239095.373749999</v>
          </cell>
          <cell r="AO494" t="str">
            <v>23</v>
          </cell>
          <cell r="AP494" t="str">
            <v>6b</v>
          </cell>
        </row>
        <row r="495">
          <cell r="AB495">
            <v>0</v>
          </cell>
          <cell r="AN495">
            <v>0</v>
          </cell>
          <cell r="AO495" t="str">
            <v>6</v>
          </cell>
        </row>
        <row r="496">
          <cell r="AB496">
            <v>4158309.36</v>
          </cell>
          <cell r="AN496">
            <v>1186509.5266666666</v>
          </cell>
          <cell r="AO496" t="str">
            <v xml:space="preserve"> </v>
          </cell>
          <cell r="AP496" t="str">
            <v>39</v>
          </cell>
        </row>
        <row r="497">
          <cell r="AB497">
            <v>0</v>
          </cell>
          <cell r="AN497">
            <v>0</v>
          </cell>
          <cell r="AO497" t="str">
            <v>6</v>
          </cell>
        </row>
        <row r="498">
          <cell r="AB498">
            <v>0</v>
          </cell>
          <cell r="AN498">
            <v>0</v>
          </cell>
          <cell r="AO498" t="str">
            <v>6</v>
          </cell>
        </row>
        <row r="499">
          <cell r="AB499">
            <v>108466.31</v>
          </cell>
          <cell r="AN499">
            <v>154505.82791666666</v>
          </cell>
          <cell r="AO499" t="str">
            <v>26</v>
          </cell>
          <cell r="AP499">
            <v>22</v>
          </cell>
        </row>
        <row r="500">
          <cell r="AB500">
            <v>0</v>
          </cell>
          <cell r="AN500">
            <v>0</v>
          </cell>
          <cell r="AO500" t="str">
            <v xml:space="preserve"> </v>
          </cell>
        </row>
        <row r="501">
          <cell r="AB501">
            <v>0</v>
          </cell>
          <cell r="AN501">
            <v>0</v>
          </cell>
          <cell r="AO501" t="str">
            <v>47</v>
          </cell>
        </row>
        <row r="502">
          <cell r="AB502">
            <v>0</v>
          </cell>
          <cell r="AN502">
            <v>0</v>
          </cell>
          <cell r="AO502" t="str">
            <v>47</v>
          </cell>
        </row>
        <row r="503">
          <cell r="AB503">
            <v>28170657</v>
          </cell>
          <cell r="AN503">
            <v>13359763.299999999</v>
          </cell>
          <cell r="AO503" t="str">
            <v>47</v>
          </cell>
        </row>
        <row r="504">
          <cell r="AB504">
            <v>-28170657</v>
          </cell>
          <cell r="AN504">
            <v>-13359763.299999999</v>
          </cell>
          <cell r="AO504" t="str">
            <v>47</v>
          </cell>
        </row>
        <row r="505">
          <cell r="AB505">
            <v>0</v>
          </cell>
          <cell r="AN505">
            <v>0</v>
          </cell>
          <cell r="AO505">
            <v>65</v>
          </cell>
        </row>
        <row r="506">
          <cell r="AB506">
            <v>34468.85</v>
          </cell>
          <cell r="AN506">
            <v>25007.430833333332</v>
          </cell>
          <cell r="AO506">
            <v>65</v>
          </cell>
        </row>
        <row r="507">
          <cell r="AB507">
            <v>0</v>
          </cell>
          <cell r="AN507">
            <v>0</v>
          </cell>
          <cell r="AO507">
            <v>65</v>
          </cell>
        </row>
        <row r="508">
          <cell r="AB508">
            <v>202553.27</v>
          </cell>
          <cell r="AN508">
            <v>157544.79416666666</v>
          </cell>
          <cell r="AO508">
            <v>65</v>
          </cell>
        </row>
        <row r="509">
          <cell r="AB509">
            <v>0</v>
          </cell>
          <cell r="AN509">
            <v>1710.4541666666667</v>
          </cell>
          <cell r="AO509">
            <v>65</v>
          </cell>
        </row>
        <row r="510">
          <cell r="AB510">
            <v>0</v>
          </cell>
          <cell r="AN510">
            <v>5586.1895833333328</v>
          </cell>
          <cell r="AO510">
            <v>65</v>
          </cell>
        </row>
        <row r="511">
          <cell r="AB511">
            <v>0</v>
          </cell>
          <cell r="AN511">
            <v>2236.8454166666666</v>
          </cell>
          <cell r="AO511">
            <v>65</v>
          </cell>
        </row>
        <row r="512">
          <cell r="AB512">
            <v>1486.1</v>
          </cell>
          <cell r="AN512">
            <v>1233.4937500000001</v>
          </cell>
          <cell r="AO512">
            <v>65</v>
          </cell>
        </row>
        <row r="513">
          <cell r="AB513">
            <v>0</v>
          </cell>
          <cell r="AN513">
            <v>4767.8625000000002</v>
          </cell>
          <cell r="AO513" t="str">
            <v>47</v>
          </cell>
        </row>
        <row r="514">
          <cell r="AB514">
            <v>355617.78</v>
          </cell>
          <cell r="AN514">
            <v>243828.87583333332</v>
          </cell>
          <cell r="AO514">
            <v>65</v>
          </cell>
        </row>
        <row r="515">
          <cell r="AB515">
            <v>1290210.98</v>
          </cell>
          <cell r="AN515">
            <v>1640884.4600000002</v>
          </cell>
          <cell r="AO515">
            <v>65</v>
          </cell>
        </row>
        <row r="516">
          <cell r="AB516">
            <v>2387937.7400000002</v>
          </cell>
          <cell r="AN516">
            <v>2109769.4420833332</v>
          </cell>
          <cell r="AO516">
            <v>65</v>
          </cell>
        </row>
        <row r="517">
          <cell r="AB517">
            <v>-452676.51</v>
          </cell>
          <cell r="AN517">
            <v>-338012.85625000001</v>
          </cell>
          <cell r="AO517">
            <v>65</v>
          </cell>
        </row>
        <row r="518">
          <cell r="AB518">
            <v>-19724864.66</v>
          </cell>
          <cell r="AN518">
            <v>-9321538.9916666653</v>
          </cell>
          <cell r="AO518" t="str">
            <v>47</v>
          </cell>
        </row>
        <row r="519">
          <cell r="AB519">
            <v>148493689</v>
          </cell>
          <cell r="AN519">
            <v>160943064</v>
          </cell>
          <cell r="AO519" t="str">
            <v>47</v>
          </cell>
        </row>
        <row r="520">
          <cell r="AB520">
            <v>5821860</v>
          </cell>
          <cell r="AN520">
            <v>416303.33333333331</v>
          </cell>
          <cell r="AO520" t="str">
            <v>47</v>
          </cell>
        </row>
        <row r="521">
          <cell r="AB521">
            <v>-5821860</v>
          </cell>
          <cell r="AN521">
            <v>-416303.33333333331</v>
          </cell>
          <cell r="AO521" t="str">
            <v>47</v>
          </cell>
        </row>
        <row r="522">
          <cell r="AB522">
            <v>4129091.39</v>
          </cell>
          <cell r="AN522">
            <v>1197064.0645833334</v>
          </cell>
          <cell r="AO522" t="str">
            <v>47</v>
          </cell>
        </row>
        <row r="523">
          <cell r="AB523">
            <v>28199826.379999999</v>
          </cell>
          <cell r="AN523">
            <v>27032433.507499997</v>
          </cell>
        </row>
        <row r="524">
          <cell r="AB524">
            <v>1701628.26</v>
          </cell>
          <cell r="AN524">
            <v>2085211.582916667</v>
          </cell>
          <cell r="AO524" t="str">
            <v xml:space="preserve"> </v>
          </cell>
        </row>
        <row r="525">
          <cell r="AB525">
            <v>1744869.26</v>
          </cell>
          <cell r="AN525">
            <v>2044654.6291666671</v>
          </cell>
          <cell r="AO525" t="str">
            <v>65</v>
          </cell>
          <cell r="AP525" t="str">
            <v xml:space="preserve">  </v>
          </cell>
        </row>
        <row r="526">
          <cell r="AB526">
            <v>283223.96000000002</v>
          </cell>
          <cell r="AN526">
            <v>281517.17708333331</v>
          </cell>
          <cell r="AO526" t="str">
            <v>66</v>
          </cell>
        </row>
        <row r="527">
          <cell r="AB527">
            <v>0</v>
          </cell>
          <cell r="AN527">
            <v>0</v>
          </cell>
        </row>
        <row r="528">
          <cell r="AB528">
            <v>0</v>
          </cell>
          <cell r="AN528">
            <v>0</v>
          </cell>
        </row>
        <row r="529">
          <cell r="AB529">
            <v>0</v>
          </cell>
          <cell r="AN529">
            <v>0</v>
          </cell>
        </row>
        <row r="530">
          <cell r="AB530">
            <v>0</v>
          </cell>
          <cell r="AN530">
            <v>0</v>
          </cell>
        </row>
        <row r="531">
          <cell r="AB531">
            <v>0</v>
          </cell>
          <cell r="AN531">
            <v>0</v>
          </cell>
        </row>
        <row r="532">
          <cell r="AB532">
            <v>0</v>
          </cell>
          <cell r="AN532">
            <v>0</v>
          </cell>
        </row>
        <row r="533">
          <cell r="AB533">
            <v>0</v>
          </cell>
          <cell r="AN533">
            <v>0</v>
          </cell>
        </row>
        <row r="534">
          <cell r="AB534">
            <v>1471645.26</v>
          </cell>
          <cell r="AN534">
            <v>1538686.2429166667</v>
          </cell>
        </row>
        <row r="535">
          <cell r="AB535">
            <v>0</v>
          </cell>
          <cell r="AN535">
            <v>0</v>
          </cell>
        </row>
        <row r="536">
          <cell r="AB536">
            <v>2297178.35</v>
          </cell>
          <cell r="AN536">
            <v>2227541.2941666665</v>
          </cell>
        </row>
        <row r="537">
          <cell r="AB537">
            <v>56842.52</v>
          </cell>
          <cell r="AN537">
            <v>41891.937500000007</v>
          </cell>
        </row>
        <row r="538">
          <cell r="AB538">
            <v>96518.45</v>
          </cell>
          <cell r="AN538">
            <v>73572.842083333337</v>
          </cell>
        </row>
        <row r="539">
          <cell r="AB539">
            <v>50000</v>
          </cell>
          <cell r="AN539">
            <v>50000</v>
          </cell>
        </row>
        <row r="540">
          <cell r="AB540">
            <v>0</v>
          </cell>
          <cell r="AN540">
            <v>7477.98</v>
          </cell>
        </row>
        <row r="541">
          <cell r="AB541">
            <v>0</v>
          </cell>
          <cell r="AN541">
            <v>0</v>
          </cell>
        </row>
        <row r="542">
          <cell r="AB542">
            <v>13442.34</v>
          </cell>
          <cell r="AN542">
            <v>10680.527499999998</v>
          </cell>
        </row>
        <row r="543">
          <cell r="AB543">
            <v>20000</v>
          </cell>
          <cell r="AN543">
            <v>17916.666666666668</v>
          </cell>
        </row>
        <row r="544">
          <cell r="AB544">
            <v>0</v>
          </cell>
          <cell r="AN544">
            <v>0</v>
          </cell>
        </row>
        <row r="545">
          <cell r="AB545">
            <v>0</v>
          </cell>
          <cell r="AN545">
            <v>0</v>
          </cell>
        </row>
        <row r="546">
          <cell r="AB546">
            <v>0</v>
          </cell>
          <cell r="AN546">
            <v>0</v>
          </cell>
        </row>
        <row r="547">
          <cell r="AB547">
            <v>0</v>
          </cell>
          <cell r="AN547">
            <v>0</v>
          </cell>
        </row>
        <row r="548">
          <cell r="AB548">
            <v>0</v>
          </cell>
          <cell r="AN548">
            <v>0</v>
          </cell>
        </row>
        <row r="549">
          <cell r="AB549">
            <v>0</v>
          </cell>
          <cell r="AN549">
            <v>0</v>
          </cell>
        </row>
        <row r="550">
          <cell r="AB550">
            <v>0</v>
          </cell>
          <cell r="AN550">
            <v>0</v>
          </cell>
        </row>
        <row r="551">
          <cell r="AB551">
            <v>0</v>
          </cell>
          <cell r="AN551">
            <v>0</v>
          </cell>
        </row>
        <row r="552">
          <cell r="AB552">
            <v>0</v>
          </cell>
          <cell r="AN552">
            <v>0</v>
          </cell>
        </row>
        <row r="553">
          <cell r="AB553">
            <v>0</v>
          </cell>
          <cell r="AN553">
            <v>0</v>
          </cell>
        </row>
        <row r="554">
          <cell r="AB554">
            <v>0</v>
          </cell>
          <cell r="AN554">
            <v>0</v>
          </cell>
        </row>
        <row r="555">
          <cell r="AB555">
            <v>0</v>
          </cell>
          <cell r="AN555">
            <v>0</v>
          </cell>
        </row>
        <row r="556">
          <cell r="AB556">
            <v>0</v>
          </cell>
          <cell r="AN556">
            <v>0</v>
          </cell>
        </row>
        <row r="557">
          <cell r="AB557">
            <v>0</v>
          </cell>
          <cell r="AN557">
            <v>0</v>
          </cell>
        </row>
        <row r="558">
          <cell r="AB558">
            <v>0</v>
          </cell>
          <cell r="AN558">
            <v>0</v>
          </cell>
        </row>
        <row r="559">
          <cell r="AB559">
            <v>0</v>
          </cell>
          <cell r="AN559">
            <v>0</v>
          </cell>
        </row>
        <row r="560">
          <cell r="AB560">
            <v>0</v>
          </cell>
          <cell r="AN560">
            <v>0</v>
          </cell>
        </row>
        <row r="561">
          <cell r="AB561">
            <v>0</v>
          </cell>
          <cell r="AN561">
            <v>0</v>
          </cell>
        </row>
        <row r="562">
          <cell r="AB562">
            <v>0</v>
          </cell>
          <cell r="AN562">
            <v>0</v>
          </cell>
        </row>
        <row r="563">
          <cell r="AB563">
            <v>0</v>
          </cell>
          <cell r="AN563">
            <v>0</v>
          </cell>
        </row>
        <row r="564">
          <cell r="AB564">
            <v>0</v>
          </cell>
          <cell r="AN564">
            <v>0</v>
          </cell>
        </row>
        <row r="565">
          <cell r="AB565">
            <v>0</v>
          </cell>
          <cell r="AN565">
            <v>0</v>
          </cell>
        </row>
        <row r="566">
          <cell r="AB566">
            <v>0</v>
          </cell>
          <cell r="AN566">
            <v>0</v>
          </cell>
        </row>
        <row r="567">
          <cell r="AB567">
            <v>0</v>
          </cell>
          <cell r="AN567">
            <v>0</v>
          </cell>
        </row>
        <row r="568">
          <cell r="AB568">
            <v>0</v>
          </cell>
          <cell r="AN568">
            <v>0</v>
          </cell>
        </row>
        <row r="569">
          <cell r="AB569">
            <v>348448.37</v>
          </cell>
          <cell r="AN569">
            <v>359965.02791666664</v>
          </cell>
          <cell r="AO569" t="str">
            <v>65b</v>
          </cell>
        </row>
        <row r="570">
          <cell r="AB570">
            <v>0</v>
          </cell>
          <cell r="AN570">
            <v>37.1175</v>
          </cell>
          <cell r="AO570" t="str">
            <v>65b</v>
          </cell>
        </row>
        <row r="571">
          <cell r="AB571">
            <v>0</v>
          </cell>
          <cell r="AN571">
            <v>2150.6454166666667</v>
          </cell>
          <cell r="AO571" t="str">
            <v>65b</v>
          </cell>
        </row>
        <row r="572">
          <cell r="AB572">
            <v>0</v>
          </cell>
          <cell r="AN572">
            <v>1794.6570833333328</v>
          </cell>
          <cell r="AO572" t="str">
            <v>65b</v>
          </cell>
        </row>
        <row r="573">
          <cell r="AB573">
            <v>0</v>
          </cell>
          <cell r="AN573">
            <v>1332.3158333333333</v>
          </cell>
          <cell r="AO573" t="str">
            <v>65b</v>
          </cell>
        </row>
        <row r="574">
          <cell r="AB574">
            <v>51551.63</v>
          </cell>
          <cell r="AN574">
            <v>50447.732916666668</v>
          </cell>
          <cell r="AO574" t="str">
            <v>65b</v>
          </cell>
        </row>
        <row r="575">
          <cell r="AB575">
            <v>382.69</v>
          </cell>
          <cell r="AN575">
            <v>2981.5475000000001</v>
          </cell>
          <cell r="AO575" t="str">
            <v>65b</v>
          </cell>
        </row>
        <row r="576">
          <cell r="AB576">
            <v>16434.43</v>
          </cell>
          <cell r="AN576">
            <v>23008.210000000003</v>
          </cell>
          <cell r="AO576" t="str">
            <v>65b</v>
          </cell>
        </row>
        <row r="577">
          <cell r="AB577">
            <v>87974.39</v>
          </cell>
          <cell r="AN577">
            <v>87974.39</v>
          </cell>
          <cell r="AO577" t="str">
            <v>65b</v>
          </cell>
        </row>
        <row r="578">
          <cell r="AB578">
            <v>36410.67</v>
          </cell>
          <cell r="AN578">
            <v>8473.5445833333342</v>
          </cell>
          <cell r="AO578" t="str">
            <v>65b</v>
          </cell>
        </row>
        <row r="579">
          <cell r="AB579">
            <v>0</v>
          </cell>
          <cell r="AN579">
            <v>0</v>
          </cell>
        </row>
        <row r="580">
          <cell r="AB580">
            <v>0</v>
          </cell>
          <cell r="AN580">
            <v>0</v>
          </cell>
        </row>
        <row r="581">
          <cell r="AB581">
            <v>4111524.21</v>
          </cell>
          <cell r="AN581">
            <v>1278687.9079166667</v>
          </cell>
        </row>
        <row r="582">
          <cell r="AB582">
            <v>637840.78</v>
          </cell>
          <cell r="AN582">
            <v>144359.67166666666</v>
          </cell>
          <cell r="AO582" t="str">
            <v>65</v>
          </cell>
          <cell r="AP582" t="str">
            <v xml:space="preserve">  </v>
          </cell>
        </row>
        <row r="583">
          <cell r="AB583">
            <v>187663.85</v>
          </cell>
          <cell r="AN583">
            <v>109085.04625000001</v>
          </cell>
        </row>
        <row r="584">
          <cell r="AB584">
            <v>90375.05</v>
          </cell>
          <cell r="AN584">
            <v>53926.082083333335</v>
          </cell>
          <cell r="AO584" t="str">
            <v>65</v>
          </cell>
          <cell r="AP584" t="str">
            <v xml:space="preserve">  </v>
          </cell>
        </row>
        <row r="585">
          <cell r="AB585">
            <v>0</v>
          </cell>
          <cell r="AN585">
            <v>10585.2075</v>
          </cell>
          <cell r="AO585" t="str">
            <v>65a</v>
          </cell>
        </row>
        <row r="586">
          <cell r="AB586">
            <v>805238.1</v>
          </cell>
          <cell r="AN586">
            <v>403096.91166666668</v>
          </cell>
        </row>
        <row r="587">
          <cell r="AB587">
            <v>372546.16</v>
          </cell>
          <cell r="AN587">
            <v>189152.93999999997</v>
          </cell>
          <cell r="AO587" t="str">
            <v>65</v>
          </cell>
          <cell r="AP587" t="str">
            <v xml:space="preserve">  </v>
          </cell>
        </row>
        <row r="588">
          <cell r="AB588">
            <v>-5104426.16</v>
          </cell>
          <cell r="AN588">
            <v>-1790443.5249999997</v>
          </cell>
        </row>
        <row r="589">
          <cell r="AB589">
            <v>-1100761.99</v>
          </cell>
          <cell r="AN589">
            <v>-387028.17458333331</v>
          </cell>
          <cell r="AO589" t="str">
            <v>65</v>
          </cell>
          <cell r="AP589" t="str">
            <v xml:space="preserve">  </v>
          </cell>
        </row>
        <row r="590">
          <cell r="AB590">
            <v>1830715.29</v>
          </cell>
          <cell r="AN590">
            <v>549882.87708333321</v>
          </cell>
        </row>
        <row r="591">
          <cell r="AB591">
            <v>0</v>
          </cell>
          <cell r="AN591">
            <v>0</v>
          </cell>
          <cell r="AO591" t="str">
            <v>52</v>
          </cell>
        </row>
        <row r="592">
          <cell r="AB592">
            <v>187781.41</v>
          </cell>
          <cell r="AN592">
            <v>72189.946249999994</v>
          </cell>
          <cell r="AO592" t="str">
            <v>52</v>
          </cell>
        </row>
        <row r="593">
          <cell r="AB593">
            <v>17878.21</v>
          </cell>
          <cell r="AN593">
            <v>6774.901249999999</v>
          </cell>
          <cell r="AO593" t="str">
            <v>52</v>
          </cell>
        </row>
        <row r="594">
          <cell r="AB594">
            <v>0</v>
          </cell>
          <cell r="AN594">
            <v>0</v>
          </cell>
          <cell r="AO594" t="str">
            <v>66</v>
          </cell>
        </row>
        <row r="595">
          <cell r="AB595">
            <v>-1053090.1599999999</v>
          </cell>
          <cell r="AN595">
            <v>-571963.74708333332</v>
          </cell>
          <cell r="AO595" t="str">
            <v>66</v>
          </cell>
        </row>
        <row r="596">
          <cell r="AB596">
            <v>0</v>
          </cell>
          <cell r="AN596">
            <v>0</v>
          </cell>
          <cell r="AO596" t="str">
            <v>66</v>
          </cell>
        </row>
        <row r="597">
          <cell r="AB597">
            <v>394566.19</v>
          </cell>
          <cell r="AN597">
            <v>338563.01666666666</v>
          </cell>
          <cell r="AO597" t="str">
            <v>66</v>
          </cell>
        </row>
        <row r="598">
          <cell r="AB598">
            <v>-979736.54</v>
          </cell>
          <cell r="AN598">
            <v>-328040.98666666663</v>
          </cell>
          <cell r="AO598" t="str">
            <v>66</v>
          </cell>
        </row>
        <row r="599">
          <cell r="AB599">
            <v>-398.85</v>
          </cell>
          <cell r="AN599">
            <v>15467.631249999997</v>
          </cell>
          <cell r="AO599" t="str">
            <v>66</v>
          </cell>
        </row>
        <row r="600">
          <cell r="AB600">
            <v>4770.29</v>
          </cell>
          <cell r="AN600">
            <v>16349.248750000006</v>
          </cell>
          <cell r="AO600" t="str">
            <v>66</v>
          </cell>
        </row>
        <row r="601">
          <cell r="AB601">
            <v>0</v>
          </cell>
          <cell r="AN601">
            <v>0</v>
          </cell>
          <cell r="AO601" t="str">
            <v>66</v>
          </cell>
        </row>
        <row r="602">
          <cell r="AB602">
            <v>0</v>
          </cell>
          <cell r="AN602">
            <v>0</v>
          </cell>
          <cell r="AO602" t="str">
            <v>66</v>
          </cell>
        </row>
        <row r="603">
          <cell r="AB603">
            <v>0</v>
          </cell>
          <cell r="AN603">
            <v>-67.651666666666671</v>
          </cell>
          <cell r="AO603" t="str">
            <v>66</v>
          </cell>
        </row>
        <row r="604">
          <cell r="AB604">
            <v>0</v>
          </cell>
          <cell r="AN604">
            <v>0</v>
          </cell>
          <cell r="AO604" t="str">
            <v>66</v>
          </cell>
        </row>
        <row r="605">
          <cell r="AB605">
            <v>-552356.63</v>
          </cell>
          <cell r="AN605">
            <v>294637.04416666663</v>
          </cell>
          <cell r="AO605" t="str">
            <v>66</v>
          </cell>
        </row>
        <row r="606">
          <cell r="AB606">
            <v>0</v>
          </cell>
          <cell r="AN606">
            <v>0</v>
          </cell>
          <cell r="AO606" t="str">
            <v>66</v>
          </cell>
        </row>
        <row r="607">
          <cell r="AB607">
            <v>0</v>
          </cell>
          <cell r="AN607">
            <v>-89.583333333333329</v>
          </cell>
          <cell r="AO607" t="str">
            <v>66</v>
          </cell>
        </row>
        <row r="608">
          <cell r="AB608">
            <v>0</v>
          </cell>
          <cell r="AN608">
            <v>0</v>
          </cell>
          <cell r="AO608" t="str">
            <v>66</v>
          </cell>
        </row>
        <row r="609">
          <cell r="AB609">
            <v>0</v>
          </cell>
          <cell r="AN609">
            <v>0</v>
          </cell>
          <cell r="AO609" t="str">
            <v>66</v>
          </cell>
        </row>
        <row r="610">
          <cell r="AB610">
            <v>0</v>
          </cell>
          <cell r="AN610">
            <v>0</v>
          </cell>
          <cell r="AO610" t="str">
            <v>66</v>
          </cell>
        </row>
        <row r="611">
          <cell r="AB611">
            <v>0</v>
          </cell>
          <cell r="AN611">
            <v>619.84625000000005</v>
          </cell>
          <cell r="AO611" t="str">
            <v>66</v>
          </cell>
        </row>
        <row r="612">
          <cell r="AB612">
            <v>0</v>
          </cell>
          <cell r="AN612">
            <v>1436.0620833333335</v>
          </cell>
          <cell r="AO612" t="str">
            <v>66</v>
          </cell>
        </row>
        <row r="613">
          <cell r="AB613">
            <v>0</v>
          </cell>
          <cell r="AN613">
            <v>12878.130833333335</v>
          </cell>
          <cell r="AO613" t="str">
            <v>66</v>
          </cell>
        </row>
        <row r="614">
          <cell r="AB614">
            <v>0</v>
          </cell>
          <cell r="AN614">
            <v>912.48083333333341</v>
          </cell>
          <cell r="AO614" t="str">
            <v>66</v>
          </cell>
        </row>
        <row r="615">
          <cell r="AB615">
            <v>0</v>
          </cell>
          <cell r="AN615">
            <v>303.78125</v>
          </cell>
          <cell r="AO615" t="str">
            <v>66</v>
          </cell>
        </row>
        <row r="616">
          <cell r="AB616">
            <v>0</v>
          </cell>
          <cell r="AN616">
            <v>499.4708333333333</v>
          </cell>
          <cell r="AO616" t="str">
            <v>66</v>
          </cell>
        </row>
        <row r="617">
          <cell r="AB617">
            <v>0</v>
          </cell>
          <cell r="AN617">
            <v>-261.05416666666667</v>
          </cell>
          <cell r="AO617" t="str">
            <v>66</v>
          </cell>
        </row>
        <row r="618">
          <cell r="AB618">
            <v>0</v>
          </cell>
          <cell r="AN618">
            <v>60.588333333333331</v>
          </cell>
          <cell r="AO618" t="str">
            <v>66</v>
          </cell>
        </row>
        <row r="619">
          <cell r="AB619">
            <v>0</v>
          </cell>
          <cell r="AN619">
            <v>282.75166666666667</v>
          </cell>
          <cell r="AO619" t="str">
            <v>66</v>
          </cell>
        </row>
        <row r="620">
          <cell r="AB620">
            <v>0</v>
          </cell>
          <cell r="AN620">
            <v>0</v>
          </cell>
          <cell r="AO620" t="str">
            <v>66</v>
          </cell>
        </row>
        <row r="621">
          <cell r="AB621">
            <v>0</v>
          </cell>
          <cell r="AN621">
            <v>0</v>
          </cell>
          <cell r="AO621" t="str">
            <v>66</v>
          </cell>
        </row>
        <row r="622">
          <cell r="AB622">
            <v>0</v>
          </cell>
          <cell r="AN622">
            <v>0</v>
          </cell>
          <cell r="AO622" t="str">
            <v>66</v>
          </cell>
        </row>
        <row r="623">
          <cell r="AB623">
            <v>0</v>
          </cell>
          <cell r="AN623">
            <v>0</v>
          </cell>
          <cell r="AO623" t="str">
            <v>66</v>
          </cell>
        </row>
        <row r="624">
          <cell r="AB624">
            <v>0</v>
          </cell>
          <cell r="AN624">
            <v>0</v>
          </cell>
          <cell r="AO624" t="str">
            <v>66</v>
          </cell>
        </row>
        <row r="625">
          <cell r="AB625">
            <v>0</v>
          </cell>
          <cell r="AN625">
            <v>0</v>
          </cell>
          <cell r="AO625" t="str">
            <v>66</v>
          </cell>
        </row>
        <row r="626">
          <cell r="AB626">
            <v>0</v>
          </cell>
          <cell r="AN626">
            <v>-1311.0908333333334</v>
          </cell>
          <cell r="AO626" t="str">
            <v>66</v>
          </cell>
        </row>
        <row r="627">
          <cell r="AB627">
            <v>0</v>
          </cell>
          <cell r="AN627">
            <v>-16.465</v>
          </cell>
          <cell r="AO627" t="str">
            <v>66</v>
          </cell>
        </row>
        <row r="628">
          <cell r="AB628">
            <v>-163837.85999999999</v>
          </cell>
          <cell r="AN628">
            <v>-80999.089999999982</v>
          </cell>
          <cell r="AO628" t="str">
            <v>46</v>
          </cell>
        </row>
        <row r="629">
          <cell r="AB629">
            <v>6468.93</v>
          </cell>
          <cell r="AN629">
            <v>21766.872916666664</v>
          </cell>
          <cell r="AO629" t="str">
            <v>45</v>
          </cell>
        </row>
        <row r="630">
          <cell r="AB630">
            <v>1009412.27</v>
          </cell>
          <cell r="AN630">
            <v>626744.55624999991</v>
          </cell>
          <cell r="AO630" t="str">
            <v>46</v>
          </cell>
        </row>
        <row r="631">
          <cell r="AB631">
            <v>0</v>
          </cell>
          <cell r="AN631">
            <v>0</v>
          </cell>
          <cell r="AO631" t="str">
            <v>11</v>
          </cell>
        </row>
        <row r="632">
          <cell r="AB632">
            <v>1743402.81</v>
          </cell>
          <cell r="AN632">
            <v>1241972.5341666669</v>
          </cell>
          <cell r="AO632" t="str">
            <v>65a</v>
          </cell>
        </row>
        <row r="633">
          <cell r="AB633">
            <v>1438.7</v>
          </cell>
          <cell r="AN633">
            <v>297.21833333333336</v>
          </cell>
          <cell r="AO633" t="str">
            <v>65a</v>
          </cell>
        </row>
        <row r="634">
          <cell r="AB634">
            <v>0</v>
          </cell>
          <cell r="AN634">
            <v>40.083333333333336</v>
          </cell>
          <cell r="AO634" t="str">
            <v>47</v>
          </cell>
        </row>
        <row r="635">
          <cell r="AB635">
            <v>10555000</v>
          </cell>
          <cell r="AN635">
            <v>10420892.5</v>
          </cell>
          <cell r="AO635" t="str">
            <v>66</v>
          </cell>
        </row>
        <row r="636">
          <cell r="AB636">
            <v>4472.4399999999996</v>
          </cell>
          <cell r="AN636">
            <v>186.35166666666666</v>
          </cell>
          <cell r="AO636" t="str">
            <v>65</v>
          </cell>
        </row>
        <row r="637">
          <cell r="AB637">
            <v>109523230.25</v>
          </cell>
          <cell r="AN637">
            <v>83276858.479166672</v>
          </cell>
          <cell r="AO637" t="str">
            <v>65a</v>
          </cell>
        </row>
        <row r="638">
          <cell r="AB638">
            <v>8239.25</v>
          </cell>
          <cell r="AN638">
            <v>3370.8970833333333</v>
          </cell>
          <cell r="AO638" t="str">
            <v>47</v>
          </cell>
        </row>
        <row r="639">
          <cell r="AB639">
            <v>62194.09</v>
          </cell>
          <cell r="AN639">
            <v>131288.21666666665</v>
          </cell>
          <cell r="AO639" t="str">
            <v>47</v>
          </cell>
        </row>
        <row r="640">
          <cell r="AB640">
            <v>0</v>
          </cell>
          <cell r="AN640">
            <v>0</v>
          </cell>
          <cell r="AO640" t="str">
            <v>47</v>
          </cell>
        </row>
        <row r="641">
          <cell r="AB641">
            <v>-502.28</v>
          </cell>
          <cell r="AN641">
            <v>4.7566666666666704</v>
          </cell>
          <cell r="AO641" t="str">
            <v>65</v>
          </cell>
        </row>
        <row r="642">
          <cell r="AB642">
            <v>1536.17</v>
          </cell>
          <cell r="AN642">
            <v>740.12208333333331</v>
          </cell>
          <cell r="AO642" t="str">
            <v>65a</v>
          </cell>
        </row>
        <row r="643">
          <cell r="AB643">
            <v>682204.74</v>
          </cell>
          <cell r="AN643">
            <v>845397.6529166667</v>
          </cell>
          <cell r="AO643" t="str">
            <v>46</v>
          </cell>
        </row>
        <row r="644">
          <cell r="AB644">
            <v>369910.57</v>
          </cell>
          <cell r="AN644">
            <v>395421.61000000004</v>
          </cell>
        </row>
        <row r="645">
          <cell r="AB645">
            <v>815</v>
          </cell>
          <cell r="AN645">
            <v>169.79166666666666</v>
          </cell>
          <cell r="AO645" t="str">
            <v>11</v>
          </cell>
        </row>
        <row r="646">
          <cell r="AB646">
            <v>0</v>
          </cell>
          <cell r="AN646">
            <v>632940.83333333337</v>
          </cell>
          <cell r="AO646">
            <v>65</v>
          </cell>
        </row>
        <row r="647">
          <cell r="AB647">
            <v>0</v>
          </cell>
          <cell r="AN647">
            <v>26536.914999999997</v>
          </cell>
          <cell r="AO647" t="str">
            <v>66A</v>
          </cell>
        </row>
        <row r="648">
          <cell r="AB648">
            <v>0</v>
          </cell>
          <cell r="AN648">
            <v>404.625</v>
          </cell>
        </row>
        <row r="649">
          <cell r="AB649">
            <v>0</v>
          </cell>
          <cell r="AN649">
            <v>0</v>
          </cell>
        </row>
        <row r="650">
          <cell r="AB650">
            <v>0</v>
          </cell>
          <cell r="AN650">
            <v>0</v>
          </cell>
        </row>
        <row r="651">
          <cell r="AB651">
            <v>0</v>
          </cell>
          <cell r="AN651">
            <v>0</v>
          </cell>
        </row>
        <row r="652">
          <cell r="AB652">
            <v>26387</v>
          </cell>
          <cell r="AN652">
            <v>3429.4166666666665</v>
          </cell>
          <cell r="AO652" t="str">
            <v>11</v>
          </cell>
        </row>
        <row r="653">
          <cell r="AB653">
            <v>42523.5</v>
          </cell>
          <cell r="AN653">
            <v>6513.354166666667</v>
          </cell>
          <cell r="AO653" t="str">
            <v>11</v>
          </cell>
        </row>
        <row r="654">
          <cell r="AB654">
            <v>0</v>
          </cell>
          <cell r="AN654">
            <v>17.708333333333332</v>
          </cell>
          <cell r="AO654" t="str">
            <v>11</v>
          </cell>
        </row>
        <row r="655">
          <cell r="AB655">
            <v>0</v>
          </cell>
          <cell r="AN655">
            <v>0</v>
          </cell>
        </row>
        <row r="656">
          <cell r="AB656">
            <v>0</v>
          </cell>
          <cell r="AN656">
            <v>172.70749999999998</v>
          </cell>
          <cell r="AO656" t="str">
            <v>11</v>
          </cell>
        </row>
        <row r="657">
          <cell r="AB657">
            <v>0</v>
          </cell>
          <cell r="AN657">
            <v>43.414583333333326</v>
          </cell>
          <cell r="AO657" t="str">
            <v>65</v>
          </cell>
        </row>
        <row r="658">
          <cell r="AB658">
            <v>103528.11</v>
          </cell>
          <cell r="AN658">
            <v>157730.30333333334</v>
          </cell>
          <cell r="AO658" t="str">
            <v>11</v>
          </cell>
        </row>
        <row r="659">
          <cell r="AB659">
            <v>0</v>
          </cell>
          <cell r="AN659">
            <v>10339.358333333334</v>
          </cell>
          <cell r="AO659" t="str">
            <v>11</v>
          </cell>
        </row>
        <row r="660">
          <cell r="AB660">
            <v>0</v>
          </cell>
          <cell r="AN660">
            <v>0</v>
          </cell>
          <cell r="AO660" t="str">
            <v>65</v>
          </cell>
        </row>
        <row r="661">
          <cell r="AB661">
            <v>6182.31</v>
          </cell>
          <cell r="AN661">
            <v>4723.0045833333334</v>
          </cell>
          <cell r="AO661">
            <v>65</v>
          </cell>
        </row>
        <row r="662">
          <cell r="AB662">
            <v>0</v>
          </cell>
          <cell r="AN662">
            <v>0</v>
          </cell>
        </row>
        <row r="663">
          <cell r="AB663">
            <v>0</v>
          </cell>
          <cell r="AN663">
            <v>0</v>
          </cell>
        </row>
        <row r="664">
          <cell r="AB664">
            <v>0</v>
          </cell>
          <cell r="AN664">
            <v>0</v>
          </cell>
          <cell r="AO664" t="str">
            <v>11</v>
          </cell>
        </row>
        <row r="665">
          <cell r="AB665">
            <v>0</v>
          </cell>
          <cell r="AN665">
            <v>0</v>
          </cell>
          <cell r="AO665" t="str">
            <v>41</v>
          </cell>
        </row>
        <row r="666">
          <cell r="AB666">
            <v>0</v>
          </cell>
          <cell r="AN666">
            <v>2514014.7916666665</v>
          </cell>
          <cell r="AO666" t="str">
            <v>41</v>
          </cell>
        </row>
        <row r="667">
          <cell r="AB667">
            <v>0</v>
          </cell>
          <cell r="AN667">
            <v>-879905.20833333337</v>
          </cell>
          <cell r="AO667" t="str">
            <v>41</v>
          </cell>
        </row>
        <row r="668">
          <cell r="AB668">
            <v>0</v>
          </cell>
          <cell r="AN668">
            <v>0</v>
          </cell>
          <cell r="AO668" t="str">
            <v>41</v>
          </cell>
        </row>
        <row r="669">
          <cell r="AB669">
            <v>0</v>
          </cell>
          <cell r="AN669">
            <v>0</v>
          </cell>
          <cell r="AO669" t="str">
            <v>41</v>
          </cell>
        </row>
        <row r="670">
          <cell r="AB670">
            <v>59899</v>
          </cell>
          <cell r="AN670">
            <v>-2834736.8333333335</v>
          </cell>
          <cell r="AO670" t="str">
            <v>41</v>
          </cell>
        </row>
        <row r="671">
          <cell r="AB671">
            <v>0</v>
          </cell>
          <cell r="AN671">
            <v>0</v>
          </cell>
          <cell r="AO671" t="str">
            <v>11</v>
          </cell>
        </row>
        <row r="672">
          <cell r="AB672">
            <v>524.9</v>
          </cell>
          <cell r="AN672">
            <v>7580.0358333333288</v>
          </cell>
          <cell r="AO672" t="str">
            <v>41</v>
          </cell>
        </row>
        <row r="673">
          <cell r="AB673">
            <v>62572.92</v>
          </cell>
          <cell r="AN673">
            <v>257985.48</v>
          </cell>
          <cell r="AO673" t="str">
            <v>11</v>
          </cell>
        </row>
        <row r="674">
          <cell r="AB674">
            <v>0</v>
          </cell>
          <cell r="AN674">
            <v>16279.333333333334</v>
          </cell>
          <cell r="AO674" t="str">
            <v>11</v>
          </cell>
        </row>
        <row r="675">
          <cell r="AB675">
            <v>0</v>
          </cell>
          <cell r="AN675">
            <v>396079.33416666667</v>
          </cell>
          <cell r="AO675" t="str">
            <v>11</v>
          </cell>
        </row>
        <row r="676">
          <cell r="AB676">
            <v>0</v>
          </cell>
          <cell r="AN676">
            <v>60431.485000000008</v>
          </cell>
          <cell r="AO676" t="str">
            <v>11</v>
          </cell>
        </row>
        <row r="677">
          <cell r="AB677">
            <v>0</v>
          </cell>
          <cell r="AN677">
            <v>0</v>
          </cell>
          <cell r="AO677" t="str">
            <v>11</v>
          </cell>
        </row>
        <row r="678">
          <cell r="AB678">
            <v>0</v>
          </cell>
          <cell r="AN678">
            <v>0</v>
          </cell>
          <cell r="AO678" t="str">
            <v>41</v>
          </cell>
        </row>
        <row r="679">
          <cell r="AB679">
            <v>31524576.989999998</v>
          </cell>
          <cell r="AN679">
            <v>34386858.559999995</v>
          </cell>
          <cell r="AO679">
            <v>65</v>
          </cell>
        </row>
        <row r="680">
          <cell r="AB680">
            <v>-58100975.340000004</v>
          </cell>
          <cell r="AN680">
            <v>-58328050.006666668</v>
          </cell>
          <cell r="AO680">
            <v>65</v>
          </cell>
        </row>
        <row r="681">
          <cell r="AB681">
            <v>36510290.5</v>
          </cell>
          <cell r="AN681">
            <v>36348109.22291667</v>
          </cell>
          <cell r="AO681">
            <v>65</v>
          </cell>
        </row>
        <row r="682">
          <cell r="AB682">
            <v>9350129.5299999993</v>
          </cell>
          <cell r="AN682">
            <v>9349896.459999999</v>
          </cell>
          <cell r="AO682">
            <v>65</v>
          </cell>
        </row>
        <row r="683">
          <cell r="AB683">
            <v>209796.52</v>
          </cell>
          <cell r="AN683">
            <v>209796.52</v>
          </cell>
          <cell r="AO683">
            <v>65</v>
          </cell>
        </row>
        <row r="684">
          <cell r="AB684">
            <v>1240172.07</v>
          </cell>
          <cell r="AN684">
            <v>1239088.45</v>
          </cell>
          <cell r="AO684">
            <v>65</v>
          </cell>
        </row>
        <row r="685">
          <cell r="AB685">
            <v>7601.05</v>
          </cell>
          <cell r="AN685">
            <v>7601.050000000002</v>
          </cell>
          <cell r="AO685">
            <v>65</v>
          </cell>
        </row>
        <row r="686">
          <cell r="AB686">
            <v>1907673.02</v>
          </cell>
          <cell r="AN686">
            <v>1843181.1450000003</v>
          </cell>
          <cell r="AO686">
            <v>65</v>
          </cell>
        </row>
        <row r="687">
          <cell r="AB687">
            <v>2576768.5099999998</v>
          </cell>
          <cell r="AN687">
            <v>2577977.959999999</v>
          </cell>
          <cell r="AO687">
            <v>65</v>
          </cell>
        </row>
        <row r="688">
          <cell r="AB688">
            <v>619435.48</v>
          </cell>
          <cell r="AN688">
            <v>535505.86666666658</v>
          </cell>
          <cell r="AO688">
            <v>65</v>
          </cell>
        </row>
        <row r="689">
          <cell r="AB689">
            <v>366.95</v>
          </cell>
          <cell r="AN689">
            <v>366.94999999999987</v>
          </cell>
          <cell r="AO689">
            <v>65</v>
          </cell>
        </row>
        <row r="690">
          <cell r="AB690">
            <v>-25835.27</v>
          </cell>
          <cell r="AN690">
            <v>-25835.27</v>
          </cell>
          <cell r="AO690">
            <v>65</v>
          </cell>
        </row>
        <row r="691">
          <cell r="AB691">
            <v>405426.67</v>
          </cell>
          <cell r="AN691">
            <v>405426.67</v>
          </cell>
          <cell r="AO691">
            <v>65</v>
          </cell>
        </row>
        <row r="692">
          <cell r="AB692">
            <v>686461.83</v>
          </cell>
          <cell r="AN692">
            <v>673468.35374999989</v>
          </cell>
          <cell r="AO692">
            <v>65</v>
          </cell>
        </row>
        <row r="693">
          <cell r="AB693">
            <v>9152.75</v>
          </cell>
          <cell r="AN693">
            <v>9152.75</v>
          </cell>
          <cell r="AO693">
            <v>65</v>
          </cell>
        </row>
        <row r="694">
          <cell r="AB694">
            <v>1451535.06</v>
          </cell>
          <cell r="AN694">
            <v>1292181.8895833334</v>
          </cell>
          <cell r="AO694">
            <v>65</v>
          </cell>
        </row>
        <row r="695">
          <cell r="AB695">
            <v>2275131.77</v>
          </cell>
          <cell r="AN695">
            <v>2097071.9595833335</v>
          </cell>
          <cell r="AO695">
            <v>65</v>
          </cell>
        </row>
        <row r="696">
          <cell r="AB696">
            <v>995</v>
          </cell>
          <cell r="AN696">
            <v>995</v>
          </cell>
          <cell r="AO696">
            <v>65</v>
          </cell>
        </row>
        <row r="697">
          <cell r="AB697">
            <v>1519</v>
          </cell>
          <cell r="AN697">
            <v>1519</v>
          </cell>
          <cell r="AO697">
            <v>65</v>
          </cell>
        </row>
        <row r="698">
          <cell r="AB698">
            <v>83002.97</v>
          </cell>
          <cell r="AN698">
            <v>25795.207083333331</v>
          </cell>
          <cell r="AO698">
            <v>65</v>
          </cell>
        </row>
        <row r="699">
          <cell r="AB699">
            <v>1815753.94</v>
          </cell>
          <cell r="AN699">
            <v>1669958.1545833333</v>
          </cell>
          <cell r="AO699">
            <v>65</v>
          </cell>
        </row>
        <row r="700">
          <cell r="AB700">
            <v>3578471.46</v>
          </cell>
          <cell r="AN700">
            <v>3043446.16</v>
          </cell>
          <cell r="AO700">
            <v>65</v>
          </cell>
        </row>
        <row r="701">
          <cell r="AB701">
            <v>-1154425.72</v>
          </cell>
          <cell r="AN701">
            <v>-598835.77500000002</v>
          </cell>
          <cell r="AO701" t="str">
            <v>65</v>
          </cell>
        </row>
        <row r="702">
          <cell r="AB702">
            <v>66942.149999999994</v>
          </cell>
          <cell r="AN702">
            <v>66942.150000000009</v>
          </cell>
          <cell r="AO702">
            <v>65</v>
          </cell>
        </row>
        <row r="703">
          <cell r="AB703">
            <v>1729467.71</v>
          </cell>
          <cell r="AN703">
            <v>1256455.0979166667</v>
          </cell>
          <cell r="AO703" t="str">
            <v>65</v>
          </cell>
        </row>
        <row r="704">
          <cell r="AB704">
            <v>2694999.3</v>
          </cell>
          <cell r="AN704">
            <v>3247252.6575000002</v>
          </cell>
        </row>
        <row r="705">
          <cell r="AB705">
            <v>0</v>
          </cell>
          <cell r="AN705">
            <v>0</v>
          </cell>
          <cell r="AO705" t="str">
            <v>23</v>
          </cell>
        </row>
        <row r="706">
          <cell r="AB706">
            <v>240686</v>
          </cell>
          <cell r="AN706">
            <v>249854</v>
          </cell>
          <cell r="AO706" t="str">
            <v>12</v>
          </cell>
        </row>
        <row r="707">
          <cell r="AB707">
            <v>0</v>
          </cell>
          <cell r="AN707">
            <v>0</v>
          </cell>
          <cell r="AO707" t="str">
            <v>12</v>
          </cell>
        </row>
        <row r="708">
          <cell r="AB708">
            <v>0</v>
          </cell>
          <cell r="AN708">
            <v>0</v>
          </cell>
          <cell r="AO708" t="str">
            <v>12</v>
          </cell>
        </row>
        <row r="709">
          <cell r="AB709">
            <v>0</v>
          </cell>
          <cell r="AN709">
            <v>0</v>
          </cell>
          <cell r="AO709" t="str">
            <v>12</v>
          </cell>
        </row>
        <row r="710">
          <cell r="AB710">
            <v>0</v>
          </cell>
          <cell r="AN710">
            <v>855.84250000000009</v>
          </cell>
          <cell r="AO710" t="str">
            <v>12</v>
          </cell>
        </row>
        <row r="711">
          <cell r="AB711">
            <v>0</v>
          </cell>
          <cell r="AN711">
            <v>0</v>
          </cell>
          <cell r="AO711" t="str">
            <v>12</v>
          </cell>
        </row>
        <row r="712">
          <cell r="AB712">
            <v>81126.63</v>
          </cell>
          <cell r="AN712">
            <v>96295.335000000006</v>
          </cell>
          <cell r="AO712" t="str">
            <v>12</v>
          </cell>
        </row>
        <row r="713">
          <cell r="AB713">
            <v>0</v>
          </cell>
          <cell r="AN713">
            <v>0</v>
          </cell>
          <cell r="AO713" t="str">
            <v>12</v>
          </cell>
        </row>
        <row r="714">
          <cell r="AB714">
            <v>0</v>
          </cell>
          <cell r="AN714">
            <v>0</v>
          </cell>
          <cell r="AO714" t="str">
            <v>12</v>
          </cell>
        </row>
        <row r="715">
          <cell r="AB715">
            <v>363928.58</v>
          </cell>
          <cell r="AN715">
            <v>418517.87875000009</v>
          </cell>
          <cell r="AO715" t="str">
            <v>12</v>
          </cell>
        </row>
        <row r="716">
          <cell r="AB716">
            <v>0</v>
          </cell>
          <cell r="AN716">
            <v>-8.3333333333333339E-4</v>
          </cell>
          <cell r="AO716" t="str">
            <v>12</v>
          </cell>
        </row>
        <row r="717">
          <cell r="AB717">
            <v>3433896.22</v>
          </cell>
          <cell r="AN717">
            <v>3518336.3049999997</v>
          </cell>
          <cell r="AO717" t="str">
            <v>12</v>
          </cell>
        </row>
        <row r="718">
          <cell r="AB718">
            <v>0</v>
          </cell>
          <cell r="AN718">
            <v>38990.298750000009</v>
          </cell>
          <cell r="AO718" t="str">
            <v>12</v>
          </cell>
        </row>
        <row r="719">
          <cell r="AB719">
            <v>0</v>
          </cell>
          <cell r="AN719">
            <v>375013.89624999999</v>
          </cell>
          <cell r="AO719" t="str">
            <v>12</v>
          </cell>
        </row>
        <row r="720">
          <cell r="AB720">
            <v>0</v>
          </cell>
          <cell r="AN720">
            <v>252932.77000000002</v>
          </cell>
          <cell r="AO720" t="str">
            <v>12</v>
          </cell>
        </row>
        <row r="721">
          <cell r="AB721">
            <v>0</v>
          </cell>
          <cell r="AN721">
            <v>160976.35416666666</v>
          </cell>
          <cell r="AO721" t="str">
            <v>12</v>
          </cell>
        </row>
        <row r="722">
          <cell r="AB722">
            <v>204998.61</v>
          </cell>
          <cell r="AN722">
            <v>451013.74500000005</v>
          </cell>
          <cell r="AO722" t="str">
            <v>12</v>
          </cell>
        </row>
        <row r="723">
          <cell r="AB723">
            <v>51607.44</v>
          </cell>
          <cell r="AN723">
            <v>53357.49</v>
          </cell>
          <cell r="AO723" t="str">
            <v>12</v>
          </cell>
        </row>
        <row r="724">
          <cell r="AB724">
            <v>1246922.58</v>
          </cell>
          <cell r="AN724">
            <v>682048.96750000003</v>
          </cell>
          <cell r="AO724" t="str">
            <v>12</v>
          </cell>
        </row>
        <row r="725">
          <cell r="AB725">
            <v>947558.57</v>
          </cell>
          <cell r="AN725">
            <v>518301.1020833333</v>
          </cell>
          <cell r="AO725" t="str">
            <v>12</v>
          </cell>
        </row>
        <row r="726">
          <cell r="AB726">
            <v>2901380.85</v>
          </cell>
          <cell r="AN726">
            <v>1587014.1762499998</v>
          </cell>
          <cell r="AO726" t="str">
            <v>12</v>
          </cell>
        </row>
        <row r="727">
          <cell r="AB727">
            <v>885498.17</v>
          </cell>
          <cell r="AN727">
            <v>445254.93208333332</v>
          </cell>
          <cell r="AO727" t="str">
            <v>12</v>
          </cell>
        </row>
        <row r="728">
          <cell r="AB728">
            <v>20824.89</v>
          </cell>
          <cell r="AN728">
            <v>11446.592083333331</v>
          </cell>
          <cell r="AO728" t="str">
            <v>12</v>
          </cell>
        </row>
        <row r="729">
          <cell r="AB729">
            <v>48590.85</v>
          </cell>
          <cell r="AN729">
            <v>26708.416249999995</v>
          </cell>
          <cell r="AO729" t="str">
            <v>12</v>
          </cell>
        </row>
        <row r="730">
          <cell r="AB730">
            <v>21683.19</v>
          </cell>
          <cell r="AN730">
            <v>12627.516250000001</v>
          </cell>
          <cell r="AO730" t="str">
            <v>12</v>
          </cell>
        </row>
        <row r="731">
          <cell r="AB731">
            <v>1182021.1399999999</v>
          </cell>
          <cell r="AN731">
            <v>447597.21083333337</v>
          </cell>
          <cell r="AO731" t="str">
            <v>12</v>
          </cell>
        </row>
        <row r="732">
          <cell r="AB732">
            <v>914262.01</v>
          </cell>
          <cell r="AN732">
            <v>349365.44124999997</v>
          </cell>
          <cell r="AO732" t="str">
            <v>12</v>
          </cell>
        </row>
        <row r="733">
          <cell r="AB733">
            <v>131262.21</v>
          </cell>
          <cell r="AN733">
            <v>50144.346249999995</v>
          </cell>
          <cell r="AO733" t="str">
            <v>12</v>
          </cell>
        </row>
        <row r="734">
          <cell r="AB734">
            <v>211343.67</v>
          </cell>
          <cell r="AN734">
            <v>26491.957916666666</v>
          </cell>
          <cell r="AO734" t="str">
            <v>12</v>
          </cell>
        </row>
        <row r="735">
          <cell r="AB735">
            <v>16933402.649999999</v>
          </cell>
          <cell r="AN735">
            <v>2423547.3450000002</v>
          </cell>
          <cell r="AO735">
            <v>65</v>
          </cell>
        </row>
        <row r="736">
          <cell r="AB736">
            <v>-7524234.4400000004</v>
          </cell>
          <cell r="AN736">
            <v>-24274078.705416668</v>
          </cell>
          <cell r="AO736">
            <v>65</v>
          </cell>
        </row>
        <row r="737">
          <cell r="AB737">
            <v>0</v>
          </cell>
          <cell r="AN737">
            <v>0</v>
          </cell>
          <cell r="AO737">
            <v>65</v>
          </cell>
        </row>
        <row r="738">
          <cell r="AB738">
            <v>-16440523.59</v>
          </cell>
          <cell r="AN738">
            <v>-25984664.073333338</v>
          </cell>
          <cell r="AO738">
            <v>65</v>
          </cell>
        </row>
        <row r="739">
          <cell r="AB739">
            <v>135186.18</v>
          </cell>
          <cell r="AN739">
            <v>-949375.49624999997</v>
          </cell>
          <cell r="AO739" t="str">
            <v>65</v>
          </cell>
        </row>
        <row r="740">
          <cell r="AB740">
            <v>119544.02</v>
          </cell>
          <cell r="AN740">
            <v>-29784.801250000008</v>
          </cell>
          <cell r="AO740" t="str">
            <v>65</v>
          </cell>
        </row>
        <row r="741">
          <cell r="AB741">
            <v>0</v>
          </cell>
          <cell r="AN741">
            <v>0</v>
          </cell>
          <cell r="AO741" t="str">
            <v>65b</v>
          </cell>
        </row>
        <row r="742">
          <cell r="AB742">
            <v>5176339752.470005</v>
          </cell>
          <cell r="AN742">
            <v>5231517078.7645855</v>
          </cell>
        </row>
        <row r="744">
          <cell r="AB744">
            <v>-77201680.299999997</v>
          </cell>
          <cell r="AN744">
            <v>-63598251.922916673</v>
          </cell>
          <cell r="AO744" t="str">
            <v>6</v>
          </cell>
        </row>
        <row r="745">
          <cell r="AB745">
            <v>48572715</v>
          </cell>
          <cell r="AN745">
            <v>46778090</v>
          </cell>
          <cell r="AO745" t="str">
            <v>65b</v>
          </cell>
        </row>
        <row r="746">
          <cell r="AB746">
            <v>-1024751.45</v>
          </cell>
          <cell r="AN746">
            <v>-1024751.4499999998</v>
          </cell>
          <cell r="AO746" t="str">
            <v>64</v>
          </cell>
        </row>
        <row r="747">
          <cell r="AB747">
            <v>-459000</v>
          </cell>
          <cell r="AN747">
            <v>-159375</v>
          </cell>
          <cell r="AO747" t="str">
            <v>50/67</v>
          </cell>
        </row>
        <row r="748">
          <cell r="AB748">
            <v>33917.58</v>
          </cell>
          <cell r="AN748">
            <v>40584.246666666681</v>
          </cell>
          <cell r="AO748" t="str">
            <v>22</v>
          </cell>
          <cell r="AP748">
            <v>23</v>
          </cell>
        </row>
        <row r="749">
          <cell r="AB749">
            <v>91427</v>
          </cell>
          <cell r="AN749">
            <v>109010.33333333333</v>
          </cell>
          <cell r="AO749" t="str">
            <v>22</v>
          </cell>
          <cell r="AP749">
            <v>24</v>
          </cell>
        </row>
        <row r="750">
          <cell r="AB750">
            <v>39518432</v>
          </cell>
          <cell r="AN750">
            <v>38608265.333333336</v>
          </cell>
          <cell r="AO750" t="str">
            <v>22</v>
          </cell>
          <cell r="AP750">
            <v>25</v>
          </cell>
        </row>
        <row r="751">
          <cell r="AB751">
            <v>0</v>
          </cell>
          <cell r="AN751">
            <v>0</v>
          </cell>
          <cell r="AO751" t="str">
            <v>6</v>
          </cell>
        </row>
        <row r="752">
          <cell r="AB752">
            <v>-29322000</v>
          </cell>
          <cell r="AN752">
            <v>-23140166.666666668</v>
          </cell>
          <cell r="AO752" t="str">
            <v>66</v>
          </cell>
        </row>
        <row r="753">
          <cell r="AB753">
            <v>2889000</v>
          </cell>
          <cell r="AN753">
            <v>2464458.3333333335</v>
          </cell>
          <cell r="AO753" t="str">
            <v>31/66</v>
          </cell>
          <cell r="AP753">
            <v>26</v>
          </cell>
        </row>
        <row r="754">
          <cell r="AB754">
            <v>1998018</v>
          </cell>
          <cell r="AN754">
            <v>2778226.3333333335</v>
          </cell>
          <cell r="AO754" t="str">
            <v>48</v>
          </cell>
        </row>
        <row r="755">
          <cell r="AB755">
            <v>2718000</v>
          </cell>
          <cell r="AN755">
            <v>2151750</v>
          </cell>
          <cell r="AO755" t="str">
            <v>48</v>
          </cell>
        </row>
        <row r="756">
          <cell r="AB756">
            <v>205589</v>
          </cell>
          <cell r="AN756">
            <v>712499.41666666663</v>
          </cell>
          <cell r="AO756" t="str">
            <v>50/67</v>
          </cell>
        </row>
        <row r="757">
          <cell r="AB757">
            <v>4822933</v>
          </cell>
          <cell r="AN757">
            <v>3574838.4166666665</v>
          </cell>
          <cell r="AO757" t="str">
            <v>50/67</v>
          </cell>
        </row>
        <row r="758">
          <cell r="AB758">
            <v>10483</v>
          </cell>
          <cell r="AN758">
            <v>84153.75</v>
          </cell>
          <cell r="AO758" t="str">
            <v>50/67</v>
          </cell>
        </row>
        <row r="759">
          <cell r="AB759">
            <v>49000</v>
          </cell>
          <cell r="AN759">
            <v>49000</v>
          </cell>
          <cell r="AO759" t="str">
            <v>48</v>
          </cell>
        </row>
        <row r="760">
          <cell r="AB760">
            <v>-236000</v>
          </cell>
          <cell r="AN760">
            <v>-220833.33333333334</v>
          </cell>
          <cell r="AO760" t="str">
            <v>48</v>
          </cell>
        </row>
        <row r="761">
          <cell r="AB761">
            <v>0</v>
          </cell>
          <cell r="AN761">
            <v>0</v>
          </cell>
          <cell r="AO761" t="str">
            <v>22</v>
          </cell>
          <cell r="AP761">
            <v>27</v>
          </cell>
        </row>
        <row r="762">
          <cell r="AB762">
            <v>2070000</v>
          </cell>
          <cell r="AN762">
            <v>2116416.6666666665</v>
          </cell>
        </row>
        <row r="763">
          <cell r="AB763">
            <v>365575</v>
          </cell>
          <cell r="AN763">
            <v>340907.29166666669</v>
          </cell>
          <cell r="AO763" t="str">
            <v>50/67</v>
          </cell>
        </row>
        <row r="764">
          <cell r="AB764">
            <v>455000</v>
          </cell>
          <cell r="AN764">
            <v>455000</v>
          </cell>
          <cell r="AO764" t="str">
            <v>50/67</v>
          </cell>
        </row>
        <row r="765">
          <cell r="AB765">
            <v>960000</v>
          </cell>
          <cell r="AN765">
            <v>1027500</v>
          </cell>
        </row>
        <row r="766">
          <cell r="AB766">
            <v>1259000</v>
          </cell>
          <cell r="AN766">
            <v>1259000</v>
          </cell>
        </row>
        <row r="767">
          <cell r="AB767">
            <v>0</v>
          </cell>
          <cell r="AN767">
            <v>0</v>
          </cell>
        </row>
        <row r="768">
          <cell r="AB768">
            <v>6917206</v>
          </cell>
          <cell r="AN768">
            <v>5937363.916666667</v>
          </cell>
        </row>
        <row r="769">
          <cell r="AB769">
            <v>0</v>
          </cell>
          <cell r="AN769">
            <v>0</v>
          </cell>
        </row>
        <row r="770">
          <cell r="AB770">
            <v>2854228</v>
          </cell>
          <cell r="AN770">
            <v>2331884.375</v>
          </cell>
          <cell r="AO770" t="str">
            <v>48</v>
          </cell>
        </row>
        <row r="771">
          <cell r="AB771">
            <v>2458000</v>
          </cell>
          <cell r="AN771">
            <v>2458000</v>
          </cell>
          <cell r="AO771" t="str">
            <v>65a</v>
          </cell>
        </row>
        <row r="772">
          <cell r="AB772">
            <v>1553352</v>
          </cell>
          <cell r="AN772">
            <v>1362685.3333333333</v>
          </cell>
        </row>
        <row r="773">
          <cell r="AB773">
            <v>863861</v>
          </cell>
          <cell r="AN773">
            <v>1768056.625</v>
          </cell>
        </row>
        <row r="774">
          <cell r="AB774">
            <v>0</v>
          </cell>
          <cell r="AN774">
            <v>0</v>
          </cell>
        </row>
        <row r="775">
          <cell r="AB775">
            <v>21000</v>
          </cell>
          <cell r="AN775">
            <v>19583.333333333332</v>
          </cell>
          <cell r="AO775" t="str">
            <v>50/67</v>
          </cell>
        </row>
        <row r="776">
          <cell r="AB776">
            <v>0</v>
          </cell>
          <cell r="AN776">
            <v>0</v>
          </cell>
        </row>
        <row r="777">
          <cell r="AB777">
            <v>159437</v>
          </cell>
          <cell r="AN777">
            <v>159437</v>
          </cell>
          <cell r="AO777" t="str">
            <v>48</v>
          </cell>
        </row>
        <row r="778">
          <cell r="AB778">
            <v>1080000</v>
          </cell>
          <cell r="AN778">
            <v>854750</v>
          </cell>
        </row>
        <row r="779">
          <cell r="AB779">
            <v>-7000</v>
          </cell>
          <cell r="AN779">
            <v>-7000</v>
          </cell>
        </row>
        <row r="780">
          <cell r="AB780">
            <v>0</v>
          </cell>
          <cell r="AN780">
            <v>0</v>
          </cell>
          <cell r="AO780" t="str">
            <v>41</v>
          </cell>
        </row>
        <row r="781">
          <cell r="AB781">
            <v>12777000</v>
          </cell>
          <cell r="AN781">
            <v>12777000</v>
          </cell>
        </row>
        <row r="782">
          <cell r="AB782">
            <v>1044000</v>
          </cell>
          <cell r="AN782">
            <v>1044000</v>
          </cell>
        </row>
        <row r="783">
          <cell r="AB783">
            <v>5292000</v>
          </cell>
          <cell r="AN783">
            <v>5298375</v>
          </cell>
          <cell r="AO783" t="str">
            <v>50/67</v>
          </cell>
        </row>
        <row r="784">
          <cell r="AB784">
            <v>1074914</v>
          </cell>
          <cell r="AN784">
            <v>3404125.4583333335</v>
          </cell>
          <cell r="AO784" t="str">
            <v>50/67</v>
          </cell>
        </row>
        <row r="785">
          <cell r="AB785">
            <v>138097</v>
          </cell>
          <cell r="AN785">
            <v>59302.541666666664</v>
          </cell>
        </row>
        <row r="786">
          <cell r="AB786">
            <v>448000</v>
          </cell>
          <cell r="AN786">
            <v>726875</v>
          </cell>
        </row>
        <row r="787">
          <cell r="AB787">
            <v>550000</v>
          </cell>
          <cell r="AN787">
            <v>22916.666666666668</v>
          </cell>
        </row>
        <row r="788">
          <cell r="AB788">
            <v>700000</v>
          </cell>
          <cell r="AN788">
            <v>29166.666666666668</v>
          </cell>
        </row>
        <row r="789">
          <cell r="AB789">
            <v>-859037900</v>
          </cell>
          <cell r="AN789">
            <v>-859037900</v>
          </cell>
          <cell r="AO789" t="str">
            <v>2</v>
          </cell>
        </row>
        <row r="790">
          <cell r="AB790">
            <v>-60000000</v>
          </cell>
          <cell r="AN790">
            <v>-60000000</v>
          </cell>
          <cell r="AO790" t="str">
            <v>3</v>
          </cell>
        </row>
        <row r="791">
          <cell r="AB791">
            <v>0</v>
          </cell>
          <cell r="AN791">
            <v>0</v>
          </cell>
          <cell r="AO791" t="str">
            <v>3</v>
          </cell>
        </row>
        <row r="792">
          <cell r="AB792">
            <v>-431100</v>
          </cell>
          <cell r="AN792">
            <v>-431100</v>
          </cell>
          <cell r="AO792" t="str">
            <v>3</v>
          </cell>
        </row>
        <row r="793">
          <cell r="AB793">
            <v>-1458300</v>
          </cell>
          <cell r="AN793">
            <v>-1470487.5</v>
          </cell>
          <cell r="AO793" t="str">
            <v>3</v>
          </cell>
        </row>
        <row r="794">
          <cell r="AB794">
            <v>0</v>
          </cell>
          <cell r="AN794">
            <v>-32343750</v>
          </cell>
          <cell r="AO794" t="str">
            <v>3</v>
          </cell>
        </row>
        <row r="795">
          <cell r="AB795">
            <v>-80250000</v>
          </cell>
          <cell r="AN795">
            <v>-87656250</v>
          </cell>
          <cell r="AO795" t="str">
            <v>3</v>
          </cell>
        </row>
        <row r="796">
          <cell r="AB796">
            <v>-200000000</v>
          </cell>
          <cell r="AN796">
            <v>-200000000</v>
          </cell>
          <cell r="AO796" t="str">
            <v>3</v>
          </cell>
        </row>
        <row r="797">
          <cell r="AB797">
            <v>-122847945.22</v>
          </cell>
          <cell r="AN797">
            <v>-122847945.22000001</v>
          </cell>
          <cell r="AO797" t="str">
            <v>4</v>
          </cell>
        </row>
        <row r="798">
          <cell r="AB798">
            <v>-338395484.31</v>
          </cell>
          <cell r="AN798">
            <v>-338395484.31</v>
          </cell>
          <cell r="AO798" t="str">
            <v>4</v>
          </cell>
        </row>
        <row r="799">
          <cell r="AB799">
            <v>-16901820.34</v>
          </cell>
          <cell r="AN799">
            <v>-16901820.34</v>
          </cell>
          <cell r="AO799" t="str">
            <v>4</v>
          </cell>
        </row>
        <row r="800">
          <cell r="AB800">
            <v>-337.5</v>
          </cell>
          <cell r="AN800">
            <v>-154.6875</v>
          </cell>
          <cell r="AO800" t="str">
            <v>4</v>
          </cell>
        </row>
        <row r="801">
          <cell r="AB801">
            <v>-32191469.550000001</v>
          </cell>
          <cell r="AN801">
            <v>-16050268.320000002</v>
          </cell>
          <cell r="AO801" t="str">
            <v>4</v>
          </cell>
        </row>
        <row r="802">
          <cell r="AB802">
            <v>0</v>
          </cell>
          <cell r="AN802">
            <v>-256594.16666666666</v>
          </cell>
          <cell r="AO802" t="str">
            <v>41</v>
          </cell>
        </row>
        <row r="803">
          <cell r="AB803">
            <v>0</v>
          </cell>
          <cell r="AN803">
            <v>-4329698.958333333</v>
          </cell>
          <cell r="AO803" t="str">
            <v>41</v>
          </cell>
        </row>
        <row r="804">
          <cell r="AB804">
            <v>0</v>
          </cell>
          <cell r="AN804">
            <v>5697865.416666667</v>
          </cell>
          <cell r="AO804" t="str">
            <v>41</v>
          </cell>
        </row>
        <row r="805">
          <cell r="AB805">
            <v>0</v>
          </cell>
          <cell r="AN805">
            <v>10479064.791666666</v>
          </cell>
          <cell r="AO805" t="str">
            <v>41</v>
          </cell>
        </row>
        <row r="806">
          <cell r="AB806">
            <v>0</v>
          </cell>
          <cell r="AN806">
            <v>1072536.875</v>
          </cell>
          <cell r="AO806" t="str">
            <v>41</v>
          </cell>
        </row>
        <row r="807">
          <cell r="AB807">
            <v>0</v>
          </cell>
          <cell r="AN807">
            <v>-13481340.833333334</v>
          </cell>
          <cell r="AO807" t="str">
            <v>41</v>
          </cell>
        </row>
        <row r="808">
          <cell r="AB808">
            <v>2148854.7200000002</v>
          </cell>
          <cell r="AN808">
            <v>2148854.7199999997</v>
          </cell>
          <cell r="AO808" t="str">
            <v>4</v>
          </cell>
        </row>
        <row r="809">
          <cell r="AB809">
            <v>1650848.74</v>
          </cell>
          <cell r="AN809">
            <v>1650848.74</v>
          </cell>
          <cell r="AO809" t="str">
            <v>4</v>
          </cell>
        </row>
        <row r="810">
          <cell r="AB810">
            <v>4985024.68</v>
          </cell>
          <cell r="AN810">
            <v>4985024.68</v>
          </cell>
          <cell r="AO810" t="str">
            <v>4</v>
          </cell>
        </row>
        <row r="811">
          <cell r="AB811">
            <v>786587.56</v>
          </cell>
          <cell r="AN811">
            <v>786587.56000000017</v>
          </cell>
          <cell r="AO811" t="str">
            <v>4</v>
          </cell>
        </row>
        <row r="812">
          <cell r="AB812">
            <v>-5370574</v>
          </cell>
          <cell r="AN812">
            <v>-5312805.458333333</v>
          </cell>
          <cell r="AO812" t="str">
            <v>6</v>
          </cell>
        </row>
        <row r="813">
          <cell r="AB813">
            <v>-790188</v>
          </cell>
          <cell r="AN813">
            <v>-780108.83333333337</v>
          </cell>
          <cell r="AO813" t="str">
            <v>6</v>
          </cell>
        </row>
        <row r="814">
          <cell r="AB814">
            <v>0</v>
          </cell>
          <cell r="AN814">
            <v>0</v>
          </cell>
          <cell r="AO814" t="str">
            <v>6</v>
          </cell>
        </row>
        <row r="815">
          <cell r="AB815">
            <v>0</v>
          </cell>
          <cell r="AN815">
            <v>0</v>
          </cell>
          <cell r="AO815" t="str">
            <v>41</v>
          </cell>
        </row>
        <row r="816">
          <cell r="AB816">
            <v>-103974220.56</v>
          </cell>
          <cell r="AN816">
            <v>-108063850.17208336</v>
          </cell>
          <cell r="AO816" t="str">
            <v>6</v>
          </cell>
        </row>
        <row r="817">
          <cell r="AB817">
            <v>77562549.519999996</v>
          </cell>
          <cell r="AN817">
            <v>77562549.519999996</v>
          </cell>
          <cell r="AO817" t="str">
            <v>6</v>
          </cell>
        </row>
        <row r="818">
          <cell r="AB818">
            <v>1755001.25</v>
          </cell>
          <cell r="AN818">
            <v>1755001.25</v>
          </cell>
          <cell r="AO818" t="str">
            <v>6</v>
          </cell>
        </row>
        <row r="819">
          <cell r="AB819">
            <v>1471103.62</v>
          </cell>
          <cell r="AN819">
            <v>1471103.6200000003</v>
          </cell>
          <cell r="AO819" t="str">
            <v>6</v>
          </cell>
        </row>
        <row r="820">
          <cell r="AB820">
            <v>16359946.109999999</v>
          </cell>
          <cell r="AN820">
            <v>16359946.110000005</v>
          </cell>
          <cell r="AO820" t="str">
            <v>6</v>
          </cell>
        </row>
        <row r="821">
          <cell r="AB821">
            <v>-1676293.6</v>
          </cell>
          <cell r="AN821">
            <v>-1676293.5999999999</v>
          </cell>
          <cell r="AO821" t="str">
            <v>6</v>
          </cell>
        </row>
        <row r="822">
          <cell r="AB822">
            <v>-79330806.810000002</v>
          </cell>
          <cell r="AN822">
            <v>-75442765.768333316</v>
          </cell>
          <cell r="AO822" t="str">
            <v>6</v>
          </cell>
        </row>
        <row r="823">
          <cell r="AB823">
            <v>27022509.050000001</v>
          </cell>
          <cell r="AN823">
            <v>26661328.412083339</v>
          </cell>
          <cell r="AO823" t="str">
            <v>6</v>
          </cell>
        </row>
        <row r="824">
          <cell r="AB824">
            <v>0</v>
          </cell>
          <cell r="AN824">
            <v>0</v>
          </cell>
          <cell r="AO824" t="str">
            <v>6</v>
          </cell>
        </row>
        <row r="825">
          <cell r="AB825">
            <v>0</v>
          </cell>
          <cell r="AN825">
            <v>0</v>
          </cell>
          <cell r="AO825" t="str">
            <v>6</v>
          </cell>
        </row>
        <row r="826">
          <cell r="AB826">
            <v>0</v>
          </cell>
          <cell r="AN826">
            <v>1229050.6666666667</v>
          </cell>
          <cell r="AO826" t="str">
            <v>6</v>
          </cell>
        </row>
        <row r="827">
          <cell r="AB827">
            <v>0</v>
          </cell>
          <cell r="AN827">
            <v>352289.20833333331</v>
          </cell>
          <cell r="AO827" t="str">
            <v>6</v>
          </cell>
        </row>
        <row r="828">
          <cell r="AB828">
            <v>0</v>
          </cell>
          <cell r="AN828">
            <v>2304566.4775</v>
          </cell>
          <cell r="AO828" t="str">
            <v>6</v>
          </cell>
        </row>
        <row r="829">
          <cell r="AB829">
            <v>-20782555</v>
          </cell>
          <cell r="AN829">
            <v>-16452856.041666666</v>
          </cell>
          <cell r="AO829" t="str">
            <v>41</v>
          </cell>
        </row>
        <row r="830">
          <cell r="AB830">
            <v>20564836</v>
          </cell>
          <cell r="AN830">
            <v>18855320.916666668</v>
          </cell>
          <cell r="AO830" t="str">
            <v>41</v>
          </cell>
        </row>
        <row r="831">
          <cell r="AB831">
            <v>46647134</v>
          </cell>
          <cell r="AN831">
            <v>38816175.083333336</v>
          </cell>
          <cell r="AO831" t="str">
            <v>41</v>
          </cell>
        </row>
        <row r="832">
          <cell r="AB832">
            <v>-59636660</v>
          </cell>
          <cell r="AN832">
            <v>-50294894.083333336</v>
          </cell>
          <cell r="AO832" t="str">
            <v>41</v>
          </cell>
        </row>
        <row r="833">
          <cell r="AB833">
            <v>0</v>
          </cell>
          <cell r="AN833">
            <v>-770363.5</v>
          </cell>
          <cell r="AO833" t="str">
            <v>41</v>
          </cell>
        </row>
        <row r="834">
          <cell r="AB834">
            <v>7246000</v>
          </cell>
          <cell r="AN834">
            <v>5736416.666666667</v>
          </cell>
          <cell r="AO834" t="str">
            <v>41</v>
          </cell>
        </row>
        <row r="835">
          <cell r="AB835">
            <v>0</v>
          </cell>
          <cell r="AN835">
            <v>0</v>
          </cell>
          <cell r="AO835" t="str">
            <v>8</v>
          </cell>
        </row>
        <row r="836">
          <cell r="AB836">
            <v>-25000000</v>
          </cell>
          <cell r="AN836">
            <v>-25000000</v>
          </cell>
          <cell r="AO836" t="str">
            <v>8</v>
          </cell>
        </row>
        <row r="837">
          <cell r="AB837">
            <v>0</v>
          </cell>
          <cell r="AN837">
            <v>0</v>
          </cell>
          <cell r="AO837" t="str">
            <v>8</v>
          </cell>
        </row>
        <row r="838">
          <cell r="AB838">
            <v>0</v>
          </cell>
          <cell r="AN838">
            <v>0</v>
          </cell>
          <cell r="AO838" t="str">
            <v>8</v>
          </cell>
        </row>
        <row r="839">
          <cell r="AB839">
            <v>0</v>
          </cell>
          <cell r="AN839">
            <v>-12604166.666666666</v>
          </cell>
          <cell r="AO839" t="str">
            <v>8</v>
          </cell>
        </row>
        <row r="840">
          <cell r="AB840">
            <v>0</v>
          </cell>
          <cell r="AN840">
            <v>0</v>
          </cell>
          <cell r="AO840" t="str">
            <v>8</v>
          </cell>
        </row>
        <row r="841">
          <cell r="AB841">
            <v>0</v>
          </cell>
          <cell r="AN841">
            <v>-10725000</v>
          </cell>
          <cell r="AO841" t="str">
            <v>8</v>
          </cell>
        </row>
        <row r="842">
          <cell r="AB842">
            <v>0</v>
          </cell>
          <cell r="AN842">
            <v>0</v>
          </cell>
          <cell r="AO842" t="str">
            <v>8</v>
          </cell>
        </row>
        <row r="843">
          <cell r="AB843">
            <v>0</v>
          </cell>
          <cell r="AN843">
            <v>-40104166.666666664</v>
          </cell>
          <cell r="AO843" t="str">
            <v>8</v>
          </cell>
        </row>
        <row r="844">
          <cell r="AB844">
            <v>0</v>
          </cell>
          <cell r="AN844">
            <v>0</v>
          </cell>
          <cell r="AO844" t="str">
            <v>8</v>
          </cell>
        </row>
        <row r="845">
          <cell r="AB845">
            <v>0</v>
          </cell>
          <cell r="AN845">
            <v>-12707500</v>
          </cell>
          <cell r="AO845" t="str">
            <v>8</v>
          </cell>
        </row>
        <row r="846">
          <cell r="AB846">
            <v>0</v>
          </cell>
          <cell r="AN846">
            <v>-1375000</v>
          </cell>
          <cell r="AO846" t="str">
            <v>8</v>
          </cell>
        </row>
        <row r="847">
          <cell r="AB847">
            <v>0</v>
          </cell>
          <cell r="AN847">
            <v>-3208333.3333333335</v>
          </cell>
          <cell r="AO847" t="str">
            <v>8</v>
          </cell>
        </row>
        <row r="848">
          <cell r="AB848">
            <v>0</v>
          </cell>
          <cell r="AN848">
            <v>0</v>
          </cell>
          <cell r="AO848" t="str">
            <v>8</v>
          </cell>
        </row>
        <row r="849">
          <cell r="AB849">
            <v>0</v>
          </cell>
          <cell r="AN849">
            <v>-15625000</v>
          </cell>
          <cell r="AO849" t="str">
            <v>8</v>
          </cell>
        </row>
        <row r="850">
          <cell r="AB850">
            <v>0</v>
          </cell>
          <cell r="AN850">
            <v>-1312500</v>
          </cell>
          <cell r="AO850" t="str">
            <v>8</v>
          </cell>
        </row>
        <row r="851">
          <cell r="AB851">
            <v>-3500000</v>
          </cell>
          <cell r="AN851">
            <v>-3500000</v>
          </cell>
          <cell r="AO851" t="str">
            <v>8</v>
          </cell>
        </row>
        <row r="852">
          <cell r="AB852">
            <v>0</v>
          </cell>
          <cell r="AN852">
            <v>-4375000</v>
          </cell>
          <cell r="AO852" t="str">
            <v>8</v>
          </cell>
        </row>
        <row r="853">
          <cell r="AB853">
            <v>0</v>
          </cell>
          <cell r="AN853">
            <v>-1312500</v>
          </cell>
          <cell r="AO853" t="str">
            <v>8</v>
          </cell>
        </row>
        <row r="854">
          <cell r="AB854">
            <v>-3000000</v>
          </cell>
          <cell r="AN854">
            <v>-3000000</v>
          </cell>
          <cell r="AO854" t="str">
            <v>8</v>
          </cell>
        </row>
        <row r="855">
          <cell r="AB855">
            <v>0</v>
          </cell>
          <cell r="AN855">
            <v>-17500000</v>
          </cell>
          <cell r="AO855" t="str">
            <v>8</v>
          </cell>
        </row>
        <row r="856">
          <cell r="AB856">
            <v>-1000000</v>
          </cell>
          <cell r="AN856">
            <v>-1000000</v>
          </cell>
          <cell r="AO856" t="str">
            <v>8</v>
          </cell>
        </row>
        <row r="857">
          <cell r="AB857">
            <v>0</v>
          </cell>
          <cell r="AN857">
            <v>-2625000</v>
          </cell>
          <cell r="AO857" t="str">
            <v>8</v>
          </cell>
        </row>
        <row r="858">
          <cell r="AB858">
            <v>-8500000</v>
          </cell>
          <cell r="AN858">
            <v>-8500000</v>
          </cell>
          <cell r="AO858" t="str">
            <v>8</v>
          </cell>
        </row>
        <row r="859">
          <cell r="AB859">
            <v>-10000000</v>
          </cell>
          <cell r="AN859">
            <v>-10000000</v>
          </cell>
          <cell r="AO859" t="str">
            <v>8</v>
          </cell>
        </row>
        <row r="860">
          <cell r="AB860">
            <v>-10000000</v>
          </cell>
          <cell r="AN860">
            <v>-10000000</v>
          </cell>
          <cell r="AO860" t="str">
            <v>8</v>
          </cell>
        </row>
        <row r="861">
          <cell r="AB861">
            <v>-8000000</v>
          </cell>
          <cell r="AN861">
            <v>-8000000</v>
          </cell>
          <cell r="AO861" t="str">
            <v>8</v>
          </cell>
        </row>
        <row r="862">
          <cell r="AB862">
            <v>-3000000</v>
          </cell>
          <cell r="AN862">
            <v>-3000000</v>
          </cell>
          <cell r="AO862" t="str">
            <v>8</v>
          </cell>
        </row>
        <row r="863">
          <cell r="AB863">
            <v>-20000000</v>
          </cell>
          <cell r="AN863">
            <v>-20000000</v>
          </cell>
          <cell r="AO863" t="str">
            <v>8</v>
          </cell>
        </row>
        <row r="864">
          <cell r="AB864">
            <v>-20000000</v>
          </cell>
          <cell r="AN864">
            <v>-20000000</v>
          </cell>
          <cell r="AO864" t="str">
            <v>8</v>
          </cell>
        </row>
        <row r="865">
          <cell r="AB865">
            <v>-5000000</v>
          </cell>
          <cell r="AN865">
            <v>-5000000</v>
          </cell>
          <cell r="AO865" t="str">
            <v>8</v>
          </cell>
        </row>
        <row r="866">
          <cell r="AB866">
            <v>-7000000</v>
          </cell>
          <cell r="AN866">
            <v>-7000000</v>
          </cell>
          <cell r="AO866" t="str">
            <v>8</v>
          </cell>
        </row>
        <row r="867">
          <cell r="AB867">
            <v>-10000000</v>
          </cell>
          <cell r="AN867">
            <v>-10000000</v>
          </cell>
          <cell r="AO867" t="str">
            <v>8</v>
          </cell>
        </row>
        <row r="868">
          <cell r="AB868">
            <v>-2000000</v>
          </cell>
          <cell r="AN868">
            <v>-2000000</v>
          </cell>
          <cell r="AO868" t="str">
            <v>8</v>
          </cell>
        </row>
        <row r="869">
          <cell r="AB869">
            <v>-3000000</v>
          </cell>
          <cell r="AN869">
            <v>-3000000</v>
          </cell>
          <cell r="AO869" t="str">
            <v>8</v>
          </cell>
        </row>
        <row r="870">
          <cell r="AB870">
            <v>-5000000</v>
          </cell>
          <cell r="AN870">
            <v>-5000000</v>
          </cell>
          <cell r="AO870" t="str">
            <v>8</v>
          </cell>
        </row>
        <row r="871">
          <cell r="AB871">
            <v>-15000000</v>
          </cell>
          <cell r="AN871">
            <v>-15000000</v>
          </cell>
          <cell r="AO871" t="str">
            <v>8</v>
          </cell>
        </row>
        <row r="872">
          <cell r="AB872">
            <v>-10000000</v>
          </cell>
          <cell r="AN872">
            <v>-10000000</v>
          </cell>
          <cell r="AO872" t="str">
            <v>8</v>
          </cell>
        </row>
        <row r="873">
          <cell r="AB873">
            <v>-2000000</v>
          </cell>
          <cell r="AN873">
            <v>-2000000</v>
          </cell>
          <cell r="AO873" t="str">
            <v>8</v>
          </cell>
        </row>
        <row r="874">
          <cell r="AB874">
            <v>-25000000</v>
          </cell>
          <cell r="AN874">
            <v>-25000000</v>
          </cell>
          <cell r="AO874" t="str">
            <v>8</v>
          </cell>
        </row>
        <row r="875">
          <cell r="AB875">
            <v>-100000000</v>
          </cell>
          <cell r="AN875">
            <v>-100000000</v>
          </cell>
          <cell r="AO875" t="str">
            <v>8</v>
          </cell>
        </row>
        <row r="876">
          <cell r="AB876">
            <v>0</v>
          </cell>
          <cell r="AN876">
            <v>-3125000</v>
          </cell>
          <cell r="AO876" t="str">
            <v>8</v>
          </cell>
        </row>
        <row r="877">
          <cell r="AB877">
            <v>0</v>
          </cell>
          <cell r="AN877">
            <v>-4583333.333333333</v>
          </cell>
          <cell r="AO877" t="str">
            <v>8</v>
          </cell>
        </row>
        <row r="878">
          <cell r="AB878">
            <v>0</v>
          </cell>
          <cell r="AN878">
            <v>0</v>
          </cell>
          <cell r="AO878" t="str">
            <v>8</v>
          </cell>
        </row>
        <row r="879">
          <cell r="AB879">
            <v>-46000000</v>
          </cell>
          <cell r="AN879">
            <v>-46000000</v>
          </cell>
          <cell r="AO879" t="str">
            <v>8</v>
          </cell>
        </row>
        <row r="880">
          <cell r="AB880">
            <v>0</v>
          </cell>
          <cell r="AN880">
            <v>0</v>
          </cell>
          <cell r="AO880" t="str">
            <v>8</v>
          </cell>
        </row>
        <row r="881">
          <cell r="AB881">
            <v>0</v>
          </cell>
          <cell r="AN881">
            <v>0</v>
          </cell>
          <cell r="AO881" t="str">
            <v>8</v>
          </cell>
        </row>
        <row r="882">
          <cell r="AB882">
            <v>0</v>
          </cell>
          <cell r="AN882">
            <v>0</v>
          </cell>
          <cell r="AO882" t="str">
            <v>8</v>
          </cell>
        </row>
        <row r="883">
          <cell r="AB883">
            <v>0</v>
          </cell>
          <cell r="AN883">
            <v>0</v>
          </cell>
          <cell r="AO883" t="str">
            <v>8</v>
          </cell>
        </row>
        <row r="884">
          <cell r="AB884">
            <v>0</v>
          </cell>
          <cell r="AN884">
            <v>0</v>
          </cell>
          <cell r="AO884" t="str">
            <v>8</v>
          </cell>
        </row>
        <row r="885">
          <cell r="AB885">
            <v>0</v>
          </cell>
          <cell r="AN885">
            <v>0</v>
          </cell>
          <cell r="AO885" t="str">
            <v>8</v>
          </cell>
        </row>
        <row r="886">
          <cell r="AB886">
            <v>0</v>
          </cell>
          <cell r="AN886">
            <v>-5208333.333333333</v>
          </cell>
          <cell r="AO886" t="str">
            <v>8</v>
          </cell>
        </row>
        <row r="887">
          <cell r="AB887">
            <v>-50000000</v>
          </cell>
          <cell r="AN887">
            <v>-50000000</v>
          </cell>
          <cell r="AO887" t="str">
            <v>8</v>
          </cell>
        </row>
        <row r="888">
          <cell r="AB888">
            <v>0</v>
          </cell>
          <cell r="AN888">
            <v>-18750000</v>
          </cell>
          <cell r="AO888" t="str">
            <v>8</v>
          </cell>
        </row>
        <row r="889">
          <cell r="AB889">
            <v>0</v>
          </cell>
          <cell r="AN889">
            <v>0</v>
          </cell>
          <cell r="AO889" t="str">
            <v>8</v>
          </cell>
        </row>
        <row r="890">
          <cell r="AB890">
            <v>0</v>
          </cell>
          <cell r="AN890">
            <v>-11250000</v>
          </cell>
          <cell r="AO890" t="str">
            <v>8</v>
          </cell>
        </row>
        <row r="891">
          <cell r="AB891">
            <v>-3000000</v>
          </cell>
          <cell r="AN891">
            <v>-3000000</v>
          </cell>
          <cell r="AO891" t="str">
            <v>8</v>
          </cell>
        </row>
        <row r="892">
          <cell r="AB892">
            <v>-11000000</v>
          </cell>
          <cell r="AN892">
            <v>-11000000</v>
          </cell>
          <cell r="AO892" t="str">
            <v>8</v>
          </cell>
        </row>
        <row r="893">
          <cell r="AB893">
            <v>-7967792.54</v>
          </cell>
          <cell r="AN893">
            <v>-1659956.7791666668</v>
          </cell>
          <cell r="AO893" t="str">
            <v xml:space="preserve"> </v>
          </cell>
          <cell r="AP893" t="str">
            <v>39</v>
          </cell>
        </row>
        <row r="894">
          <cell r="AB894">
            <v>-55000000</v>
          </cell>
          <cell r="AN894">
            <v>-55000000</v>
          </cell>
          <cell r="AO894" t="str">
            <v>8</v>
          </cell>
        </row>
        <row r="895">
          <cell r="AB895">
            <v>-30000000</v>
          </cell>
          <cell r="AN895">
            <v>-30000000</v>
          </cell>
          <cell r="AO895" t="str">
            <v>8</v>
          </cell>
        </row>
        <row r="896">
          <cell r="AB896">
            <v>-300000000</v>
          </cell>
          <cell r="AN896">
            <v>-300000000</v>
          </cell>
          <cell r="AO896" t="str">
            <v>8</v>
          </cell>
        </row>
        <row r="897">
          <cell r="AB897">
            <v>-200000000</v>
          </cell>
          <cell r="AN897">
            <v>-200000000</v>
          </cell>
          <cell r="AO897" t="str">
            <v>8</v>
          </cell>
        </row>
        <row r="898">
          <cell r="AB898">
            <v>-150000000</v>
          </cell>
          <cell r="AN898">
            <v>-150000000</v>
          </cell>
          <cell r="AO898" t="str">
            <v>8</v>
          </cell>
        </row>
        <row r="899">
          <cell r="AB899">
            <v>-100000000</v>
          </cell>
          <cell r="AN899">
            <v>-100000000</v>
          </cell>
          <cell r="AO899" t="str">
            <v>8</v>
          </cell>
        </row>
        <row r="900">
          <cell r="AB900">
            <v>-225000000</v>
          </cell>
          <cell r="AN900">
            <v>-225000000</v>
          </cell>
          <cell r="AO900" t="str">
            <v>8</v>
          </cell>
        </row>
        <row r="901">
          <cell r="AB901">
            <v>-25000000</v>
          </cell>
          <cell r="AN901">
            <v>-25000000</v>
          </cell>
          <cell r="AO901" t="str">
            <v>8</v>
          </cell>
        </row>
        <row r="902">
          <cell r="AB902">
            <v>-260000000</v>
          </cell>
          <cell r="AN902">
            <v>-260000000</v>
          </cell>
          <cell r="AO902" t="str">
            <v>8</v>
          </cell>
        </row>
        <row r="903">
          <cell r="AB903">
            <v>-40000000</v>
          </cell>
          <cell r="AN903">
            <v>-40000000</v>
          </cell>
          <cell r="AO903" t="str">
            <v>8</v>
          </cell>
        </row>
        <row r="904">
          <cell r="AB904">
            <v>-138460000</v>
          </cell>
          <cell r="AN904">
            <v>-74999166.666666672</v>
          </cell>
          <cell r="AO904" t="str">
            <v>8</v>
          </cell>
        </row>
        <row r="905">
          <cell r="AB905">
            <v>-23400000</v>
          </cell>
          <cell r="AN905">
            <v>-12675000</v>
          </cell>
          <cell r="AO905" t="str">
            <v>8</v>
          </cell>
        </row>
        <row r="906">
          <cell r="AB906">
            <v>-150000000</v>
          </cell>
          <cell r="AN906">
            <v>-43750000</v>
          </cell>
          <cell r="AO906" t="str">
            <v>8</v>
          </cell>
        </row>
        <row r="907">
          <cell r="AB907">
            <v>0</v>
          </cell>
          <cell r="AN907">
            <v>0</v>
          </cell>
          <cell r="AO907" t="str">
            <v>9</v>
          </cell>
        </row>
        <row r="908">
          <cell r="AB908">
            <v>0</v>
          </cell>
          <cell r="AN908">
            <v>0</v>
          </cell>
          <cell r="AO908" t="str">
            <v>8</v>
          </cell>
        </row>
        <row r="909">
          <cell r="AB909">
            <v>0</v>
          </cell>
          <cell r="AN909">
            <v>0</v>
          </cell>
          <cell r="AO909" t="str">
            <v>8</v>
          </cell>
        </row>
        <row r="910">
          <cell r="AB910">
            <v>0</v>
          </cell>
          <cell r="AN910">
            <v>0</v>
          </cell>
          <cell r="AO910" t="str">
            <v>8</v>
          </cell>
        </row>
        <row r="911">
          <cell r="AB911">
            <v>0</v>
          </cell>
          <cell r="AN911">
            <v>0</v>
          </cell>
          <cell r="AO911" t="str">
            <v>8</v>
          </cell>
        </row>
        <row r="912">
          <cell r="AB912">
            <v>0</v>
          </cell>
          <cell r="AN912">
            <v>0</v>
          </cell>
          <cell r="AO912" t="str">
            <v>8</v>
          </cell>
        </row>
        <row r="913">
          <cell r="AB913">
            <v>0</v>
          </cell>
          <cell r="AN913">
            <v>47.023333333333333</v>
          </cell>
          <cell r="AO913" t="str">
            <v>8</v>
          </cell>
        </row>
        <row r="914">
          <cell r="AB914">
            <v>16907.330000000002</v>
          </cell>
          <cell r="AN914">
            <v>24153.349999999995</v>
          </cell>
          <cell r="AO914" t="str">
            <v>8</v>
          </cell>
        </row>
        <row r="915">
          <cell r="AB915">
            <v>-1125000</v>
          </cell>
          <cell r="AN915">
            <v>-784375</v>
          </cell>
        </row>
        <row r="916">
          <cell r="AB916">
            <v>0</v>
          </cell>
          <cell r="AN916">
            <v>0</v>
          </cell>
        </row>
        <row r="917">
          <cell r="AB917">
            <v>-31873025.359999999</v>
          </cell>
          <cell r="AN917">
            <v>-34746823.587916665</v>
          </cell>
          <cell r="AO917">
            <v>65</v>
          </cell>
        </row>
        <row r="918">
          <cell r="AB918">
            <v>-75000</v>
          </cell>
          <cell r="AN918">
            <v>-81662.2</v>
          </cell>
        </row>
        <row r="919">
          <cell r="AB919">
            <v>-1471645.26</v>
          </cell>
          <cell r="AN919">
            <v>-1538686.2429166667</v>
          </cell>
        </row>
        <row r="920">
          <cell r="AB920">
            <v>-132020.75</v>
          </cell>
          <cell r="AN920">
            <v>-135001.89583333334</v>
          </cell>
        </row>
        <row r="921">
          <cell r="AB921">
            <v>-8761.4500000000007</v>
          </cell>
          <cell r="AN921">
            <v>-10447.554166666667</v>
          </cell>
        </row>
        <row r="922">
          <cell r="AB922">
            <v>-15000</v>
          </cell>
          <cell r="AN922">
            <v>-15000</v>
          </cell>
        </row>
        <row r="923">
          <cell r="AB923">
            <v>-60027.26</v>
          </cell>
          <cell r="AN923">
            <v>-61499.564166666678</v>
          </cell>
        </row>
        <row r="924">
          <cell r="AB924">
            <v>0</v>
          </cell>
          <cell r="AN924">
            <v>-4166.666666666667</v>
          </cell>
        </row>
        <row r="925">
          <cell r="AB925">
            <v>-341136.66</v>
          </cell>
          <cell r="AN925">
            <v>-341250.23000000004</v>
          </cell>
        </row>
        <row r="926">
          <cell r="AB926">
            <v>-141634.19</v>
          </cell>
          <cell r="AN926">
            <v>-141752.26291666663</v>
          </cell>
        </row>
        <row r="927">
          <cell r="AB927">
            <v>-140000</v>
          </cell>
          <cell r="AN927">
            <v>-140000</v>
          </cell>
        </row>
        <row r="928">
          <cell r="AB928">
            <v>-20000</v>
          </cell>
          <cell r="AN928">
            <v>-17916.666666666668</v>
          </cell>
        </row>
        <row r="929">
          <cell r="AB929">
            <v>-1451218.87</v>
          </cell>
          <cell r="AN929">
            <v>-1428731.1533333336</v>
          </cell>
        </row>
        <row r="930">
          <cell r="AB930">
            <v>-530050</v>
          </cell>
          <cell r="AN930">
            <v>-287110.41666666669</v>
          </cell>
        </row>
        <row r="931">
          <cell r="AB931">
            <v>-305246.25</v>
          </cell>
          <cell r="AN931">
            <v>-163549.40625</v>
          </cell>
        </row>
        <row r="932">
          <cell r="AB932">
            <v>-1022339</v>
          </cell>
          <cell r="AN932">
            <v>-547763.95833333337</v>
          </cell>
        </row>
        <row r="933">
          <cell r="AB933">
            <v>-632180.5</v>
          </cell>
          <cell r="AN933">
            <v>-338718.97916666669</v>
          </cell>
        </row>
        <row r="934">
          <cell r="AB934">
            <v>-914480.43</v>
          </cell>
          <cell r="AN934">
            <v>-617650.35124999995</v>
          </cell>
          <cell r="AO934" t="str">
            <v>65b</v>
          </cell>
        </row>
        <row r="935">
          <cell r="AB935">
            <v>0</v>
          </cell>
          <cell r="AN935">
            <v>0</v>
          </cell>
          <cell r="AO935" t="str">
            <v>9</v>
          </cell>
        </row>
        <row r="936">
          <cell r="AB936">
            <v>0</v>
          </cell>
          <cell r="AN936">
            <v>0</v>
          </cell>
          <cell r="AO936" t="str">
            <v>9</v>
          </cell>
        </row>
        <row r="937">
          <cell r="AB937">
            <v>0</v>
          </cell>
          <cell r="AN937">
            <v>0</v>
          </cell>
          <cell r="AO937" t="str">
            <v>9</v>
          </cell>
        </row>
        <row r="938">
          <cell r="AB938">
            <v>0</v>
          </cell>
          <cell r="AN938">
            <v>0</v>
          </cell>
          <cell r="AO938" t="str">
            <v>9</v>
          </cell>
        </row>
        <row r="939">
          <cell r="AB939">
            <v>0</v>
          </cell>
          <cell r="AN939">
            <v>0</v>
          </cell>
          <cell r="AO939" t="str">
            <v>9</v>
          </cell>
        </row>
        <row r="940">
          <cell r="AB940">
            <v>0</v>
          </cell>
          <cell r="AN940">
            <v>-18730416.666666668</v>
          </cell>
          <cell r="AO940" t="str">
            <v>9</v>
          </cell>
        </row>
        <row r="941">
          <cell r="AB941">
            <v>-9330000</v>
          </cell>
          <cell r="AN941">
            <v>-26614083.333333332</v>
          </cell>
          <cell r="AO941" t="str">
            <v>9</v>
          </cell>
        </row>
        <row r="942">
          <cell r="AB942">
            <v>0</v>
          </cell>
          <cell r="AN942">
            <v>0</v>
          </cell>
          <cell r="AO942" t="str">
            <v>9</v>
          </cell>
        </row>
        <row r="943">
          <cell r="AB943">
            <v>0</v>
          </cell>
          <cell r="AN943">
            <v>0</v>
          </cell>
          <cell r="AO943" t="str">
            <v>9</v>
          </cell>
        </row>
        <row r="944">
          <cell r="AB944">
            <v>0</v>
          </cell>
          <cell r="AN944">
            <v>0</v>
          </cell>
          <cell r="AO944" t="str">
            <v>9</v>
          </cell>
        </row>
        <row r="945">
          <cell r="AB945">
            <v>0</v>
          </cell>
          <cell r="AN945">
            <v>0</v>
          </cell>
          <cell r="AO945" t="str">
            <v>9</v>
          </cell>
        </row>
        <row r="946">
          <cell r="AB946">
            <v>0</v>
          </cell>
          <cell r="AN946">
            <v>0</v>
          </cell>
          <cell r="AO946" t="str">
            <v>9</v>
          </cell>
        </row>
        <row r="947">
          <cell r="AB947">
            <v>0</v>
          </cell>
          <cell r="AN947">
            <v>-208333.33333333334</v>
          </cell>
          <cell r="AO947" t="str">
            <v>9</v>
          </cell>
        </row>
        <row r="948">
          <cell r="AB948">
            <v>0</v>
          </cell>
          <cell r="AN948">
            <v>0</v>
          </cell>
          <cell r="AO948" t="str">
            <v>9</v>
          </cell>
        </row>
        <row r="949">
          <cell r="AB949">
            <v>0</v>
          </cell>
          <cell r="AN949">
            <v>0</v>
          </cell>
          <cell r="AO949" t="str">
            <v>9</v>
          </cell>
        </row>
        <row r="950">
          <cell r="AB950">
            <v>0</v>
          </cell>
          <cell r="AN950">
            <v>0</v>
          </cell>
          <cell r="AO950" t="str">
            <v>9</v>
          </cell>
        </row>
        <row r="951">
          <cell r="AB951">
            <v>0</v>
          </cell>
          <cell r="AN951">
            <v>0</v>
          </cell>
          <cell r="AO951" t="str">
            <v>9</v>
          </cell>
        </row>
        <row r="952">
          <cell r="AB952">
            <v>0</v>
          </cell>
          <cell r="AN952">
            <v>0</v>
          </cell>
          <cell r="AO952" t="str">
            <v>9</v>
          </cell>
        </row>
        <row r="953">
          <cell r="AB953">
            <v>-3427082.05</v>
          </cell>
          <cell r="AN953">
            <v>-2742186.0275000003</v>
          </cell>
        </row>
        <row r="954">
          <cell r="AB954">
            <v>-6971750.0700000003</v>
          </cell>
          <cell r="AN954">
            <v>-6722402.0099999988</v>
          </cell>
        </row>
        <row r="955">
          <cell r="AB955">
            <v>-734148.67</v>
          </cell>
          <cell r="AN955">
            <v>-849982.9520833334</v>
          </cell>
          <cell r="AO955" t="str">
            <v>65a</v>
          </cell>
        </row>
        <row r="956">
          <cell r="AB956">
            <v>-3307266</v>
          </cell>
          <cell r="AN956">
            <v>-3301887.7483333335</v>
          </cell>
        </row>
        <row r="957">
          <cell r="AB957">
            <v>-11104733.119999999</v>
          </cell>
          <cell r="AN957">
            <v>-10800915.8925</v>
          </cell>
        </row>
        <row r="958">
          <cell r="AB958">
            <v>-12727415.16</v>
          </cell>
          <cell r="AN958">
            <v>-13330707.375833334</v>
          </cell>
        </row>
        <row r="959">
          <cell r="AB959">
            <v>-1690953.58</v>
          </cell>
          <cell r="AN959">
            <v>-619853.86333333328</v>
          </cell>
          <cell r="AO959" t="str">
            <v>65a</v>
          </cell>
        </row>
        <row r="960">
          <cell r="AB960">
            <v>-26552128.91</v>
          </cell>
          <cell r="AN960">
            <v>-22270748.072083335</v>
          </cell>
        </row>
        <row r="961">
          <cell r="AB961">
            <v>-171009.14</v>
          </cell>
          <cell r="AN961">
            <v>-148039.77249999999</v>
          </cell>
        </row>
        <row r="962">
          <cell r="AB962">
            <v>-176019.76</v>
          </cell>
          <cell r="AN962">
            <v>-222674.46083333335</v>
          </cell>
        </row>
        <row r="963">
          <cell r="AB963">
            <v>-49409.61</v>
          </cell>
          <cell r="AN963">
            <v>-64505.576249999984</v>
          </cell>
          <cell r="AO963" t="str">
            <v>65a</v>
          </cell>
        </row>
        <row r="964">
          <cell r="AB964">
            <v>-11734.42</v>
          </cell>
          <cell r="AN964">
            <v>-48264.88749999999</v>
          </cell>
        </row>
        <row r="965">
          <cell r="AB965">
            <v>-386.92</v>
          </cell>
          <cell r="AN965">
            <v>-84.15</v>
          </cell>
          <cell r="AO965" t="str">
            <v>65a</v>
          </cell>
        </row>
        <row r="966">
          <cell r="AB966">
            <v>-182829.27</v>
          </cell>
          <cell r="AN966">
            <v>-53136.810416666674</v>
          </cell>
          <cell r="AO966" t="str">
            <v>65a</v>
          </cell>
        </row>
        <row r="967">
          <cell r="AB967">
            <v>0</v>
          </cell>
          <cell r="AN967">
            <v>897184.62250000006</v>
          </cell>
          <cell r="AO967" t="str">
            <v>65a</v>
          </cell>
        </row>
        <row r="968">
          <cell r="AB968">
            <v>0</v>
          </cell>
          <cell r="AN968">
            <v>0</v>
          </cell>
          <cell r="AO968" t="str">
            <v>65a</v>
          </cell>
        </row>
        <row r="969">
          <cell r="AB969">
            <v>-639100.06000000006</v>
          </cell>
          <cell r="AN969">
            <v>-802081.39083333348</v>
          </cell>
          <cell r="AO969" t="str">
            <v>65b</v>
          </cell>
        </row>
        <row r="970">
          <cell r="AB970">
            <v>-3355177.32</v>
          </cell>
          <cell r="AN970">
            <v>-2497899.0050000004</v>
          </cell>
          <cell r="AO970" t="str">
            <v>65b</v>
          </cell>
        </row>
        <row r="971">
          <cell r="AB971">
            <v>-36996994.100000001</v>
          </cell>
          <cell r="AN971">
            <v>-43869424.620833337</v>
          </cell>
          <cell r="AO971" t="str">
            <v>65b</v>
          </cell>
        </row>
        <row r="972">
          <cell r="AB972">
            <v>-1685.02</v>
          </cell>
          <cell r="AN972">
            <v>-1587.7745833333336</v>
          </cell>
        </row>
        <row r="973">
          <cell r="AB973">
            <v>-3256.62</v>
          </cell>
          <cell r="AN973">
            <v>-1197.9837500000001</v>
          </cell>
          <cell r="AO973" t="str">
            <v>65b</v>
          </cell>
        </row>
        <row r="974">
          <cell r="AB974">
            <v>0</v>
          </cell>
          <cell r="AN974">
            <v>0</v>
          </cell>
          <cell r="AO974" t="str">
            <v>65a</v>
          </cell>
        </row>
        <row r="975">
          <cell r="AB975">
            <v>-236975</v>
          </cell>
          <cell r="AN975">
            <v>-193754.79166666666</v>
          </cell>
          <cell r="AO975" t="str">
            <v>65a</v>
          </cell>
        </row>
        <row r="976">
          <cell r="AB976">
            <v>0</v>
          </cell>
          <cell r="AN976">
            <v>0</v>
          </cell>
          <cell r="AO976" t="str">
            <v>65a</v>
          </cell>
        </row>
        <row r="977">
          <cell r="AB977">
            <v>50</v>
          </cell>
          <cell r="AN977">
            <v>2.0833333333333335</v>
          </cell>
          <cell r="AO977" t="str">
            <v>65a</v>
          </cell>
        </row>
        <row r="978">
          <cell r="AB978">
            <v>0</v>
          </cell>
          <cell r="AN978">
            <v>-2139.1220833333332</v>
          </cell>
          <cell r="AO978" t="str">
            <v>65a</v>
          </cell>
        </row>
        <row r="979">
          <cell r="AB979">
            <v>0</v>
          </cell>
          <cell r="AN979">
            <v>0</v>
          </cell>
        </row>
        <row r="980">
          <cell r="AB980">
            <v>0</v>
          </cell>
          <cell r="AN980">
            <v>0</v>
          </cell>
        </row>
        <row r="981">
          <cell r="AB981">
            <v>-7155458.9400000004</v>
          </cell>
          <cell r="AN981">
            <v>-7782708.5141666653</v>
          </cell>
          <cell r="AO981" t="str">
            <v>65a</v>
          </cell>
        </row>
        <row r="982">
          <cell r="AB982">
            <v>0</v>
          </cell>
          <cell r="AN982">
            <v>0</v>
          </cell>
        </row>
        <row r="983">
          <cell r="AB983">
            <v>0</v>
          </cell>
          <cell r="AN983">
            <v>0</v>
          </cell>
          <cell r="AO983" t="str">
            <v>65a</v>
          </cell>
        </row>
        <row r="984">
          <cell r="AB984">
            <v>0</v>
          </cell>
          <cell r="AN984">
            <v>0</v>
          </cell>
          <cell r="AO984" t="str">
            <v>65a</v>
          </cell>
        </row>
        <row r="985">
          <cell r="AB985">
            <v>0</v>
          </cell>
          <cell r="AN985">
            <v>0</v>
          </cell>
        </row>
        <row r="986">
          <cell r="AB986">
            <v>0</v>
          </cell>
          <cell r="AN986">
            <v>0</v>
          </cell>
        </row>
        <row r="987">
          <cell r="AB987">
            <v>0</v>
          </cell>
          <cell r="AN987">
            <v>0</v>
          </cell>
        </row>
        <row r="988">
          <cell r="AB988">
            <v>0</v>
          </cell>
          <cell r="AN988">
            <v>0</v>
          </cell>
        </row>
        <row r="989">
          <cell r="AB989">
            <v>0</v>
          </cell>
          <cell r="AN989">
            <v>0</v>
          </cell>
          <cell r="AO989" t="str">
            <v>65a</v>
          </cell>
        </row>
        <row r="990">
          <cell r="AB990">
            <v>-1958850</v>
          </cell>
          <cell r="AN990">
            <v>-4620184.6445833342</v>
          </cell>
          <cell r="AO990" t="str">
            <v>65a</v>
          </cell>
        </row>
        <row r="991">
          <cell r="AB991">
            <v>0</v>
          </cell>
          <cell r="AN991">
            <v>0</v>
          </cell>
          <cell r="AO991" t="str">
            <v>65a</v>
          </cell>
        </row>
        <row r="992">
          <cell r="AB992">
            <v>-18576151.010000002</v>
          </cell>
          <cell r="AN992">
            <v>-21845882.999166664</v>
          </cell>
          <cell r="AO992" t="str">
            <v>65a</v>
          </cell>
        </row>
        <row r="993">
          <cell r="AB993">
            <v>0</v>
          </cell>
          <cell r="AN993">
            <v>0</v>
          </cell>
          <cell r="AO993" t="str">
            <v>65a</v>
          </cell>
        </row>
        <row r="994">
          <cell r="AB994">
            <v>-2644809.08</v>
          </cell>
          <cell r="AN994">
            <v>-2854653.2475000001</v>
          </cell>
          <cell r="AO994" t="str">
            <v>65a</v>
          </cell>
        </row>
        <row r="995">
          <cell r="AB995">
            <v>-260060.97</v>
          </cell>
          <cell r="AN995">
            <v>-720680.9833333334</v>
          </cell>
          <cell r="AO995" t="str">
            <v>65a</v>
          </cell>
        </row>
        <row r="996">
          <cell r="AB996">
            <v>187.07</v>
          </cell>
          <cell r="AN996">
            <v>544.18583333333333</v>
          </cell>
          <cell r="AO996" t="str">
            <v>65a</v>
          </cell>
        </row>
        <row r="997">
          <cell r="AB997">
            <v>-201242.5</v>
          </cell>
          <cell r="AN997">
            <v>-473355.67708333331</v>
          </cell>
          <cell r="AO997" t="str">
            <v>65a</v>
          </cell>
        </row>
        <row r="998">
          <cell r="AB998">
            <v>-204947.22</v>
          </cell>
          <cell r="AN998">
            <v>-280735.66666666669</v>
          </cell>
        </row>
        <row r="999">
          <cell r="AB999">
            <v>-16763019.720000001</v>
          </cell>
          <cell r="AN999">
            <v>-11851169.941250002</v>
          </cell>
          <cell r="AO999" t="str">
            <v>65a</v>
          </cell>
        </row>
        <row r="1000">
          <cell r="AB1000">
            <v>-1806064.93</v>
          </cell>
          <cell r="AN1000">
            <v>-1676738.9658333336</v>
          </cell>
        </row>
        <row r="1001">
          <cell r="AB1001">
            <v>-88403.199999999997</v>
          </cell>
          <cell r="AN1001">
            <v>-2421240.6150000007</v>
          </cell>
          <cell r="AO1001" t="str">
            <v>65a</v>
          </cell>
        </row>
        <row r="1002">
          <cell r="AB1002">
            <v>-16885.48</v>
          </cell>
          <cell r="AN1002">
            <v>-12046.397916666667</v>
          </cell>
          <cell r="AO1002" t="str">
            <v>65a</v>
          </cell>
        </row>
        <row r="1003">
          <cell r="AB1003">
            <v>-38256.370000000003</v>
          </cell>
          <cell r="AN1003">
            <v>-28887.732083333336</v>
          </cell>
          <cell r="AO1003" t="str">
            <v>65a</v>
          </cell>
        </row>
        <row r="1004">
          <cell r="AB1004">
            <v>-22968.82</v>
          </cell>
          <cell r="AN1004">
            <v>-22968.820000000003</v>
          </cell>
          <cell r="AO1004" t="str">
            <v>65a</v>
          </cell>
        </row>
        <row r="1005">
          <cell r="AB1005">
            <v>-17201.98</v>
          </cell>
          <cell r="AN1005">
            <v>-2926.5662499999999</v>
          </cell>
          <cell r="AO1005" t="str">
            <v>65a</v>
          </cell>
        </row>
        <row r="1006">
          <cell r="AB1006">
            <v>-339750.73</v>
          </cell>
          <cell r="AN1006">
            <v>-42174.052916666675</v>
          </cell>
          <cell r="AO1006" t="str">
            <v>65a</v>
          </cell>
        </row>
        <row r="1007">
          <cell r="AB1007">
            <v>-15981.42</v>
          </cell>
          <cell r="AN1007">
            <v>-7948.1025000000009</v>
          </cell>
          <cell r="AO1007" t="str">
            <v>65a</v>
          </cell>
        </row>
        <row r="1008">
          <cell r="AB1008">
            <v>3889.48</v>
          </cell>
          <cell r="AN1008">
            <v>2535.8329166666663</v>
          </cell>
          <cell r="AO1008" t="str">
            <v>65a</v>
          </cell>
        </row>
        <row r="1009">
          <cell r="AB1009">
            <v>0</v>
          </cell>
          <cell r="AN1009">
            <v>0</v>
          </cell>
          <cell r="AO1009" t="str">
            <v>65a</v>
          </cell>
        </row>
        <row r="1010">
          <cell r="AB1010">
            <v>0</v>
          </cell>
          <cell r="AN1010">
            <v>-30525.31791666667</v>
          </cell>
          <cell r="AO1010" t="str">
            <v>65a</v>
          </cell>
        </row>
        <row r="1011">
          <cell r="AB1011">
            <v>0</v>
          </cell>
          <cell r="AN1011">
            <v>0</v>
          </cell>
        </row>
        <row r="1012">
          <cell r="AB1012">
            <v>0</v>
          </cell>
          <cell r="AN1012">
            <v>-2102.875833333333</v>
          </cell>
          <cell r="AO1012" t="str">
            <v>65a</v>
          </cell>
        </row>
        <row r="1013">
          <cell r="AB1013">
            <v>0</v>
          </cell>
          <cell r="AN1013">
            <v>-5425314.3495833334</v>
          </cell>
        </row>
        <row r="1014">
          <cell r="AB1014">
            <v>-396.93</v>
          </cell>
          <cell r="AN1014">
            <v>-218223.7033333334</v>
          </cell>
          <cell r="AO1014" t="str">
            <v>65b</v>
          </cell>
        </row>
        <row r="1015">
          <cell r="AB1015">
            <v>0</v>
          </cell>
          <cell r="AN1015">
            <v>-136661.92083333334</v>
          </cell>
          <cell r="AO1015" t="str">
            <v>65a</v>
          </cell>
        </row>
        <row r="1016">
          <cell r="AB1016">
            <v>11227.23</v>
          </cell>
          <cell r="AN1016">
            <v>164475.79958333331</v>
          </cell>
          <cell r="AO1016" t="str">
            <v>65a</v>
          </cell>
        </row>
        <row r="1017">
          <cell r="AB1017">
            <v>-11230.33</v>
          </cell>
          <cell r="AN1017">
            <v>-16979.723750000001</v>
          </cell>
          <cell r="AO1017" t="str">
            <v>65a</v>
          </cell>
        </row>
        <row r="1018">
          <cell r="AB1018">
            <v>-3922.66</v>
          </cell>
          <cell r="AN1018">
            <v>-660.42166666666662</v>
          </cell>
          <cell r="AO1018" t="str">
            <v>65a</v>
          </cell>
        </row>
        <row r="1019">
          <cell r="AB1019">
            <v>0</v>
          </cell>
          <cell r="AN1019">
            <v>-1767.86</v>
          </cell>
          <cell r="AO1019" t="str">
            <v>65a</v>
          </cell>
        </row>
        <row r="1020">
          <cell r="AB1020">
            <v>-2000</v>
          </cell>
          <cell r="AN1020">
            <v>-2000</v>
          </cell>
          <cell r="AO1020">
            <v>40</v>
          </cell>
        </row>
        <row r="1021">
          <cell r="AB1021">
            <v>-826786.86</v>
          </cell>
          <cell r="AN1021">
            <v>-989921.96958333347</v>
          </cell>
          <cell r="AO1021">
            <v>40</v>
          </cell>
        </row>
        <row r="1022">
          <cell r="AB1022">
            <v>0</v>
          </cell>
          <cell r="AN1022">
            <v>0</v>
          </cell>
          <cell r="AO1022" t="str">
            <v>21</v>
          </cell>
          <cell r="AP1022">
            <v>28</v>
          </cell>
        </row>
        <row r="1023">
          <cell r="AB1023">
            <v>0</v>
          </cell>
          <cell r="AN1023">
            <v>0</v>
          </cell>
          <cell r="AO1023" t="str">
            <v>65b</v>
          </cell>
        </row>
        <row r="1024">
          <cell r="AB1024">
            <v>-1139135.01</v>
          </cell>
          <cell r="AN1024">
            <v>-826615.11416666664</v>
          </cell>
          <cell r="AO1024" t="str">
            <v>21</v>
          </cell>
          <cell r="AP1024" t="str">
            <v>28</v>
          </cell>
        </row>
        <row r="1025">
          <cell r="AB1025">
            <v>-2858658.49</v>
          </cell>
          <cell r="AN1025">
            <v>-2682029.1158333342</v>
          </cell>
          <cell r="AO1025" t="str">
            <v>65b</v>
          </cell>
        </row>
        <row r="1026">
          <cell r="AB1026">
            <v>-7988139.8799999999</v>
          </cell>
          <cell r="AN1026">
            <v>-7704791.2387499996</v>
          </cell>
          <cell r="AO1026" t="str">
            <v>21</v>
          </cell>
          <cell r="AP1026" t="str">
            <v>28</v>
          </cell>
        </row>
        <row r="1027">
          <cell r="AB1027">
            <v>-80000</v>
          </cell>
          <cell r="AN1027">
            <v>-80000</v>
          </cell>
          <cell r="AO1027" t="str">
            <v>65b</v>
          </cell>
        </row>
        <row r="1028">
          <cell r="AB1028">
            <v>-289026.49</v>
          </cell>
          <cell r="AN1028">
            <v>-48823.52375</v>
          </cell>
          <cell r="AO1028" t="str">
            <v>65b</v>
          </cell>
        </row>
        <row r="1029">
          <cell r="AB1029">
            <v>-909482.87</v>
          </cell>
          <cell r="AN1029">
            <v>-221378.14458333331</v>
          </cell>
          <cell r="AO1029" t="str">
            <v>21</v>
          </cell>
          <cell r="AP1029" t="str">
            <v>28</v>
          </cell>
        </row>
        <row r="1030">
          <cell r="AB1030">
            <v>0</v>
          </cell>
          <cell r="AN1030">
            <v>0</v>
          </cell>
          <cell r="AO1030" t="str">
            <v>65a</v>
          </cell>
        </row>
        <row r="1031">
          <cell r="AB1031">
            <v>0</v>
          </cell>
          <cell r="AN1031">
            <v>0</v>
          </cell>
          <cell r="AO1031" t="str">
            <v>65a1</v>
          </cell>
        </row>
        <row r="1032">
          <cell r="AB1032">
            <v>178889.45</v>
          </cell>
          <cell r="AN1032">
            <v>-14349177.764583336</v>
          </cell>
          <cell r="AO1032" t="str">
            <v>65a1</v>
          </cell>
        </row>
        <row r="1033">
          <cell r="AB1033">
            <v>-275</v>
          </cell>
          <cell r="AN1033">
            <v>-142.28458333333333</v>
          </cell>
          <cell r="AO1033" t="str">
            <v>65a</v>
          </cell>
        </row>
        <row r="1034">
          <cell r="AB1034">
            <v>-496269.28</v>
          </cell>
          <cell r="AN1034">
            <v>-103810.32541666667</v>
          </cell>
          <cell r="AO1034" t="str">
            <v>65a</v>
          </cell>
        </row>
        <row r="1035">
          <cell r="AB1035">
            <v>-343.67</v>
          </cell>
          <cell r="AN1035">
            <v>-343.67</v>
          </cell>
          <cell r="AO1035" t="str">
            <v>65a</v>
          </cell>
        </row>
        <row r="1036">
          <cell r="AB1036">
            <v>-188029.15</v>
          </cell>
          <cell r="AN1036">
            <v>-270434.15749999997</v>
          </cell>
          <cell r="AO1036" t="str">
            <v>65a</v>
          </cell>
        </row>
        <row r="1037">
          <cell r="AB1037">
            <v>-8678.4599999999991</v>
          </cell>
          <cell r="AN1037">
            <v>-8678.4599999999973</v>
          </cell>
          <cell r="AO1037" t="str">
            <v>65a</v>
          </cell>
        </row>
        <row r="1038">
          <cell r="AB1038">
            <v>0</v>
          </cell>
          <cell r="AN1038">
            <v>0</v>
          </cell>
          <cell r="AO1038" t="str">
            <v>65a</v>
          </cell>
        </row>
        <row r="1039">
          <cell r="AB1039">
            <v>-18952495.640000001</v>
          </cell>
          <cell r="AN1039">
            <v>-23057113.2075</v>
          </cell>
          <cell r="AO1039" t="str">
            <v xml:space="preserve"> </v>
          </cell>
        </row>
        <row r="1040">
          <cell r="AB1040">
            <v>-6898099.8499999996</v>
          </cell>
          <cell r="AN1040">
            <v>-6001985.072916667</v>
          </cell>
          <cell r="AO1040" t="str">
            <v xml:space="preserve"> </v>
          </cell>
        </row>
        <row r="1041">
          <cell r="AB1041">
            <v>-214450.37</v>
          </cell>
          <cell r="AN1041">
            <v>-3011983.6079166667</v>
          </cell>
        </row>
        <row r="1042">
          <cell r="AB1042">
            <v>-9147266.0600000005</v>
          </cell>
          <cell r="AN1042">
            <v>-12111448.281666666</v>
          </cell>
          <cell r="AO1042" t="str">
            <v>65b</v>
          </cell>
        </row>
        <row r="1043">
          <cell r="AB1043">
            <v>-2278.3200000000002</v>
          </cell>
          <cell r="AN1043">
            <v>-94.93</v>
          </cell>
          <cell r="AO1043" t="str">
            <v xml:space="preserve"> </v>
          </cell>
        </row>
        <row r="1044">
          <cell r="AB1044">
            <v>-4317687.5199999996</v>
          </cell>
          <cell r="AN1044">
            <v>-3647885.9395833332</v>
          </cell>
          <cell r="AO1044" t="str">
            <v xml:space="preserve"> </v>
          </cell>
        </row>
        <row r="1045">
          <cell r="AB1045">
            <v>-476089</v>
          </cell>
          <cell r="AN1045">
            <v>-476089</v>
          </cell>
          <cell r="AO1045" t="str">
            <v xml:space="preserve"> </v>
          </cell>
        </row>
        <row r="1046">
          <cell r="AB1046">
            <v>0</v>
          </cell>
          <cell r="AN1046">
            <v>0</v>
          </cell>
          <cell r="AO1046" t="str">
            <v>65a</v>
          </cell>
        </row>
        <row r="1047">
          <cell r="AB1047">
            <v>-398788.3</v>
          </cell>
          <cell r="AN1047">
            <v>-262812.07749999996</v>
          </cell>
          <cell r="AO1047" t="str">
            <v xml:space="preserve"> </v>
          </cell>
        </row>
        <row r="1048">
          <cell r="AB1048">
            <v>53356</v>
          </cell>
          <cell r="AN1048">
            <v>-843774.8208333333</v>
          </cell>
        </row>
        <row r="1049">
          <cell r="AB1049">
            <v>-3725287</v>
          </cell>
          <cell r="AN1049">
            <v>-4129198.8716666666</v>
          </cell>
        </row>
        <row r="1050">
          <cell r="AB1050">
            <v>-999476.06</v>
          </cell>
          <cell r="AN1050">
            <v>-1786205.6516666666</v>
          </cell>
          <cell r="AO1050" t="str">
            <v>65b</v>
          </cell>
        </row>
        <row r="1051">
          <cell r="AB1051">
            <v>0</v>
          </cell>
          <cell r="AN1051">
            <v>0</v>
          </cell>
        </row>
        <row r="1052">
          <cell r="AB1052">
            <v>-1184180.93</v>
          </cell>
          <cell r="AN1052">
            <v>-1979290.6291666667</v>
          </cell>
          <cell r="AO1052" t="str">
            <v>65b</v>
          </cell>
        </row>
        <row r="1053">
          <cell r="AB1053">
            <v>0</v>
          </cell>
          <cell r="AN1053">
            <v>0</v>
          </cell>
          <cell r="AO1053" t="str">
            <v>65b</v>
          </cell>
        </row>
        <row r="1054">
          <cell r="AB1054">
            <v>-132132.84</v>
          </cell>
          <cell r="AN1054">
            <v>-793528.41333333321</v>
          </cell>
          <cell r="AO1054" t="str">
            <v>65b</v>
          </cell>
        </row>
        <row r="1055">
          <cell r="AB1055">
            <v>-1098.8699999999999</v>
          </cell>
          <cell r="AN1055">
            <v>-1944.3308333333334</v>
          </cell>
        </row>
        <row r="1056">
          <cell r="AB1056">
            <v>-125236.23</v>
          </cell>
          <cell r="AN1056">
            <v>-127720.06958333334</v>
          </cell>
          <cell r="AO1056" t="str">
            <v>65a</v>
          </cell>
        </row>
        <row r="1057">
          <cell r="AB1057">
            <v>-636014.97</v>
          </cell>
          <cell r="AN1057">
            <v>-238205.67124999998</v>
          </cell>
        </row>
        <row r="1058">
          <cell r="AB1058">
            <v>-92229.47</v>
          </cell>
          <cell r="AN1058">
            <v>-56158.251250000001</v>
          </cell>
          <cell r="AO1058" t="str">
            <v>65a</v>
          </cell>
        </row>
        <row r="1059">
          <cell r="AB1059">
            <v>-1016253</v>
          </cell>
          <cell r="AN1059">
            <v>-1895411.7083333333</v>
          </cell>
        </row>
        <row r="1060">
          <cell r="AB1060">
            <v>-2869</v>
          </cell>
          <cell r="AN1060">
            <v>-3361.6520833333329</v>
          </cell>
          <cell r="AO1060" t="str">
            <v>65a</v>
          </cell>
        </row>
        <row r="1061">
          <cell r="AB1061">
            <v>-322.33999999999997</v>
          </cell>
          <cell r="AN1061">
            <v>-570.33708333333323</v>
          </cell>
        </row>
        <row r="1062">
          <cell r="AB1062">
            <v>0</v>
          </cell>
          <cell r="AN1062">
            <v>0</v>
          </cell>
        </row>
        <row r="1063">
          <cell r="AB1063">
            <v>0</v>
          </cell>
          <cell r="AN1063">
            <v>0</v>
          </cell>
        </row>
        <row r="1064">
          <cell r="AB1064">
            <v>0</v>
          </cell>
          <cell r="AN1064">
            <v>0</v>
          </cell>
        </row>
        <row r="1065">
          <cell r="AB1065">
            <v>0</v>
          </cell>
          <cell r="AN1065">
            <v>0</v>
          </cell>
          <cell r="AO1065" t="str">
            <v>65a</v>
          </cell>
        </row>
        <row r="1066">
          <cell r="AB1066">
            <v>-199375</v>
          </cell>
          <cell r="AN1066">
            <v>-697812.5</v>
          </cell>
          <cell r="AO1066" t="str">
            <v>65a</v>
          </cell>
        </row>
        <row r="1067">
          <cell r="AB1067">
            <v>0</v>
          </cell>
          <cell r="AN1067">
            <v>0</v>
          </cell>
          <cell r="AO1067" t="str">
            <v>65a</v>
          </cell>
        </row>
        <row r="1068">
          <cell r="AB1068">
            <v>0</v>
          </cell>
          <cell r="AN1068">
            <v>0</v>
          </cell>
          <cell r="AO1068" t="str">
            <v>65a</v>
          </cell>
        </row>
        <row r="1069">
          <cell r="AB1069">
            <v>0</v>
          </cell>
          <cell r="AN1069">
            <v>0</v>
          </cell>
          <cell r="AO1069" t="str">
            <v>65a</v>
          </cell>
        </row>
        <row r="1070">
          <cell r="AB1070">
            <v>0</v>
          </cell>
          <cell r="AN1070">
            <v>0</v>
          </cell>
          <cell r="AO1070" t="str">
            <v>65a</v>
          </cell>
        </row>
        <row r="1071">
          <cell r="AB1071">
            <v>0</v>
          </cell>
          <cell r="AN1071">
            <v>0</v>
          </cell>
        </row>
        <row r="1072">
          <cell r="AB1072">
            <v>0</v>
          </cell>
          <cell r="AN1072">
            <v>-269270.83333333331</v>
          </cell>
          <cell r="AO1072" t="str">
            <v xml:space="preserve"> </v>
          </cell>
        </row>
        <row r="1073">
          <cell r="AB1073">
            <v>0</v>
          </cell>
          <cell r="AN1073">
            <v>0</v>
          </cell>
          <cell r="AO1073" t="str">
            <v>65a</v>
          </cell>
        </row>
        <row r="1074">
          <cell r="AB1074">
            <v>0</v>
          </cell>
          <cell r="AN1074">
            <v>-235625</v>
          </cell>
          <cell r="AO1074" t="str">
            <v xml:space="preserve"> </v>
          </cell>
        </row>
        <row r="1075">
          <cell r="AB1075">
            <v>0</v>
          </cell>
          <cell r="AN1075">
            <v>-30187.5</v>
          </cell>
          <cell r="AO1075" t="str">
            <v>65a</v>
          </cell>
        </row>
        <row r="1076">
          <cell r="AB1076">
            <v>0</v>
          </cell>
          <cell r="AN1076">
            <v>-847048.86875000002</v>
          </cell>
          <cell r="AO1076" t="str">
            <v xml:space="preserve"> </v>
          </cell>
        </row>
        <row r="1077">
          <cell r="AB1077">
            <v>0</v>
          </cell>
          <cell r="AN1077">
            <v>-70353.737083333326</v>
          </cell>
          <cell r="AO1077" t="str">
            <v>65a</v>
          </cell>
        </row>
        <row r="1078">
          <cell r="AB1078">
            <v>0</v>
          </cell>
          <cell r="AN1078">
            <v>-229712.54166666666</v>
          </cell>
          <cell r="AO1078" t="str">
            <v xml:space="preserve"> </v>
          </cell>
        </row>
        <row r="1079">
          <cell r="AB1079">
            <v>0</v>
          </cell>
          <cell r="AN1079">
            <v>0</v>
          </cell>
          <cell r="AO1079" t="str">
            <v>65a</v>
          </cell>
        </row>
        <row r="1080">
          <cell r="AB1080">
            <v>0</v>
          </cell>
          <cell r="AN1080">
            <v>-304361.97916666669</v>
          </cell>
          <cell r="AO1080" t="str">
            <v>65a</v>
          </cell>
        </row>
        <row r="1081">
          <cell r="AB1081">
            <v>0</v>
          </cell>
          <cell r="AN1081">
            <v>-20637.5</v>
          </cell>
          <cell r="AO1081" t="str">
            <v>65a</v>
          </cell>
        </row>
        <row r="1082">
          <cell r="AB1082">
            <v>-66660.2</v>
          </cell>
          <cell r="AN1082">
            <v>-57137.303333333337</v>
          </cell>
          <cell r="AO1082" t="str">
            <v>65a</v>
          </cell>
        </row>
        <row r="1083">
          <cell r="AB1083">
            <v>0</v>
          </cell>
          <cell r="AN1083">
            <v>-69563.537916666668</v>
          </cell>
          <cell r="AO1083" t="str">
            <v>65a</v>
          </cell>
        </row>
        <row r="1084">
          <cell r="AB1084">
            <v>0</v>
          </cell>
          <cell r="AN1084">
            <v>-20604.427083333332</v>
          </cell>
          <cell r="AO1084" t="str">
            <v>65a</v>
          </cell>
        </row>
        <row r="1085">
          <cell r="AB1085">
            <v>-59762.5</v>
          </cell>
          <cell r="AN1085">
            <v>-51225</v>
          </cell>
          <cell r="AO1085" t="str">
            <v>65a</v>
          </cell>
        </row>
        <row r="1086">
          <cell r="AB1086">
            <v>0</v>
          </cell>
          <cell r="AN1086">
            <v>-277812.5</v>
          </cell>
          <cell r="AO1086" t="str">
            <v>65a</v>
          </cell>
        </row>
        <row r="1087">
          <cell r="AB1087">
            <v>-18987.5</v>
          </cell>
          <cell r="AN1087">
            <v>-16275</v>
          </cell>
          <cell r="AO1087" t="str">
            <v>65a</v>
          </cell>
        </row>
        <row r="1088">
          <cell r="AB1088">
            <v>0</v>
          </cell>
          <cell r="AN1088">
            <v>-45811.374166666668</v>
          </cell>
          <cell r="AO1088" t="str">
            <v>65a</v>
          </cell>
        </row>
        <row r="1089">
          <cell r="AB1089">
            <v>-151228.95000000001</v>
          </cell>
          <cell r="AN1089">
            <v>-129624.80333333333</v>
          </cell>
          <cell r="AO1089" t="str">
            <v>65a</v>
          </cell>
        </row>
        <row r="1090">
          <cell r="AB1090">
            <v>-177041.45</v>
          </cell>
          <cell r="AN1090">
            <v>-151749.80333333332</v>
          </cell>
          <cell r="AO1090" t="str">
            <v>65a</v>
          </cell>
        </row>
        <row r="1091">
          <cell r="AB1091">
            <v>-201250</v>
          </cell>
          <cell r="AN1091">
            <v>-172500</v>
          </cell>
          <cell r="AO1091" t="str">
            <v>65a</v>
          </cell>
        </row>
        <row r="1092">
          <cell r="AB1092">
            <v>-161466.45000000001</v>
          </cell>
          <cell r="AN1092">
            <v>-138399.80333333332</v>
          </cell>
          <cell r="AO1092" t="str">
            <v>65a</v>
          </cell>
        </row>
        <row r="1093">
          <cell r="AB1093">
            <v>-60550</v>
          </cell>
          <cell r="AN1093">
            <v>-51900</v>
          </cell>
          <cell r="AO1093" t="str">
            <v>65a</v>
          </cell>
        </row>
        <row r="1094">
          <cell r="AB1094">
            <v>-404250</v>
          </cell>
          <cell r="AN1094">
            <v>-346500</v>
          </cell>
          <cell r="AO1094" t="str">
            <v>65a</v>
          </cell>
        </row>
        <row r="1095">
          <cell r="AB1095">
            <v>-409500</v>
          </cell>
          <cell r="AN1095">
            <v>-351000</v>
          </cell>
          <cell r="AO1095" t="str">
            <v>65a</v>
          </cell>
        </row>
        <row r="1096">
          <cell r="AB1096">
            <v>-102666.45</v>
          </cell>
          <cell r="AN1096">
            <v>-87999.80333333333</v>
          </cell>
          <cell r="AO1096" t="str">
            <v>65a</v>
          </cell>
        </row>
        <row r="1097">
          <cell r="AB1097">
            <v>-145366.45000000001</v>
          </cell>
          <cell r="AN1097">
            <v>-124599.80333333333</v>
          </cell>
          <cell r="AO1097" t="str">
            <v>65a</v>
          </cell>
        </row>
        <row r="1098">
          <cell r="AB1098">
            <v>-214375</v>
          </cell>
          <cell r="AN1098">
            <v>-183750</v>
          </cell>
          <cell r="AO1098" t="str">
            <v>65a</v>
          </cell>
        </row>
        <row r="1099">
          <cell r="AB1099">
            <v>-42933.55</v>
          </cell>
          <cell r="AN1099">
            <v>-36800.196666666663</v>
          </cell>
          <cell r="AO1099" t="str">
            <v>65a</v>
          </cell>
        </row>
        <row r="1100">
          <cell r="AB1100">
            <v>-57837.5</v>
          </cell>
          <cell r="AN1100">
            <v>-49575</v>
          </cell>
          <cell r="AO1100" t="str">
            <v>65a</v>
          </cell>
        </row>
        <row r="1101">
          <cell r="AB1101">
            <v>-96541.45</v>
          </cell>
          <cell r="AN1101">
            <v>-82749.80333333333</v>
          </cell>
          <cell r="AO1101" t="str">
            <v>65a</v>
          </cell>
        </row>
        <row r="1102">
          <cell r="AB1102">
            <v>-312812.5</v>
          </cell>
          <cell r="AN1102">
            <v>-268125</v>
          </cell>
          <cell r="AO1102" t="str">
            <v>65a</v>
          </cell>
        </row>
        <row r="1103">
          <cell r="AB1103">
            <v>-191916.45</v>
          </cell>
          <cell r="AN1103">
            <v>-164499.80333333332</v>
          </cell>
          <cell r="AO1103" t="str">
            <v>65a</v>
          </cell>
        </row>
        <row r="1104">
          <cell r="AB1104">
            <v>-42000</v>
          </cell>
          <cell r="AN1104">
            <v>-36000</v>
          </cell>
          <cell r="AO1104" t="str">
            <v>65a</v>
          </cell>
        </row>
        <row r="1105">
          <cell r="AB1105">
            <v>-932707.49</v>
          </cell>
          <cell r="AN1105">
            <v>-508749.1766666667</v>
          </cell>
          <cell r="AO1105" t="str">
            <v>65a</v>
          </cell>
        </row>
        <row r="1106">
          <cell r="AB1106">
            <v>-3552082.53</v>
          </cell>
          <cell r="AN1106">
            <v>-1937499.2166666668</v>
          </cell>
          <cell r="AO1106" t="str">
            <v>65a</v>
          </cell>
        </row>
        <row r="1107">
          <cell r="AB1107">
            <v>0</v>
          </cell>
          <cell r="AN1107">
            <v>-63380.137916666667</v>
          </cell>
          <cell r="AO1107" t="str">
            <v>65a</v>
          </cell>
        </row>
        <row r="1108">
          <cell r="AB1108">
            <v>0</v>
          </cell>
          <cell r="AN1108">
            <v>-88958.333333333328</v>
          </cell>
          <cell r="AO1108" t="str">
            <v>65a</v>
          </cell>
        </row>
        <row r="1109">
          <cell r="AB1109">
            <v>0</v>
          </cell>
          <cell r="AN1109">
            <v>0</v>
          </cell>
          <cell r="AO1109" t="str">
            <v>65a</v>
          </cell>
        </row>
        <row r="1110">
          <cell r="AB1110">
            <v>-1699316.75</v>
          </cell>
          <cell r="AN1110">
            <v>-926900.09</v>
          </cell>
          <cell r="AO1110" t="str">
            <v>65a</v>
          </cell>
        </row>
        <row r="1111">
          <cell r="AB1111">
            <v>0</v>
          </cell>
          <cell r="AN1111">
            <v>0</v>
          </cell>
          <cell r="AO1111" t="str">
            <v>65a</v>
          </cell>
        </row>
        <row r="1112">
          <cell r="AB1112">
            <v>0</v>
          </cell>
          <cell r="AN1112">
            <v>0</v>
          </cell>
          <cell r="AO1112" t="str">
            <v>65a</v>
          </cell>
        </row>
        <row r="1113">
          <cell r="AB1113">
            <v>0</v>
          </cell>
          <cell r="AN1113">
            <v>0</v>
          </cell>
          <cell r="AO1113" t="str">
            <v>65a</v>
          </cell>
        </row>
        <row r="1114">
          <cell r="AB1114">
            <v>0</v>
          </cell>
          <cell r="AN1114">
            <v>0</v>
          </cell>
          <cell r="AO1114" t="str">
            <v>65a</v>
          </cell>
        </row>
        <row r="1115">
          <cell r="AB1115">
            <v>0</v>
          </cell>
          <cell r="AN1115">
            <v>0</v>
          </cell>
          <cell r="AO1115" t="str">
            <v>65a</v>
          </cell>
        </row>
        <row r="1116">
          <cell r="AB1116">
            <v>0</v>
          </cell>
          <cell r="AN1116">
            <v>0</v>
          </cell>
          <cell r="AO1116" t="str">
            <v>65a</v>
          </cell>
        </row>
        <row r="1117">
          <cell r="AB1117">
            <v>0</v>
          </cell>
          <cell r="AN1117">
            <v>-122438.86291666667</v>
          </cell>
          <cell r="AO1117" t="str">
            <v>65a</v>
          </cell>
        </row>
        <row r="1118">
          <cell r="AB1118">
            <v>-802132.01</v>
          </cell>
          <cell r="AN1118">
            <v>-962548.69666666666</v>
          </cell>
          <cell r="AO1118" t="str">
            <v>65a</v>
          </cell>
        </row>
        <row r="1119">
          <cell r="AB1119">
            <v>0</v>
          </cell>
          <cell r="AN1119">
            <v>-388645.83333333331</v>
          </cell>
          <cell r="AO1119" t="str">
            <v>65a</v>
          </cell>
        </row>
        <row r="1120">
          <cell r="AB1120">
            <v>0</v>
          </cell>
          <cell r="AN1120">
            <v>0</v>
          </cell>
          <cell r="AO1120" t="str">
            <v>65a</v>
          </cell>
        </row>
        <row r="1121">
          <cell r="AB1121">
            <v>0</v>
          </cell>
          <cell r="AN1121">
            <v>-223031.25</v>
          </cell>
          <cell r="AO1121" t="str">
            <v>65a</v>
          </cell>
        </row>
        <row r="1122">
          <cell r="AB1122">
            <v>-38750</v>
          </cell>
          <cell r="AN1122">
            <v>-46500</v>
          </cell>
          <cell r="AO1122" t="str">
            <v>65a</v>
          </cell>
        </row>
        <row r="1123">
          <cell r="AB1123">
            <v>-146626.66</v>
          </cell>
          <cell r="AN1123">
            <v>-175960.03333333335</v>
          </cell>
          <cell r="AO1123" t="str">
            <v>65a</v>
          </cell>
        </row>
        <row r="1124">
          <cell r="AB1124">
            <v>-842187.5</v>
          </cell>
          <cell r="AN1124">
            <v>-1010625</v>
          </cell>
          <cell r="AO1124" t="str">
            <v>65a</v>
          </cell>
        </row>
        <row r="1125">
          <cell r="AB1125">
            <v>-487500</v>
          </cell>
          <cell r="AN1125">
            <v>-585000</v>
          </cell>
          <cell r="AO1125" t="str">
            <v>65a</v>
          </cell>
        </row>
        <row r="1126">
          <cell r="AB1126">
            <v>-2201792.52</v>
          </cell>
          <cell r="AN1126">
            <v>-2110956.0016666665</v>
          </cell>
          <cell r="AO1126" t="str">
            <v>65a</v>
          </cell>
        </row>
        <row r="1127">
          <cell r="AB1127">
            <v>-1968.42</v>
          </cell>
          <cell r="AN1127">
            <v>-63117.797500000008</v>
          </cell>
          <cell r="AO1127" t="str">
            <v>65a</v>
          </cell>
        </row>
        <row r="1128">
          <cell r="AB1128">
            <v>-128480.64</v>
          </cell>
          <cell r="AN1128">
            <v>-16060.08</v>
          </cell>
        </row>
        <row r="1129">
          <cell r="AB1129">
            <v>-11355.43</v>
          </cell>
          <cell r="AN1129">
            <v>-19583.491250000003</v>
          </cell>
          <cell r="AO1129" t="str">
            <v>65a</v>
          </cell>
        </row>
        <row r="1130">
          <cell r="AB1130">
            <v>0</v>
          </cell>
          <cell r="AN1130">
            <v>-16332.467500000001</v>
          </cell>
          <cell r="AO1130" t="str">
            <v xml:space="preserve"> </v>
          </cell>
        </row>
        <row r="1131">
          <cell r="AB1131">
            <v>0</v>
          </cell>
          <cell r="AN1131">
            <v>-40036.249999999993</v>
          </cell>
          <cell r="AO1131" t="str">
            <v>65b</v>
          </cell>
        </row>
        <row r="1132">
          <cell r="AB1132">
            <v>-4441250</v>
          </cell>
          <cell r="AN1132">
            <v>-2422500</v>
          </cell>
          <cell r="AO1132" t="str">
            <v>65a</v>
          </cell>
        </row>
        <row r="1133">
          <cell r="AB1133">
            <v>-3208333.15</v>
          </cell>
          <cell r="AN1133">
            <v>-1749999.8366666667</v>
          </cell>
          <cell r="AO1133" t="str">
            <v>65a</v>
          </cell>
        </row>
        <row r="1134">
          <cell r="AB1134">
            <v>-16785.45</v>
          </cell>
          <cell r="AN1134">
            <v>-2034.8454166666668</v>
          </cell>
          <cell r="AO1134" t="str">
            <v xml:space="preserve"> </v>
          </cell>
        </row>
        <row r="1135">
          <cell r="AB1135">
            <v>-45879.18</v>
          </cell>
          <cell r="AN1135">
            <v>-13952.984999999999</v>
          </cell>
          <cell r="AO1135" t="str">
            <v>65b</v>
          </cell>
        </row>
        <row r="1136">
          <cell r="AB1136">
            <v>-561666.5</v>
          </cell>
          <cell r="AN1136">
            <v>-3369999.8533333335</v>
          </cell>
          <cell r="AO1136" t="str">
            <v>65a</v>
          </cell>
        </row>
        <row r="1137">
          <cell r="AB1137">
            <v>-53523.61</v>
          </cell>
          <cell r="AN1137">
            <v>-15611.052916666667</v>
          </cell>
          <cell r="AO1137" t="str">
            <v>65a</v>
          </cell>
        </row>
        <row r="1138">
          <cell r="AB1138">
            <v>-88660.63</v>
          </cell>
          <cell r="AN1138">
            <v>-69210.078749999986</v>
          </cell>
          <cell r="AO1138" t="str">
            <v xml:space="preserve"> </v>
          </cell>
        </row>
        <row r="1139">
          <cell r="AB1139">
            <v>-8208750</v>
          </cell>
          <cell r="AN1139">
            <v>-4477500</v>
          </cell>
          <cell r="AO1139" t="str">
            <v>65a</v>
          </cell>
        </row>
        <row r="1140">
          <cell r="AB1140">
            <v>-871979.18</v>
          </cell>
          <cell r="AN1140">
            <v>-481350.17166666669</v>
          </cell>
          <cell r="AO1140" t="str">
            <v>65a</v>
          </cell>
        </row>
        <row r="1141">
          <cell r="AB1141">
            <v>0</v>
          </cell>
          <cell r="AN1141">
            <v>-3600.4145833333332</v>
          </cell>
          <cell r="AO1141" t="str">
            <v>65a</v>
          </cell>
        </row>
        <row r="1142">
          <cell r="AB1142">
            <v>-877500</v>
          </cell>
          <cell r="AN1142">
            <v>-5265000</v>
          </cell>
          <cell r="AO1142" t="str">
            <v>65a</v>
          </cell>
        </row>
        <row r="1143">
          <cell r="AB1143">
            <v>0</v>
          </cell>
          <cell r="AN1143">
            <v>0</v>
          </cell>
          <cell r="AO1143" t="str">
            <v>65a</v>
          </cell>
        </row>
        <row r="1144">
          <cell r="AB1144">
            <v>-7497750.0199999996</v>
          </cell>
          <cell r="AN1144">
            <v>-5028282.7833333332</v>
          </cell>
          <cell r="AO1144" t="str">
            <v>65a</v>
          </cell>
        </row>
        <row r="1145">
          <cell r="AB1145">
            <v>0</v>
          </cell>
          <cell r="AN1145">
            <v>0</v>
          </cell>
          <cell r="AO1145" t="str">
            <v>65a</v>
          </cell>
        </row>
        <row r="1146">
          <cell r="AB1146">
            <v>0</v>
          </cell>
          <cell r="AN1146">
            <v>-1444059.1666666667</v>
          </cell>
          <cell r="AO1146" t="str">
            <v>65a</v>
          </cell>
        </row>
        <row r="1147">
          <cell r="AB1147">
            <v>-937499.98</v>
          </cell>
          <cell r="AN1147">
            <v>-632523.1216666667</v>
          </cell>
          <cell r="AO1147" t="str">
            <v>65a</v>
          </cell>
        </row>
        <row r="1148">
          <cell r="AB1148">
            <v>-576916.68999999994</v>
          </cell>
          <cell r="AN1148">
            <v>-937489.58791666676</v>
          </cell>
          <cell r="AO1148" t="str">
            <v>65a</v>
          </cell>
        </row>
        <row r="1149">
          <cell r="AB1149">
            <v>-99450</v>
          </cell>
          <cell r="AN1149">
            <v>-161606.25</v>
          </cell>
          <cell r="AO1149" t="str">
            <v>65a</v>
          </cell>
        </row>
        <row r="1150">
          <cell r="AB1150">
            <v>2345.3200000000002</v>
          </cell>
          <cell r="AN1150">
            <v>-3529.935833333333</v>
          </cell>
        </row>
        <row r="1151">
          <cell r="AB1151">
            <v>-25878.49</v>
          </cell>
          <cell r="AN1151">
            <v>-14838.407500000001</v>
          </cell>
          <cell r="AO1151" t="str">
            <v>65b</v>
          </cell>
        </row>
        <row r="1152">
          <cell r="AB1152">
            <v>-1639462.5</v>
          </cell>
          <cell r="AN1152">
            <v>-267989.0625</v>
          </cell>
          <cell r="AO1152" t="str">
            <v>65a</v>
          </cell>
        </row>
        <row r="1153">
          <cell r="AB1153">
            <v>0</v>
          </cell>
          <cell r="AN1153">
            <v>0</v>
          </cell>
          <cell r="AO1153" t="str">
            <v>65a</v>
          </cell>
        </row>
        <row r="1154">
          <cell r="AB1154">
            <v>-1473607.13</v>
          </cell>
          <cell r="AN1154">
            <v>-1349490.7437500001</v>
          </cell>
          <cell r="AO1154" t="str">
            <v>65a</v>
          </cell>
        </row>
        <row r="1155">
          <cell r="AB1155">
            <v>-914398.34</v>
          </cell>
          <cell r="AN1155">
            <v>-153496.40833333333</v>
          </cell>
          <cell r="AO1155" t="str">
            <v>65a</v>
          </cell>
        </row>
        <row r="1156">
          <cell r="AB1156">
            <v>-495678.29</v>
          </cell>
          <cell r="AN1156">
            <v>-102337.96166666667</v>
          </cell>
          <cell r="AO1156" t="str">
            <v>65a</v>
          </cell>
        </row>
        <row r="1157">
          <cell r="AB1157">
            <v>-21336.74</v>
          </cell>
          <cell r="AN1157">
            <v>-5100.7441666666673</v>
          </cell>
          <cell r="AO1157" t="str">
            <v>65a</v>
          </cell>
        </row>
        <row r="1158">
          <cell r="AB1158">
            <v>0</v>
          </cell>
          <cell r="AN1158">
            <v>0</v>
          </cell>
          <cell r="AO1158" t="str">
            <v>65a</v>
          </cell>
        </row>
        <row r="1159">
          <cell r="AB1159">
            <v>0</v>
          </cell>
          <cell r="AN1159">
            <v>902.25916666666672</v>
          </cell>
        </row>
        <row r="1160">
          <cell r="AB1160">
            <v>0</v>
          </cell>
          <cell r="AN1160">
            <v>0</v>
          </cell>
          <cell r="AO1160" t="str">
            <v>65a</v>
          </cell>
        </row>
        <row r="1161">
          <cell r="AB1161">
            <v>0</v>
          </cell>
          <cell r="AN1161">
            <v>0</v>
          </cell>
          <cell r="AO1161" t="str">
            <v>65a</v>
          </cell>
        </row>
        <row r="1162">
          <cell r="AB1162">
            <v>0</v>
          </cell>
          <cell r="AN1162">
            <v>0</v>
          </cell>
          <cell r="AO1162" t="str">
            <v>65a</v>
          </cell>
        </row>
        <row r="1163">
          <cell r="AB1163">
            <v>0</v>
          </cell>
          <cell r="AN1163">
            <v>0</v>
          </cell>
        </row>
        <row r="1164">
          <cell r="AB1164">
            <v>0</v>
          </cell>
          <cell r="AN1164">
            <v>0</v>
          </cell>
          <cell r="AO1164" t="str">
            <v>65a</v>
          </cell>
        </row>
        <row r="1165">
          <cell r="AB1165">
            <v>0</v>
          </cell>
          <cell r="AN1165">
            <v>0</v>
          </cell>
          <cell r="AO1165" t="str">
            <v>65a</v>
          </cell>
        </row>
        <row r="1166">
          <cell r="AB1166">
            <v>0</v>
          </cell>
          <cell r="AN1166">
            <v>0</v>
          </cell>
          <cell r="AO1166" t="str">
            <v xml:space="preserve"> </v>
          </cell>
        </row>
        <row r="1167">
          <cell r="AB1167">
            <v>-733011.79</v>
          </cell>
          <cell r="AN1167">
            <v>-1280568.8983333332</v>
          </cell>
          <cell r="AO1167" t="str">
            <v xml:space="preserve"> </v>
          </cell>
        </row>
        <row r="1168">
          <cell r="AB1168">
            <v>-1792788</v>
          </cell>
          <cell r="AN1168">
            <v>-2013055.8266666669</v>
          </cell>
          <cell r="AO1168" t="str">
            <v xml:space="preserve"> </v>
          </cell>
        </row>
        <row r="1169">
          <cell r="AB1169">
            <v>-40464.239999999998</v>
          </cell>
          <cell r="AN1169">
            <v>-82731.853333333333</v>
          </cell>
        </row>
        <row r="1170">
          <cell r="AB1170">
            <v>-40464.239999999998</v>
          </cell>
          <cell r="AN1170">
            <v>-82731.853333333333</v>
          </cell>
        </row>
        <row r="1171">
          <cell r="AB1171">
            <v>-6876.8</v>
          </cell>
          <cell r="AN1171">
            <v>-56341.233333333337</v>
          </cell>
        </row>
        <row r="1172">
          <cell r="AB1172">
            <v>-6876.8</v>
          </cell>
          <cell r="AN1172">
            <v>-56341.233333333337</v>
          </cell>
        </row>
        <row r="1173">
          <cell r="AB1173">
            <v>-14434.16</v>
          </cell>
          <cell r="AN1173">
            <v>-69596.513333333321</v>
          </cell>
        </row>
        <row r="1174">
          <cell r="AB1174">
            <v>0</v>
          </cell>
          <cell r="AN1174">
            <v>-1016033.86375</v>
          </cell>
        </row>
        <row r="1175">
          <cell r="AB1175">
            <v>-991249.05</v>
          </cell>
          <cell r="AN1175">
            <v>-813731.97083333321</v>
          </cell>
          <cell r="AO1175" t="str">
            <v>65a</v>
          </cell>
        </row>
        <row r="1176">
          <cell r="AB1176">
            <v>0</v>
          </cell>
          <cell r="AN1176">
            <v>0</v>
          </cell>
          <cell r="AO1176" t="str">
            <v xml:space="preserve"> </v>
          </cell>
        </row>
        <row r="1177">
          <cell r="AB1177">
            <v>0</v>
          </cell>
          <cell r="AN1177">
            <v>-4422.1099999999997</v>
          </cell>
          <cell r="AO1177" t="str">
            <v>65a</v>
          </cell>
        </row>
        <row r="1178">
          <cell r="AB1178">
            <v>0</v>
          </cell>
          <cell r="AN1178">
            <v>-224579.63916666666</v>
          </cell>
        </row>
        <row r="1179">
          <cell r="AB1179">
            <v>-755793</v>
          </cell>
          <cell r="AN1179">
            <v>-1077924.4350000001</v>
          </cell>
          <cell r="AO1179" t="str">
            <v>65b</v>
          </cell>
        </row>
        <row r="1180">
          <cell r="AB1180">
            <v>-1141872.83</v>
          </cell>
          <cell r="AN1180">
            <v>-906743.10041666671</v>
          </cell>
          <cell r="AO1180" t="str">
            <v>65a</v>
          </cell>
        </row>
        <row r="1181">
          <cell r="AB1181">
            <v>-745021.63</v>
          </cell>
          <cell r="AN1181">
            <v>-774838.23375000013</v>
          </cell>
          <cell r="AO1181" t="str">
            <v>65a</v>
          </cell>
        </row>
        <row r="1182">
          <cell r="AB1182">
            <v>-239434.99</v>
          </cell>
          <cell r="AN1182">
            <v>-303729.65208333347</v>
          </cell>
          <cell r="AO1182" t="str">
            <v>65a</v>
          </cell>
        </row>
        <row r="1183">
          <cell r="AB1183">
            <v>0</v>
          </cell>
          <cell r="AN1183">
            <v>0</v>
          </cell>
          <cell r="AO1183" t="str">
            <v>65a</v>
          </cell>
        </row>
        <row r="1184">
          <cell r="AB1184">
            <v>0</v>
          </cell>
          <cell r="AN1184">
            <v>-20833.333333333332</v>
          </cell>
          <cell r="AO1184" t="str">
            <v>65a</v>
          </cell>
        </row>
        <row r="1185">
          <cell r="AB1185">
            <v>0</v>
          </cell>
          <cell r="AN1185">
            <v>0</v>
          </cell>
          <cell r="AO1185" t="str">
            <v>65a</v>
          </cell>
        </row>
        <row r="1186">
          <cell r="AB1186">
            <v>0</v>
          </cell>
          <cell r="AN1186">
            <v>161.22333333333333</v>
          </cell>
          <cell r="AO1186" t="str">
            <v>65a</v>
          </cell>
        </row>
        <row r="1187">
          <cell r="AB1187">
            <v>0</v>
          </cell>
          <cell r="AN1187">
            <v>-1533333.3333333333</v>
          </cell>
        </row>
        <row r="1188">
          <cell r="AB1188">
            <v>0</v>
          </cell>
          <cell r="AN1188">
            <v>0</v>
          </cell>
        </row>
        <row r="1189">
          <cell r="AB1189">
            <v>0</v>
          </cell>
          <cell r="AN1189">
            <v>-1122855</v>
          </cell>
          <cell r="AO1189" t="str">
            <v>41</v>
          </cell>
        </row>
        <row r="1190">
          <cell r="AB1190">
            <v>-633689.44999999995</v>
          </cell>
          <cell r="AN1190">
            <v>-695651.30708333349</v>
          </cell>
          <cell r="AO1190" t="str">
            <v>63</v>
          </cell>
        </row>
        <row r="1191">
          <cell r="AB1191">
            <v>-3306489.7</v>
          </cell>
          <cell r="AN1191">
            <v>-4731023.9604166672</v>
          </cell>
          <cell r="AO1191" t="str">
            <v>63</v>
          </cell>
        </row>
        <row r="1192">
          <cell r="AB1192">
            <v>-337286.52</v>
          </cell>
          <cell r="AN1192">
            <v>-344081.60499999998</v>
          </cell>
          <cell r="AO1192" t="str">
            <v>63</v>
          </cell>
        </row>
        <row r="1193">
          <cell r="AB1193">
            <v>0</v>
          </cell>
          <cell r="AN1193">
            <v>0</v>
          </cell>
          <cell r="AO1193" t="str">
            <v>20</v>
          </cell>
          <cell r="AP1193">
            <v>30</v>
          </cell>
        </row>
        <row r="1194">
          <cell r="AB1194">
            <v>0</v>
          </cell>
          <cell r="AN1194">
            <v>0</v>
          </cell>
          <cell r="AO1194" t="str">
            <v>20</v>
          </cell>
          <cell r="AP1194">
            <v>30</v>
          </cell>
        </row>
        <row r="1195">
          <cell r="AB1195">
            <v>0</v>
          </cell>
          <cell r="AN1195">
            <v>0</v>
          </cell>
          <cell r="AO1195" t="str">
            <v>20</v>
          </cell>
          <cell r="AP1195">
            <v>30</v>
          </cell>
        </row>
        <row r="1196">
          <cell r="AB1196">
            <v>0</v>
          </cell>
          <cell r="AN1196">
            <v>0</v>
          </cell>
          <cell r="AO1196" t="str">
            <v>20</v>
          </cell>
          <cell r="AP1196">
            <v>30</v>
          </cell>
        </row>
        <row r="1197">
          <cell r="AB1197">
            <v>0</v>
          </cell>
          <cell r="AN1197">
            <v>0</v>
          </cell>
          <cell r="AO1197" t="str">
            <v>20</v>
          </cell>
          <cell r="AP1197">
            <v>30</v>
          </cell>
        </row>
        <row r="1198">
          <cell r="AB1198">
            <v>0</v>
          </cell>
          <cell r="AN1198">
            <v>0</v>
          </cell>
          <cell r="AO1198" t="str">
            <v>20</v>
          </cell>
          <cell r="AP1198">
            <v>30</v>
          </cell>
        </row>
        <row r="1199">
          <cell r="AB1199">
            <v>-3304.85</v>
          </cell>
          <cell r="AN1199">
            <v>-432482.37041666667</v>
          </cell>
          <cell r="AO1199" t="str">
            <v>20</v>
          </cell>
          <cell r="AP1199" t="str">
            <v>30</v>
          </cell>
        </row>
        <row r="1200">
          <cell r="AB1200">
            <v>-2555632.5299999998</v>
          </cell>
          <cell r="AN1200">
            <v>-2635200.0229166667</v>
          </cell>
          <cell r="AO1200" t="str">
            <v>20</v>
          </cell>
          <cell r="AP1200" t="str">
            <v>30</v>
          </cell>
        </row>
        <row r="1201">
          <cell r="AB1201">
            <v>-18889759.530000001</v>
          </cell>
          <cell r="AN1201">
            <v>-18517789.530000005</v>
          </cell>
          <cell r="AO1201" t="str">
            <v>20</v>
          </cell>
          <cell r="AP1201" t="str">
            <v>30</v>
          </cell>
        </row>
        <row r="1202">
          <cell r="AB1202">
            <v>-12354716.17</v>
          </cell>
          <cell r="AN1202">
            <v>-10878068.713750001</v>
          </cell>
          <cell r="AO1202" t="str">
            <v>63</v>
          </cell>
          <cell r="AP1202" t="str">
            <v xml:space="preserve"> </v>
          </cell>
        </row>
        <row r="1203">
          <cell r="AB1203">
            <v>-464683.58</v>
          </cell>
          <cell r="AN1203">
            <v>-446087.59291666659</v>
          </cell>
          <cell r="AO1203" t="str">
            <v>63</v>
          </cell>
        </row>
        <row r="1204">
          <cell r="AB1204">
            <v>-10000</v>
          </cell>
          <cell r="AN1204">
            <v>-10000</v>
          </cell>
          <cell r="AO1204" t="str">
            <v>20</v>
          </cell>
          <cell r="AP1204" t="str">
            <v>30</v>
          </cell>
        </row>
        <row r="1205">
          <cell r="AB1205">
            <v>-25524.85</v>
          </cell>
          <cell r="AN1205">
            <v>-21496.120416666665</v>
          </cell>
          <cell r="AO1205" t="str">
            <v>63</v>
          </cell>
        </row>
        <row r="1206">
          <cell r="AB1206">
            <v>-42021.78</v>
          </cell>
          <cell r="AN1206">
            <v>-58110.346250000002</v>
          </cell>
          <cell r="AO1206" t="str">
            <v>63</v>
          </cell>
        </row>
        <row r="1207">
          <cell r="AB1207">
            <v>-652279.19999999995</v>
          </cell>
          <cell r="AN1207">
            <v>-279358.72916666663</v>
          </cell>
          <cell r="AO1207" t="str">
            <v>20</v>
          </cell>
          <cell r="AP1207">
            <v>30</v>
          </cell>
        </row>
        <row r="1208">
          <cell r="AB1208">
            <v>-2851582.64</v>
          </cell>
          <cell r="AN1208">
            <v>-742245.76208333333</v>
          </cell>
          <cell r="AO1208" t="str">
            <v>20</v>
          </cell>
          <cell r="AP1208">
            <v>30</v>
          </cell>
        </row>
        <row r="1209">
          <cell r="AB1209">
            <v>-1589346.19</v>
          </cell>
          <cell r="AN1209">
            <v>-678524.13458333339</v>
          </cell>
          <cell r="AO1209" t="str">
            <v>20</v>
          </cell>
          <cell r="AP1209">
            <v>30</v>
          </cell>
        </row>
        <row r="1210">
          <cell r="AB1210">
            <v>-1016768.79</v>
          </cell>
          <cell r="AN1210">
            <v>-369260.24958333327</v>
          </cell>
          <cell r="AO1210" t="str">
            <v>20</v>
          </cell>
          <cell r="AP1210">
            <v>30</v>
          </cell>
        </row>
        <row r="1211">
          <cell r="AB1211">
            <v>-3089713.86</v>
          </cell>
          <cell r="AN1211">
            <v>-2470607.5100000002</v>
          </cell>
        </row>
        <row r="1212">
          <cell r="AB1212">
            <v>-5000</v>
          </cell>
          <cell r="AN1212">
            <v>-5000</v>
          </cell>
        </row>
        <row r="1213">
          <cell r="AB1213">
            <v>-26668727.57</v>
          </cell>
          <cell r="AN1213">
            <v>-24835876.166250002</v>
          </cell>
          <cell r="AO1213" t="str">
            <v>65a</v>
          </cell>
        </row>
        <row r="1214">
          <cell r="AB1214">
            <v>0</v>
          </cell>
          <cell r="AN1214">
            <v>0</v>
          </cell>
          <cell r="AO1214" t="str">
            <v>65a</v>
          </cell>
        </row>
        <row r="1215">
          <cell r="AB1215">
            <v>0</v>
          </cell>
          <cell r="AN1215">
            <v>-808150</v>
          </cell>
        </row>
        <row r="1216">
          <cell r="AB1216">
            <v>-2410058.23</v>
          </cell>
          <cell r="AN1216">
            <v>-1377995.5216666667</v>
          </cell>
        </row>
        <row r="1217">
          <cell r="AB1217">
            <v>-9934029.5600000005</v>
          </cell>
          <cell r="AN1217">
            <v>-10149244.116249999</v>
          </cell>
          <cell r="AO1217" t="str">
            <v>47</v>
          </cell>
        </row>
        <row r="1218">
          <cell r="AB1218">
            <v>-2992.04</v>
          </cell>
          <cell r="AN1218">
            <v>-186.04916666666668</v>
          </cell>
        </row>
        <row r="1219">
          <cell r="AB1219">
            <v>0</v>
          </cell>
          <cell r="AN1219">
            <v>0</v>
          </cell>
          <cell r="AO1219" t="str">
            <v>65a</v>
          </cell>
        </row>
        <row r="1220">
          <cell r="AB1220">
            <v>-28224</v>
          </cell>
          <cell r="AN1220">
            <v>-13128</v>
          </cell>
          <cell r="AO1220" t="str">
            <v>49</v>
          </cell>
        </row>
        <row r="1221">
          <cell r="AB1221">
            <v>0</v>
          </cell>
          <cell r="AN1221">
            <v>0</v>
          </cell>
          <cell r="AO1221" t="str">
            <v>3</v>
          </cell>
        </row>
        <row r="1222">
          <cell r="AB1222">
            <v>0</v>
          </cell>
          <cell r="AN1222">
            <v>0</v>
          </cell>
          <cell r="AO1222">
            <v>2</v>
          </cell>
        </row>
        <row r="1223">
          <cell r="AB1223">
            <v>-2106234.98</v>
          </cell>
          <cell r="AN1223">
            <v>-1795089.3741666665</v>
          </cell>
          <cell r="AO1223" t="str">
            <v>49</v>
          </cell>
        </row>
        <row r="1224">
          <cell r="AB1224">
            <v>-17801000</v>
          </cell>
          <cell r="AN1224">
            <v>-17229846.041666668</v>
          </cell>
          <cell r="AO1224" t="str">
            <v>49</v>
          </cell>
        </row>
        <row r="1225">
          <cell r="AB1225">
            <v>-58986.21</v>
          </cell>
          <cell r="AN1225">
            <v>-55135.612083333333</v>
          </cell>
          <cell r="AO1225" t="str">
            <v>49</v>
          </cell>
        </row>
        <row r="1226">
          <cell r="AB1226">
            <v>-8277452.4500000002</v>
          </cell>
          <cell r="AN1226">
            <v>-6191500.3154166667</v>
          </cell>
          <cell r="AO1226" t="str">
            <v>49</v>
          </cell>
        </row>
        <row r="1227">
          <cell r="AB1227">
            <v>-39032.26</v>
          </cell>
          <cell r="AN1227">
            <v>-18947.524999999998</v>
          </cell>
          <cell r="AO1227" t="str">
            <v>65a</v>
          </cell>
        </row>
        <row r="1228">
          <cell r="AB1228">
            <v>0</v>
          </cell>
          <cell r="AN1228">
            <v>0</v>
          </cell>
          <cell r="AO1228" t="str">
            <v>65a</v>
          </cell>
        </row>
        <row r="1229">
          <cell r="AB1229">
            <v>0</v>
          </cell>
          <cell r="AN1229">
            <v>0</v>
          </cell>
          <cell r="AO1229" t="str">
            <v>65b</v>
          </cell>
        </row>
        <row r="1230">
          <cell r="AB1230">
            <v>-222809.33</v>
          </cell>
          <cell r="AN1230">
            <v>-229684.31000000003</v>
          </cell>
          <cell r="AO1230" t="str">
            <v>65a</v>
          </cell>
        </row>
        <row r="1231">
          <cell r="AB1231">
            <v>0</v>
          </cell>
          <cell r="AN1231">
            <v>-2127799.8633333333</v>
          </cell>
          <cell r="AO1231" t="str">
            <v xml:space="preserve"> </v>
          </cell>
        </row>
        <row r="1232">
          <cell r="AB1232">
            <v>0</v>
          </cell>
          <cell r="AN1232">
            <v>-75158.125</v>
          </cell>
          <cell r="AO1232" t="str">
            <v>65a</v>
          </cell>
        </row>
        <row r="1233">
          <cell r="AB1233">
            <v>-250015</v>
          </cell>
          <cell r="AN1233">
            <v>-102091.45833333333</v>
          </cell>
          <cell r="AO1233" t="str">
            <v>65a</v>
          </cell>
        </row>
        <row r="1234">
          <cell r="AB1234">
            <v>0</v>
          </cell>
          <cell r="AN1234">
            <v>0</v>
          </cell>
        </row>
        <row r="1235">
          <cell r="AB1235">
            <v>-13807132</v>
          </cell>
          <cell r="AN1235">
            <v>-14682130</v>
          </cell>
          <cell r="AO1235" t="str">
            <v>65a</v>
          </cell>
        </row>
        <row r="1236">
          <cell r="AB1236">
            <v>-8447.35</v>
          </cell>
          <cell r="AN1236">
            <v>-662.66375000000005</v>
          </cell>
          <cell r="AO1236" t="str">
            <v>65a</v>
          </cell>
        </row>
        <row r="1237">
          <cell r="AB1237">
            <v>0</v>
          </cell>
          <cell r="AN1237">
            <v>0</v>
          </cell>
          <cell r="AO1237" t="str">
            <v>65a</v>
          </cell>
        </row>
        <row r="1238">
          <cell r="AB1238">
            <v>0</v>
          </cell>
          <cell r="AN1238">
            <v>0</v>
          </cell>
          <cell r="AO1238" t="str">
            <v>65a</v>
          </cell>
        </row>
        <row r="1239">
          <cell r="AB1239">
            <v>0</v>
          </cell>
          <cell r="AN1239">
            <v>0</v>
          </cell>
        </row>
        <row r="1240">
          <cell r="AB1240">
            <v>-2140.5700000000002</v>
          </cell>
          <cell r="AN1240">
            <v>12539.422083333329</v>
          </cell>
          <cell r="AO1240" t="str">
            <v>65a</v>
          </cell>
        </row>
        <row r="1241">
          <cell r="AB1241">
            <v>0</v>
          </cell>
          <cell r="AN1241">
            <v>32.228333333333332</v>
          </cell>
          <cell r="AO1241" t="str">
            <v>65a</v>
          </cell>
        </row>
        <row r="1242">
          <cell r="AB1242">
            <v>-27312000</v>
          </cell>
          <cell r="AN1242">
            <v>-26056250</v>
          </cell>
        </row>
        <row r="1243">
          <cell r="AB1243">
            <v>-8686177.8599999994</v>
          </cell>
          <cell r="AN1243">
            <v>-17205758.129999999</v>
          </cell>
          <cell r="AO1243" t="str">
            <v>41</v>
          </cell>
        </row>
        <row r="1244">
          <cell r="AB1244">
            <v>-19900488.379999999</v>
          </cell>
          <cell r="AN1244">
            <v>-17458741.549166668</v>
          </cell>
          <cell r="AO1244" t="str">
            <v>49</v>
          </cell>
        </row>
        <row r="1245">
          <cell r="AB1245">
            <v>0</v>
          </cell>
          <cell r="AN1245">
            <v>0</v>
          </cell>
          <cell r="AO1245" t="str">
            <v>41</v>
          </cell>
        </row>
        <row r="1246">
          <cell r="AB1246">
            <v>0</v>
          </cell>
          <cell r="AN1246">
            <v>0</v>
          </cell>
          <cell r="AO1246" t="str">
            <v>41</v>
          </cell>
        </row>
        <row r="1247">
          <cell r="AB1247">
            <v>0</v>
          </cell>
          <cell r="AN1247">
            <v>0</v>
          </cell>
          <cell r="AO1247" t="str">
            <v>41</v>
          </cell>
        </row>
        <row r="1248">
          <cell r="AB1248">
            <v>0</v>
          </cell>
          <cell r="AN1248">
            <v>0</v>
          </cell>
          <cell r="AO1248" t="str">
            <v>41</v>
          </cell>
        </row>
        <row r="1249">
          <cell r="AB1249">
            <v>0</v>
          </cell>
          <cell r="AN1249">
            <v>-64610.625</v>
          </cell>
          <cell r="AO1249" t="str">
            <v>41</v>
          </cell>
        </row>
        <row r="1250">
          <cell r="AB1250">
            <v>0</v>
          </cell>
          <cell r="AN1250">
            <v>0</v>
          </cell>
          <cell r="AO1250" t="str">
            <v>41</v>
          </cell>
        </row>
        <row r="1251">
          <cell r="AB1251">
            <v>0</v>
          </cell>
          <cell r="AN1251">
            <v>0</v>
          </cell>
          <cell r="AO1251" t="str">
            <v>41</v>
          </cell>
        </row>
        <row r="1252">
          <cell r="AB1252">
            <v>0</v>
          </cell>
          <cell r="AN1252">
            <v>-291666.66666666669</v>
          </cell>
          <cell r="AO1252" t="str">
            <v>41</v>
          </cell>
        </row>
        <row r="1253">
          <cell r="AB1253">
            <v>0</v>
          </cell>
          <cell r="AN1253">
            <v>-337500</v>
          </cell>
          <cell r="AO1253" t="str">
            <v>41</v>
          </cell>
        </row>
        <row r="1254">
          <cell r="AB1254">
            <v>-513276.41</v>
          </cell>
          <cell r="AN1254">
            <v>-414767.9745833333</v>
          </cell>
          <cell r="AO1254" t="str">
            <v>41</v>
          </cell>
        </row>
        <row r="1255">
          <cell r="AB1255">
            <v>-225000</v>
          </cell>
          <cell r="AN1255">
            <v>-187500</v>
          </cell>
          <cell r="AO1255" t="str">
            <v>41</v>
          </cell>
        </row>
        <row r="1256">
          <cell r="AB1256">
            <v>-1982106.78</v>
          </cell>
          <cell r="AN1256">
            <v>-851180.21</v>
          </cell>
          <cell r="AO1256" t="str">
            <v>41</v>
          </cell>
        </row>
        <row r="1257">
          <cell r="AB1257">
            <v>0</v>
          </cell>
          <cell r="AN1257">
            <v>-35003.527916666666</v>
          </cell>
          <cell r="AO1257" t="str">
            <v>41</v>
          </cell>
        </row>
        <row r="1258">
          <cell r="AB1258">
            <v>0</v>
          </cell>
          <cell r="AN1258">
            <v>0</v>
          </cell>
          <cell r="AO1258" t="str">
            <v>65a</v>
          </cell>
        </row>
        <row r="1259">
          <cell r="AB1259">
            <v>0</v>
          </cell>
          <cell r="AN1259">
            <v>0</v>
          </cell>
          <cell r="AO1259" t="str">
            <v>65a</v>
          </cell>
        </row>
        <row r="1260">
          <cell r="AB1260">
            <v>0</v>
          </cell>
          <cell r="AN1260">
            <v>0</v>
          </cell>
          <cell r="AO1260" t="str">
            <v>65a</v>
          </cell>
        </row>
        <row r="1261">
          <cell r="AB1261">
            <v>0</v>
          </cell>
          <cell r="AN1261">
            <v>0</v>
          </cell>
          <cell r="AO1261" t="str">
            <v>65a</v>
          </cell>
        </row>
        <row r="1262">
          <cell r="AB1262">
            <v>0</v>
          </cell>
          <cell r="AN1262">
            <v>-95.734166666666667</v>
          </cell>
          <cell r="AO1262" t="str">
            <v>65a</v>
          </cell>
        </row>
        <row r="1263">
          <cell r="AB1263">
            <v>-7416.29</v>
          </cell>
          <cell r="AN1263">
            <v>-7416.2899999999981</v>
          </cell>
          <cell r="AO1263" t="str">
            <v>65a</v>
          </cell>
        </row>
        <row r="1264">
          <cell r="AB1264">
            <v>-5140.3599999999997</v>
          </cell>
          <cell r="AN1264">
            <v>-5140.3599999999997</v>
          </cell>
          <cell r="AO1264" t="str">
            <v>65a</v>
          </cell>
        </row>
        <row r="1265">
          <cell r="AB1265">
            <v>-11459.63</v>
          </cell>
          <cell r="AN1265">
            <v>-11459.630000000003</v>
          </cell>
          <cell r="AO1265" t="str">
            <v>65a</v>
          </cell>
        </row>
        <row r="1266">
          <cell r="AB1266">
            <v>-1479.6</v>
          </cell>
          <cell r="AN1266">
            <v>-1479.6000000000001</v>
          </cell>
          <cell r="AO1266" t="str">
            <v>65a</v>
          </cell>
        </row>
        <row r="1267">
          <cell r="AB1267">
            <v>-959.98</v>
          </cell>
          <cell r="AN1267">
            <v>-959.97999999999968</v>
          </cell>
          <cell r="AO1267" t="str">
            <v>65a</v>
          </cell>
        </row>
        <row r="1268">
          <cell r="AB1268">
            <v>-876.25</v>
          </cell>
          <cell r="AN1268">
            <v>-865.16583333333347</v>
          </cell>
          <cell r="AO1268" t="str">
            <v>65a</v>
          </cell>
        </row>
        <row r="1269">
          <cell r="AB1269">
            <v>-912.01</v>
          </cell>
          <cell r="AN1269">
            <v>-359.47541666666666</v>
          </cell>
          <cell r="AO1269" t="str">
            <v>65a</v>
          </cell>
        </row>
        <row r="1270">
          <cell r="AB1270">
            <v>-12.55</v>
          </cell>
          <cell r="AN1270">
            <v>-12.549999999999999</v>
          </cell>
          <cell r="AO1270" t="str">
            <v>65a</v>
          </cell>
        </row>
        <row r="1271">
          <cell r="AB1271">
            <v>-598.99</v>
          </cell>
          <cell r="AN1271">
            <v>-598.9899999999999</v>
          </cell>
          <cell r="AO1271" t="str">
            <v>65a</v>
          </cell>
        </row>
        <row r="1272">
          <cell r="AB1272">
            <v>-168.86</v>
          </cell>
          <cell r="AN1272">
            <v>-168.86000000000004</v>
          </cell>
          <cell r="AO1272" t="str">
            <v>65a</v>
          </cell>
        </row>
        <row r="1273">
          <cell r="AB1273">
            <v>0</v>
          </cell>
          <cell r="AN1273">
            <v>14.956250000000002</v>
          </cell>
          <cell r="AO1273" t="str">
            <v>65a</v>
          </cell>
        </row>
        <row r="1274">
          <cell r="AB1274">
            <v>-123.17</v>
          </cell>
          <cell r="AN1274">
            <v>-198.50750000000002</v>
          </cell>
          <cell r="AO1274" t="str">
            <v>65a</v>
          </cell>
        </row>
        <row r="1275">
          <cell r="AB1275">
            <v>-574.46</v>
          </cell>
          <cell r="AN1275">
            <v>-23.935833333333335</v>
          </cell>
          <cell r="AO1275" t="str">
            <v>65a</v>
          </cell>
        </row>
        <row r="1276">
          <cell r="AB1276">
            <v>-5718285</v>
          </cell>
          <cell r="AN1276">
            <v>-4486820.625</v>
          </cell>
          <cell r="AO1276" t="str">
            <v>41</v>
          </cell>
        </row>
        <row r="1277">
          <cell r="AB1277">
            <v>0</v>
          </cell>
          <cell r="AN1277">
            <v>-294955.23749999999</v>
          </cell>
          <cell r="AO1277" t="str">
            <v>41</v>
          </cell>
        </row>
        <row r="1278">
          <cell r="AB1278">
            <v>-7074602.9100000001</v>
          </cell>
          <cell r="AN1278">
            <v>-4269235.635416667</v>
          </cell>
          <cell r="AO1278" t="str">
            <v xml:space="preserve"> </v>
          </cell>
        </row>
        <row r="1279">
          <cell r="AB1279">
            <v>-2870186.23</v>
          </cell>
          <cell r="AN1279">
            <v>-1787976.9612499999</v>
          </cell>
          <cell r="AO1279" t="str">
            <v xml:space="preserve">65 </v>
          </cell>
        </row>
        <row r="1280">
          <cell r="AB1280">
            <v>5104426.16</v>
          </cell>
          <cell r="AN1280">
            <v>1790443.5249999997</v>
          </cell>
          <cell r="AO1280" t="str">
            <v xml:space="preserve"> </v>
          </cell>
        </row>
        <row r="1281">
          <cell r="AB1281">
            <v>1100761.99</v>
          </cell>
          <cell r="AN1281">
            <v>387028.17458333331</v>
          </cell>
          <cell r="AO1281" t="str">
            <v>65</v>
          </cell>
          <cell r="AP1281" t="str">
            <v xml:space="preserve"> </v>
          </cell>
        </row>
        <row r="1282">
          <cell r="AB1282">
            <v>-27589.17</v>
          </cell>
          <cell r="AN1282">
            <v>-6514.111249999999</v>
          </cell>
          <cell r="AO1282" t="str">
            <v>49</v>
          </cell>
        </row>
        <row r="1283">
          <cell r="AB1283">
            <v>-1552657.3</v>
          </cell>
          <cell r="AN1283">
            <v>-1667975.9050000003</v>
          </cell>
          <cell r="AO1283" t="str">
            <v xml:space="preserve"> </v>
          </cell>
        </row>
        <row r="1284">
          <cell r="AB1284">
            <v>-45410</v>
          </cell>
          <cell r="AN1284">
            <v>-72656</v>
          </cell>
          <cell r="AO1284" t="str">
            <v xml:space="preserve"> </v>
          </cell>
        </row>
        <row r="1285">
          <cell r="AB1285">
            <v>-30265.78</v>
          </cell>
          <cell r="AN1285">
            <v>-32179.628750000003</v>
          </cell>
        </row>
        <row r="1286">
          <cell r="AB1286">
            <v>0</v>
          </cell>
          <cell r="AN1286">
            <v>0</v>
          </cell>
          <cell r="AO1286" t="str">
            <v>23</v>
          </cell>
          <cell r="AP1286">
            <v>29</v>
          </cell>
        </row>
        <row r="1287">
          <cell r="AB1287">
            <v>0</v>
          </cell>
          <cell r="AN1287">
            <v>0</v>
          </cell>
        </row>
        <row r="1288">
          <cell r="AB1288">
            <v>-2702244.02</v>
          </cell>
          <cell r="AN1288">
            <v>-2850418.2045833333</v>
          </cell>
        </row>
        <row r="1289">
          <cell r="AB1289">
            <v>-33762.980000000003</v>
          </cell>
          <cell r="AN1289">
            <v>-30999.499166666661</v>
          </cell>
        </row>
        <row r="1290">
          <cell r="AB1290">
            <v>0</v>
          </cell>
          <cell r="AN1290">
            <v>0</v>
          </cell>
        </row>
        <row r="1291">
          <cell r="AB1291">
            <v>-92276.94</v>
          </cell>
          <cell r="AN1291">
            <v>-98497.855833333335</v>
          </cell>
        </row>
        <row r="1292">
          <cell r="AB1292">
            <v>-8165809</v>
          </cell>
          <cell r="AN1292">
            <v>-8165809</v>
          </cell>
          <cell r="AO1292" t="str">
            <v>10</v>
          </cell>
        </row>
        <row r="1293">
          <cell r="AB1293">
            <v>4614264</v>
          </cell>
          <cell r="AN1293">
            <v>4300195.875</v>
          </cell>
          <cell r="AO1293" t="str">
            <v>10</v>
          </cell>
        </row>
        <row r="1294">
          <cell r="AB1294">
            <v>-10135707.039999999</v>
          </cell>
          <cell r="AN1294">
            <v>-12923100.119583333</v>
          </cell>
        </row>
        <row r="1295">
          <cell r="AB1295">
            <v>-887313.59</v>
          </cell>
          <cell r="AN1295">
            <v>-947812.25</v>
          </cell>
          <cell r="AO1295" t="str">
            <v>12</v>
          </cell>
        </row>
        <row r="1296">
          <cell r="AB1296">
            <v>0</v>
          </cell>
          <cell r="AN1296">
            <v>-19380.39875</v>
          </cell>
          <cell r="AO1296" t="str">
            <v>12</v>
          </cell>
        </row>
        <row r="1297">
          <cell r="AB1297">
            <v>-192765.41</v>
          </cell>
          <cell r="AN1297">
            <v>-122056.57791666668</v>
          </cell>
          <cell r="AO1297" t="str">
            <v>12</v>
          </cell>
        </row>
        <row r="1298">
          <cell r="AB1298">
            <v>-71851894.799999997</v>
          </cell>
          <cell r="AN1298">
            <v>-71851894.799999982</v>
          </cell>
          <cell r="AO1298" t="str">
            <v>64</v>
          </cell>
        </row>
        <row r="1299">
          <cell r="AB1299">
            <v>-3497000</v>
          </cell>
          <cell r="AN1299">
            <v>-3623291.6666666665</v>
          </cell>
          <cell r="AO1299" t="str">
            <v>22</v>
          </cell>
          <cell r="AP1299">
            <v>31</v>
          </cell>
        </row>
        <row r="1300">
          <cell r="AB1300">
            <v>-647743</v>
          </cell>
          <cell r="AN1300">
            <v>-1288879.25</v>
          </cell>
          <cell r="AO1300" t="str">
            <v>22</v>
          </cell>
          <cell r="AP1300">
            <v>32</v>
          </cell>
        </row>
        <row r="1301">
          <cell r="AB1301">
            <v>-337279618</v>
          </cell>
          <cell r="AN1301">
            <v>-328736616.95833331</v>
          </cell>
          <cell r="AO1301" t="str">
            <v>22</v>
          </cell>
          <cell r="AP1301">
            <v>33</v>
          </cell>
        </row>
        <row r="1302">
          <cell r="AB1302">
            <v>-939000</v>
          </cell>
          <cell r="AN1302">
            <v>-942583.33333333337</v>
          </cell>
          <cell r="AO1302" t="str">
            <v>22</v>
          </cell>
          <cell r="AP1302">
            <v>34</v>
          </cell>
        </row>
        <row r="1303">
          <cell r="AB1303">
            <v>-32874</v>
          </cell>
          <cell r="AN1303">
            <v>-32874</v>
          </cell>
          <cell r="AO1303" t="str">
            <v>22</v>
          </cell>
          <cell r="AP1303" t="str">
            <v>35</v>
          </cell>
        </row>
        <row r="1304">
          <cell r="AB1304">
            <v>-55683000</v>
          </cell>
          <cell r="AN1304">
            <v>-45478416.666666664</v>
          </cell>
          <cell r="AO1304" t="str">
            <v>64</v>
          </cell>
        </row>
        <row r="1305">
          <cell r="AB1305">
            <v>141000</v>
          </cell>
          <cell r="AN1305">
            <v>-6125</v>
          </cell>
          <cell r="AO1305" t="str">
            <v xml:space="preserve"> </v>
          </cell>
        </row>
        <row r="1306">
          <cell r="AB1306">
            <v>904152.97</v>
          </cell>
          <cell r="AN1306">
            <v>904152.97000000009</v>
          </cell>
          <cell r="AO1306" t="str">
            <v>64</v>
          </cell>
        </row>
        <row r="1307">
          <cell r="AB1307">
            <v>-796000</v>
          </cell>
          <cell r="AN1307">
            <v>-266416.66666666669</v>
          </cell>
          <cell r="AO1307" t="str">
            <v>66a</v>
          </cell>
        </row>
        <row r="1308">
          <cell r="AB1308">
            <v>-27673328.77</v>
          </cell>
          <cell r="AN1308">
            <v>-27673328.77</v>
          </cell>
          <cell r="AO1308" t="str">
            <v>64</v>
          </cell>
        </row>
        <row r="1309">
          <cell r="AB1309">
            <v>-4489581</v>
          </cell>
          <cell r="AN1309">
            <v>-4489581</v>
          </cell>
          <cell r="AO1309" t="str">
            <v>64</v>
          </cell>
        </row>
        <row r="1310">
          <cell r="AB1310">
            <v>-269554.90999999997</v>
          </cell>
          <cell r="AN1310">
            <v>-269554.91000000003</v>
          </cell>
          <cell r="AO1310" t="str">
            <v>64</v>
          </cell>
        </row>
        <row r="1311">
          <cell r="AB1311">
            <v>-443787.06</v>
          </cell>
          <cell r="AN1311">
            <v>-443787.05999999988</v>
          </cell>
          <cell r="AO1311" t="str">
            <v>64</v>
          </cell>
        </row>
        <row r="1312">
          <cell r="AB1312">
            <v>-1614.97</v>
          </cell>
          <cell r="AN1312">
            <v>-1614.97</v>
          </cell>
          <cell r="AO1312" t="str">
            <v>64</v>
          </cell>
        </row>
        <row r="1313">
          <cell r="AB1313">
            <v>-48687.62</v>
          </cell>
          <cell r="AN1313">
            <v>-48687.62</v>
          </cell>
          <cell r="AO1313" t="str">
            <v>64</v>
          </cell>
        </row>
        <row r="1314">
          <cell r="AB1314">
            <v>-76732.02</v>
          </cell>
          <cell r="AN1314">
            <v>-76732.02</v>
          </cell>
          <cell r="AO1314" t="str">
            <v>64</v>
          </cell>
        </row>
        <row r="1315">
          <cell r="AB1315">
            <v>-2475</v>
          </cell>
          <cell r="AN1315">
            <v>-2475</v>
          </cell>
          <cell r="AO1315" t="str">
            <v>64</v>
          </cell>
        </row>
        <row r="1316">
          <cell r="AB1316">
            <v>97405</v>
          </cell>
          <cell r="AN1316">
            <v>97405</v>
          </cell>
          <cell r="AO1316" t="str">
            <v>64</v>
          </cell>
        </row>
        <row r="1317">
          <cell r="AB1317">
            <v>-4106</v>
          </cell>
          <cell r="AN1317">
            <v>-4106</v>
          </cell>
          <cell r="AO1317" t="str">
            <v>64</v>
          </cell>
        </row>
        <row r="1318">
          <cell r="AB1318">
            <v>-171529</v>
          </cell>
          <cell r="AN1318">
            <v>-171529</v>
          </cell>
          <cell r="AO1318" t="str">
            <v>64</v>
          </cell>
        </row>
        <row r="1319">
          <cell r="AB1319">
            <v>-152467</v>
          </cell>
          <cell r="AN1319">
            <v>-152467</v>
          </cell>
          <cell r="AO1319" t="str">
            <v>64</v>
          </cell>
        </row>
        <row r="1320">
          <cell r="AB1320">
            <v>1365117.79</v>
          </cell>
          <cell r="AN1320">
            <v>1365117.7899999998</v>
          </cell>
          <cell r="AO1320" t="str">
            <v>66a</v>
          </cell>
        </row>
        <row r="1321">
          <cell r="AB1321">
            <v>0</v>
          </cell>
          <cell r="AN1321">
            <v>0</v>
          </cell>
          <cell r="AO1321" t="str">
            <v>22</v>
          </cell>
          <cell r="AP1321">
            <v>36</v>
          </cell>
        </row>
        <row r="1322">
          <cell r="AB1322">
            <v>0</v>
          </cell>
          <cell r="AN1322">
            <v>0</v>
          </cell>
          <cell r="AO1322" t="str">
            <v xml:space="preserve"> </v>
          </cell>
        </row>
        <row r="1323">
          <cell r="AB1323">
            <v>-477999.57</v>
          </cell>
          <cell r="AN1323">
            <v>-477999.57000000007</v>
          </cell>
          <cell r="AO1323" t="str">
            <v>66a</v>
          </cell>
        </row>
        <row r="1324">
          <cell r="AB1324">
            <v>-3665</v>
          </cell>
          <cell r="AN1324">
            <v>-3665</v>
          </cell>
          <cell r="AO1324" t="str">
            <v xml:space="preserve"> </v>
          </cell>
        </row>
        <row r="1325">
          <cell r="AB1325">
            <v>-7054000</v>
          </cell>
          <cell r="AN1325">
            <v>-6017416.666666667</v>
          </cell>
          <cell r="AO1325" t="str">
            <v>66a</v>
          </cell>
        </row>
        <row r="1326">
          <cell r="AB1326">
            <v>-947000</v>
          </cell>
          <cell r="AN1326">
            <v>-947000</v>
          </cell>
        </row>
        <row r="1327">
          <cell r="AB1327">
            <v>-4409226</v>
          </cell>
          <cell r="AN1327">
            <v>-3336176.0833333335</v>
          </cell>
          <cell r="AO1327" t="str">
            <v>22</v>
          </cell>
          <cell r="AP1327">
            <v>37</v>
          </cell>
        </row>
        <row r="1328">
          <cell r="AB1328">
            <v>0</v>
          </cell>
          <cell r="AN1328">
            <v>0</v>
          </cell>
          <cell r="AO1328" t="str">
            <v xml:space="preserve"> </v>
          </cell>
        </row>
        <row r="1329">
          <cell r="AB1329">
            <v>-68738.990000000005</v>
          </cell>
          <cell r="AN1329">
            <v>-137833.11666666667</v>
          </cell>
          <cell r="AO1329" t="str">
            <v>48</v>
          </cell>
        </row>
        <row r="1330">
          <cell r="AB1330">
            <v>16256</v>
          </cell>
          <cell r="AN1330">
            <v>15991.625</v>
          </cell>
          <cell r="AO1330" t="str">
            <v>48</v>
          </cell>
        </row>
        <row r="1331">
          <cell r="AB1331">
            <v>-148493689</v>
          </cell>
          <cell r="AN1331">
            <v>-160943064</v>
          </cell>
          <cell r="AO1331" t="str">
            <v>48</v>
          </cell>
        </row>
        <row r="1332">
          <cell r="AB1332">
            <v>353000</v>
          </cell>
          <cell r="AN1332">
            <v>23833.333333333332</v>
          </cell>
          <cell r="AO1332" t="str">
            <v xml:space="preserve"> </v>
          </cell>
        </row>
        <row r="1333">
          <cell r="AB1333">
            <v>0</v>
          </cell>
          <cell r="AN1333">
            <v>0</v>
          </cell>
          <cell r="AO1333" t="str">
            <v xml:space="preserve"> </v>
          </cell>
        </row>
        <row r="1334">
          <cell r="AB1334">
            <v>-3454000</v>
          </cell>
          <cell r="AN1334">
            <v>-4504000</v>
          </cell>
          <cell r="AO1334" t="str">
            <v xml:space="preserve"> </v>
          </cell>
        </row>
        <row r="1335">
          <cell r="AB1335">
            <v>-1673000</v>
          </cell>
          <cell r="AN1335">
            <v>-1673000</v>
          </cell>
        </row>
        <row r="1336">
          <cell r="AB1336">
            <v>0</v>
          </cell>
          <cell r="AN1336">
            <v>0</v>
          </cell>
          <cell r="AO1336" t="str">
            <v xml:space="preserve"> </v>
          </cell>
        </row>
        <row r="1337">
          <cell r="AB1337">
            <v>-15485174</v>
          </cell>
          <cell r="AN1337">
            <v>-16048552.75</v>
          </cell>
        </row>
        <row r="1338">
          <cell r="AB1338">
            <v>-41303000</v>
          </cell>
          <cell r="AN1338">
            <v>-36741625</v>
          </cell>
          <cell r="AO1338" t="str">
            <v>64</v>
          </cell>
        </row>
        <row r="1339">
          <cell r="AB1339">
            <v>-13198000</v>
          </cell>
          <cell r="AN1339">
            <v>-13451541.666666666</v>
          </cell>
          <cell r="AO1339">
            <v>22</v>
          </cell>
          <cell r="AP1339" t="str">
            <v>37a</v>
          </cell>
        </row>
        <row r="1340">
          <cell r="AB1340">
            <v>1332692</v>
          </cell>
          <cell r="AN1340">
            <v>1332692</v>
          </cell>
          <cell r="AO1340" t="str">
            <v>65b</v>
          </cell>
        </row>
        <row r="1341">
          <cell r="AB1341">
            <v>-3727000</v>
          </cell>
          <cell r="AN1341">
            <v>-4005291.6666666665</v>
          </cell>
          <cell r="AO1341" t="str">
            <v>22</v>
          </cell>
          <cell r="AP1341" t="str">
            <v>37b</v>
          </cell>
        </row>
        <row r="1342">
          <cell r="AB1342">
            <v>5635154.54</v>
          </cell>
          <cell r="AN1342">
            <v>5635154.54</v>
          </cell>
          <cell r="AO1342" t="str">
            <v>65b</v>
          </cell>
        </row>
        <row r="1343">
          <cell r="AB1343">
            <v>-10664000</v>
          </cell>
          <cell r="AN1343">
            <v>-10297666.666666666</v>
          </cell>
        </row>
        <row r="1344">
          <cell r="AB1344">
            <v>98028</v>
          </cell>
          <cell r="AN1344">
            <v>-117826.75</v>
          </cell>
          <cell r="AO1344" t="str">
            <v>41</v>
          </cell>
        </row>
        <row r="1345">
          <cell r="AB1345">
            <v>0</v>
          </cell>
          <cell r="AN1345">
            <v>-364583.33333333331</v>
          </cell>
        </row>
        <row r="1346">
          <cell r="AB1346">
            <v>-33312000</v>
          </cell>
          <cell r="AN1346">
            <v>-28985750</v>
          </cell>
          <cell r="AO1346" t="str">
            <v>66a</v>
          </cell>
        </row>
        <row r="1347">
          <cell r="AB1347">
            <v>-1430000</v>
          </cell>
          <cell r="AN1347">
            <v>-59583.333333333336</v>
          </cell>
          <cell r="AO1347" t="str">
            <v>47</v>
          </cell>
        </row>
        <row r="1348">
          <cell r="AB1348">
            <v>-72564653</v>
          </cell>
          <cell r="AN1348">
            <v>-72387225.291666672</v>
          </cell>
          <cell r="AO1348" t="str">
            <v>66a</v>
          </cell>
        </row>
        <row r="1349">
          <cell r="AB1349">
            <v>12663.58</v>
          </cell>
          <cell r="AN1349">
            <v>12135.92708333333</v>
          </cell>
          <cell r="AO1349">
            <v>6</v>
          </cell>
        </row>
        <row r="1350">
          <cell r="AB1350">
            <v>44658.07</v>
          </cell>
          <cell r="AN1350">
            <v>42899.414583333331</v>
          </cell>
          <cell r="AO1350">
            <v>6</v>
          </cell>
        </row>
        <row r="1351">
          <cell r="AB1351">
            <v>1780078.13</v>
          </cell>
          <cell r="AN1351">
            <v>1875439.4541666666</v>
          </cell>
          <cell r="AO1351">
            <v>6</v>
          </cell>
        </row>
        <row r="1352">
          <cell r="AB1352">
            <v>0</v>
          </cell>
          <cell r="AN1352">
            <v>0</v>
          </cell>
          <cell r="AO1352">
            <v>6</v>
          </cell>
        </row>
        <row r="1353">
          <cell r="AB1353">
            <v>3724980.33</v>
          </cell>
          <cell r="AN1353">
            <v>2809270.254999999</v>
          </cell>
          <cell r="AO1353">
            <v>6</v>
          </cell>
        </row>
        <row r="1354">
          <cell r="AB1354">
            <v>0</v>
          </cell>
          <cell r="AN1354">
            <v>0</v>
          </cell>
          <cell r="AO1354">
            <v>6</v>
          </cell>
        </row>
        <row r="1355">
          <cell r="AB1355">
            <v>0</v>
          </cell>
          <cell r="AN1355">
            <v>0</v>
          </cell>
          <cell r="AO1355">
            <v>6</v>
          </cell>
        </row>
        <row r="1356">
          <cell r="AB1356">
            <v>60710442.049999997</v>
          </cell>
          <cell r="AN1356">
            <v>46484716.798333339</v>
          </cell>
          <cell r="AO1356">
            <v>6</v>
          </cell>
        </row>
        <row r="1357">
          <cell r="AB1357">
            <v>0</v>
          </cell>
          <cell r="AN1357">
            <v>0</v>
          </cell>
          <cell r="AO1357">
            <v>6</v>
          </cell>
        </row>
        <row r="1358">
          <cell r="AB1358">
            <v>-5176339752.4699955</v>
          </cell>
          <cell r="AN1358">
            <v>-5231517078.7645836</v>
          </cell>
          <cell r="AO1358" t="str">
            <v xml:space="preserve"> </v>
          </cell>
        </row>
        <row r="1359">
          <cell r="AB1359">
            <v>1.621246337890625E-5</v>
          </cell>
          <cell r="AN1359">
            <v>-7.62939453125E-6</v>
          </cell>
        </row>
        <row r="1360">
          <cell r="AB1360">
            <v>9.5367431640625E-6</v>
          </cell>
          <cell r="AN1360">
            <v>0</v>
          </cell>
        </row>
        <row r="1362">
          <cell r="AB1362" t="str">
            <v xml:space="preserve"> </v>
          </cell>
          <cell r="AN1362" t="str">
            <v xml:space="preserve"> </v>
          </cell>
        </row>
        <row r="1363">
          <cell r="AN1363" t="str">
            <v xml:space="preserve"> </v>
          </cell>
        </row>
        <row r="1365">
          <cell r="AN1365" t="str">
            <v xml:space="preserve"> 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/>
      <sheetData sheetId="1"/>
      <sheetData sheetId="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PSE funding"/>
    </sheetNames>
    <sheetDataSet>
      <sheetData sheetId="0"/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Q10">
            <v>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Q12">
            <v>5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Q13" t="str">
            <v>4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Q14" t="str">
            <v>4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Q15" t="str">
            <v>4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Q16" t="str">
            <v>4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Q17" t="str">
            <v>4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Q18" t="str">
            <v>4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Q19" t="str">
            <v>4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Q20" t="str">
            <v>4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Q21" t="str">
            <v>4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Q22">
            <v>14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Q24">
            <v>15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Q33">
            <v>17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Q35">
            <v>18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Q36">
            <v>17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Q38">
            <v>18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Q39">
            <v>17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Q41">
            <v>17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Q43">
            <v>17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Q45">
            <v>17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Q47">
            <v>18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Q48">
            <v>17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Q50">
            <v>17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Q52">
            <v>18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Q53" t="str">
            <v>17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Q54" t="str">
            <v>17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 t="str">
            <v>17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Q56" t="str">
            <v>17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Q57" t="str">
            <v>17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Q58" t="str">
            <v>17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Q59">
            <v>19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Q61">
            <v>20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Q62">
            <v>19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Q64">
            <v>19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Q66">
            <v>20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Q67">
            <v>6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Q69">
            <v>6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Q70" t="str">
            <v>6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Q71" t="str">
            <v>6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Q72">
            <v>21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Q74">
            <v>21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Q75" t="str">
            <v>21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Q76" t="str">
            <v>21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Q78">
            <v>5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Q501" t="str">
            <v>6c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Q502" t="str">
            <v>6c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Q503" t="str">
            <v>6c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Q504" t="str">
            <v>6c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Q505" t="str">
            <v>6c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Q506" t="str">
            <v>6a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Q513">
            <v>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Q515">
            <v>8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Q516">
            <v>9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Q518">
            <v>10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Q519">
            <v>11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Q529" t="str">
            <v>6b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Q531" t="str">
            <v>39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Q534">
            <v>22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Q555" t="str">
            <v xml:space="preserve"> 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Q556" t="str">
            <v xml:space="preserve"> 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Q568" t="str">
            <v xml:space="preserve">  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Q626" t="str">
            <v xml:space="preserve">  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Q633" t="str">
            <v xml:space="preserve">  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Q635" t="str">
            <v xml:space="preserve">  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  <cell r="AQ638" t="str">
            <v xml:space="preserve">  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Q640" t="str">
            <v xml:space="preserve">  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Q817" t="str">
            <v>37a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Q820" t="str">
            <v>37c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Q823">
            <v>23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Q824">
            <v>24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Q825">
            <v>25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Q828">
            <v>26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Q836">
            <v>27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Q864" t="str">
            <v>37d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Q1140">
            <v>28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Q1142" t="str">
            <v>28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Q1144" t="str">
            <v>28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Q1147" t="str">
            <v>28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Q1326">
            <v>30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Q1327">
            <v>30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Q1328">
            <v>30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Q1329">
            <v>30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Q1330">
            <v>30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Q1331">
            <v>30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Q1332" t="str">
            <v>30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Q1333" t="str">
            <v>30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Q1334" t="str">
            <v>30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Q1335" t="str">
            <v xml:space="preserve"> 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Q1337" t="str">
            <v>30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Q1340">
            <v>30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Q1341">
            <v>30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Q1342">
            <v>30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Q1343">
            <v>30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Q1429" t="str">
            <v xml:space="preserve"> 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Q1437">
            <v>29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Q1452">
            <v>31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Q1453">
            <v>32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Q1454">
            <v>33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Q1455">
            <v>34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Q1456" t="str">
            <v>35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Q1458">
            <v>33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Q1460">
            <v>33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Q1478">
            <v>36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Q1481">
            <v>36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Q1487">
            <v>37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Q1501" t="str">
            <v>37a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Q1503" t="str">
            <v>37b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ratch"/>
      <sheetName val="Assumption Desc"/>
      <sheetName val="Project Variables"/>
      <sheetName val="Assumptions"/>
      <sheetName val="OPS =&gt;"/>
      <sheetName val="Cal"/>
      <sheetName val="Cap Ex"/>
      <sheetName val="Gen"/>
      <sheetName val="Rev"/>
      <sheetName val="BPA"/>
      <sheetName val="Exp"/>
      <sheetName val="PSE Exp"/>
      <sheetName val="Dep"/>
      <sheetName val="Fed Incent"/>
      <sheetName val="Fin =&gt;"/>
      <sheetName val="Rev Req - PSE Only"/>
      <sheetName val="Financial Statements"/>
      <sheetName val="Cost of Capital"/>
      <sheetName val="Rep =&gt;"/>
      <sheetName val="Cap Summary"/>
      <sheetName val="O&amp;M Summary"/>
      <sheetName val="Links to Notes"/>
    </sheetNames>
    <sheetDataSet>
      <sheetData sheetId="0"/>
      <sheetData sheetId="1"/>
      <sheetData sheetId="2"/>
      <sheetData sheetId="3" refreshError="1">
        <row r="7">
          <cell r="C7">
            <v>39783</v>
          </cell>
        </row>
        <row r="8">
          <cell r="C8">
            <v>40298</v>
          </cell>
        </row>
        <row r="10">
          <cell r="C10">
            <v>25</v>
          </cell>
        </row>
        <row r="14">
          <cell r="C14">
            <v>91</v>
          </cell>
        </row>
        <row r="15">
          <cell r="C15">
            <v>365</v>
          </cell>
        </row>
        <row r="16">
          <cell r="C16">
            <v>3</v>
          </cell>
        </row>
        <row r="17">
          <cell r="C17">
            <v>12</v>
          </cell>
        </row>
        <row r="18">
          <cell r="C18">
            <v>4</v>
          </cell>
        </row>
        <row r="39">
          <cell r="C39">
            <v>0.32442639970337411</v>
          </cell>
        </row>
        <row r="40">
          <cell r="C40">
            <v>0.33196819923371645</v>
          </cell>
        </row>
        <row r="41">
          <cell r="C41">
            <v>0.26636744530960327</v>
          </cell>
        </row>
        <row r="42">
          <cell r="C42">
            <v>0.27903485354097141</v>
          </cell>
        </row>
        <row r="43">
          <cell r="C43">
            <v>0.2501578544061302</v>
          </cell>
        </row>
        <row r="44">
          <cell r="C44">
            <v>0.24490322580645157</v>
          </cell>
        </row>
        <row r="45">
          <cell r="C45">
            <v>0.23888620689655166</v>
          </cell>
        </row>
        <row r="46">
          <cell r="C46">
            <v>0.32055580274378936</v>
          </cell>
        </row>
        <row r="50">
          <cell r="C50">
            <v>149</v>
          </cell>
        </row>
        <row r="55">
          <cell r="C55">
            <v>0</v>
          </cell>
        </row>
        <row r="56">
          <cell r="C56">
            <v>40756</v>
          </cell>
        </row>
        <row r="60">
          <cell r="C60">
            <v>0.29675817541921723</v>
          </cell>
        </row>
        <row r="61">
          <cell r="C61">
            <v>0</v>
          </cell>
        </row>
        <row r="62">
          <cell r="C62">
            <v>39783</v>
          </cell>
        </row>
        <row r="63">
          <cell r="C63">
            <v>1.8749999999999999E-2</v>
          </cell>
        </row>
        <row r="64">
          <cell r="C64">
            <v>40725</v>
          </cell>
        </row>
        <row r="65">
          <cell r="C65">
            <v>7.4999999999999997E-2</v>
          </cell>
        </row>
        <row r="66">
          <cell r="C66">
            <v>41456</v>
          </cell>
        </row>
        <row r="70">
          <cell r="C70">
            <v>0</v>
          </cell>
        </row>
        <row r="72">
          <cell r="C72">
            <v>2492146.0000000005</v>
          </cell>
        </row>
        <row r="73">
          <cell r="C73">
            <v>58544801.148161411</v>
          </cell>
        </row>
        <row r="77">
          <cell r="C77">
            <v>7759999.9999999991</v>
          </cell>
        </row>
        <row r="81">
          <cell r="C81">
            <v>67643800.422416732</v>
          </cell>
        </row>
        <row r="82">
          <cell r="C82">
            <v>823758690.351969</v>
          </cell>
        </row>
        <row r="136">
          <cell r="C136">
            <v>92.699999999999989</v>
          </cell>
        </row>
        <row r="137">
          <cell r="C137">
            <v>200</v>
          </cell>
        </row>
        <row r="138">
          <cell r="C138">
            <v>41487</v>
          </cell>
        </row>
        <row r="141">
          <cell r="C141">
            <v>1.2</v>
          </cell>
        </row>
        <row r="142">
          <cell r="C142">
            <v>8.4049999999999994</v>
          </cell>
        </row>
        <row r="143">
          <cell r="C143">
            <v>2.5000000000000001E-2</v>
          </cell>
        </row>
        <row r="144">
          <cell r="C144">
            <v>2015</v>
          </cell>
        </row>
        <row r="147">
          <cell r="C147" t="str">
            <v>See Schedule</v>
          </cell>
        </row>
        <row r="148">
          <cell r="C148" t="str">
            <v>See Schedule</v>
          </cell>
        </row>
        <row r="149">
          <cell r="C149">
            <v>0</v>
          </cell>
        </row>
        <row r="150">
          <cell r="C150">
            <v>2.5000000000000001E-2</v>
          </cell>
        </row>
        <row r="151">
          <cell r="C151">
            <v>0</v>
          </cell>
        </row>
        <row r="152">
          <cell r="C152">
            <v>2.5000000000000001E-2</v>
          </cell>
        </row>
        <row r="153">
          <cell r="C153">
            <v>0</v>
          </cell>
        </row>
        <row r="154">
          <cell r="C154">
            <v>2.5000000000000001E-2</v>
          </cell>
        </row>
        <row r="155">
          <cell r="C155">
            <v>0</v>
          </cell>
        </row>
        <row r="156">
          <cell r="C156">
            <v>2.5000000000000001E-2</v>
          </cell>
        </row>
        <row r="157">
          <cell r="C157">
            <v>0</v>
          </cell>
        </row>
        <row r="158">
          <cell r="C158">
            <v>2.5000000000000001E-2</v>
          </cell>
        </row>
        <row r="159">
          <cell r="C159">
            <v>0</v>
          </cell>
        </row>
        <row r="160">
          <cell r="C160">
            <v>2.5000000000000001E-2</v>
          </cell>
        </row>
        <row r="161">
          <cell r="C161">
            <v>2</v>
          </cell>
        </row>
        <row r="162">
          <cell r="C162">
            <v>34698.300000000003</v>
          </cell>
        </row>
        <row r="163">
          <cell r="C163">
            <v>3991.3500000000004</v>
          </cell>
        </row>
        <row r="164">
          <cell r="C164">
            <v>2.5000000000000001E-2</v>
          </cell>
        </row>
        <row r="165">
          <cell r="C165">
            <v>3.3901237499999999</v>
          </cell>
        </row>
        <row r="166">
          <cell r="C166">
            <v>2.3963133320003376E-2</v>
          </cell>
        </row>
        <row r="167">
          <cell r="C167">
            <v>668859377.29073048</v>
          </cell>
        </row>
        <row r="168">
          <cell r="C168">
            <v>7.6999999999999996E-4</v>
          </cell>
        </row>
        <row r="169">
          <cell r="C169">
            <v>2.5000000000000001E-2</v>
          </cell>
        </row>
        <row r="170">
          <cell r="C170">
            <v>3.2147651006711406</v>
          </cell>
        </row>
        <row r="171">
          <cell r="C171">
            <v>2.5000000000000001E-2</v>
          </cell>
        </row>
        <row r="172">
          <cell r="C172">
            <v>0.38781798000000001</v>
          </cell>
        </row>
        <row r="173">
          <cell r="C173">
            <v>10.89</v>
          </cell>
        </row>
        <row r="174">
          <cell r="C174">
            <v>0.91200000000000003</v>
          </cell>
        </row>
        <row r="175">
          <cell r="C175">
            <v>762014994.23957789</v>
          </cell>
        </row>
        <row r="177">
          <cell r="C177">
            <v>0</v>
          </cell>
        </row>
        <row r="180">
          <cell r="C180" t="str">
            <v>Half-Year</v>
          </cell>
        </row>
        <row r="181">
          <cell r="C181">
            <v>0</v>
          </cell>
        </row>
        <row r="182">
          <cell r="C182">
            <v>753042430.38369834</v>
          </cell>
        </row>
        <row r="183">
          <cell r="C183">
            <v>0</v>
          </cell>
        </row>
        <row r="184">
          <cell r="C184">
            <v>0</v>
          </cell>
        </row>
        <row r="185">
          <cell r="C185">
            <v>0</v>
          </cell>
        </row>
        <row r="186">
          <cell r="C186">
            <v>0</v>
          </cell>
        </row>
        <row r="187">
          <cell r="C187">
            <v>753042430.38369834</v>
          </cell>
        </row>
        <row r="190">
          <cell r="C190">
            <v>10660479.333333334</v>
          </cell>
        </row>
        <row r="191">
          <cell r="C191">
            <v>747753409.87047422</v>
          </cell>
        </row>
        <row r="192">
          <cell r="C192">
            <v>6800000</v>
          </cell>
        </row>
        <row r="196">
          <cell r="C196">
            <v>0</v>
          </cell>
        </row>
        <row r="197">
          <cell r="C197">
            <v>10</v>
          </cell>
        </row>
        <row r="198">
          <cell r="C198">
            <v>671709793.54075801</v>
          </cell>
        </row>
        <row r="199">
          <cell r="C199">
            <v>0.5</v>
          </cell>
        </row>
        <row r="200">
          <cell r="C200">
            <v>0</v>
          </cell>
        </row>
        <row r="201">
          <cell r="C201">
            <v>40</v>
          </cell>
        </row>
        <row r="202">
          <cell r="C202">
            <v>1</v>
          </cell>
        </row>
        <row r="203">
          <cell r="C203">
            <v>0.3</v>
          </cell>
        </row>
        <row r="204">
          <cell r="C204">
            <v>40</v>
          </cell>
        </row>
        <row r="205">
          <cell r="C205">
            <v>0</v>
          </cell>
        </row>
        <row r="213">
          <cell r="C213">
            <v>6.8890947500000008E-2</v>
          </cell>
        </row>
        <row r="214">
          <cell r="C214">
            <v>8.0969150000000017E-2</v>
          </cell>
        </row>
        <row r="215">
          <cell r="C215">
            <v>0.10598607307692309</v>
          </cell>
        </row>
        <row r="216">
          <cell r="C216">
            <v>3.5665000000000002E-2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Base Acquisitions"/>
      <sheetName val="Explain ERG Budget Updates"/>
      <sheetName val="Diff Base Costs less v5"/>
      <sheetName val="Base Costs v5"/>
      <sheetName val="Base Costs"/>
      <sheetName val="Resources"/>
      <sheetName val="Wind Own"/>
      <sheetName val="Wind PPA"/>
      <sheetName val="Distressed CCGT &amp; DF"/>
      <sheetName val="Geothermal"/>
      <sheetName val="Hydro PPA"/>
      <sheetName val="Hydro Own"/>
      <sheetName val="LFG"/>
      <sheetName val="Pure Cost LFG"/>
      <sheetName val="IGCC"/>
      <sheetName val="LMS Ownership"/>
      <sheetName val="Tenaska Tolling"/>
      <sheetName val="New CCGT"/>
      <sheetName val="Ormat"/>
      <sheetName val="Colstrip Upgrad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8">
          <cell r="E68">
            <v>2.5000000000000001E-2</v>
          </cell>
          <cell r="J68">
            <v>4</v>
          </cell>
        </row>
        <row r="69">
          <cell r="E69">
            <v>2007</v>
          </cell>
          <cell r="J69">
            <v>14</v>
          </cell>
        </row>
        <row r="70">
          <cell r="E70">
            <v>2008</v>
          </cell>
          <cell r="J70">
            <v>21</v>
          </cell>
        </row>
        <row r="71">
          <cell r="J71">
            <v>23</v>
          </cell>
        </row>
        <row r="72">
          <cell r="J72">
            <v>28</v>
          </cell>
        </row>
        <row r="73">
          <cell r="J73">
            <v>30</v>
          </cell>
        </row>
        <row r="74">
          <cell r="J74">
            <v>32</v>
          </cell>
        </row>
        <row r="75">
          <cell r="J75">
            <v>43</v>
          </cell>
        </row>
        <row r="76">
          <cell r="J76">
            <v>44</v>
          </cell>
        </row>
        <row r="77">
          <cell r="D77">
            <v>125</v>
          </cell>
        </row>
        <row r="78">
          <cell r="D78">
            <v>74.6875</v>
          </cell>
        </row>
      </sheetData>
      <sheetData sheetId="7" refreshError="1">
        <row r="7">
          <cell r="B7" t="str">
            <v>Nameplate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VC Disallow by CY Q406"/>
      <sheetName val="VC Disallow by CY Q306"/>
      <sheetName val="Disallowance by Calendar Year"/>
      <sheetName val="Summary by Calendar Year"/>
      <sheetName val="Summary by PCA Period"/>
      <sheetName val="Data for Summaries==&gt;"/>
      <sheetName val="DATA"/>
      <sheetName val="Data to Update Quarterly==&gt;"/>
      <sheetName val="Quarter End Price_Gen_Cost"/>
      <sheetName val="Quarter End KW Information"/>
      <sheetName val="Hedge Data"/>
      <sheetName val="Ex D (2)"/>
      <sheetName val="2006 GRC Updates ==&gt;"/>
      <sheetName val="Ex D-1 06 GRC"/>
      <sheetName val="Tenaska 06 GRC"/>
      <sheetName val="Other Information==&gt;"/>
      <sheetName val="Fixed Rate_HR"/>
      <sheetName val="WUTC EXHIBIT B Rev2"/>
      <sheetName val="page 1 VC"/>
      <sheetName val="Summary by Year w Tax Refund"/>
      <sheetName val="Tax Refund"/>
      <sheetName val="Tax Issue"/>
      <sheetName val="Hedge Data 2"/>
      <sheetName val="Exhibit D 09GRC"/>
      <sheetName val="Ex D Revised 12-31-08"/>
      <sheetName val="Ex D REVISED 11-30-08"/>
      <sheetName val="Ex D 4.15.10 DRAFT"/>
      <sheetName val="Ex D REVISED 4-4-08"/>
      <sheetName val="Hedge Data old example"/>
      <sheetName val="Ex D (2)-previous"/>
      <sheetName val="To J Eldredge 3.28.0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5">
          <cell r="A5" t="str">
            <v>Period</v>
          </cell>
          <cell r="D5" t="str">
            <v>Plant HR</v>
          </cell>
          <cell r="AA5" t="str">
            <v>Amort</v>
          </cell>
          <cell r="AB5" t="str">
            <v>Asset</v>
          </cell>
        </row>
        <row r="6">
          <cell r="D6">
            <v>35796</v>
          </cell>
          <cell r="AA6">
            <v>162666.66666666666</v>
          </cell>
          <cell r="AB6">
            <v>0</v>
          </cell>
        </row>
        <row r="7">
          <cell r="D7">
            <v>35827</v>
          </cell>
          <cell r="AA7">
            <v>162666.66666666666</v>
          </cell>
          <cell r="AB7">
            <v>0</v>
          </cell>
        </row>
        <row r="8">
          <cell r="D8">
            <v>35855</v>
          </cell>
          <cell r="AA8">
            <v>162666.66666666666</v>
          </cell>
          <cell r="AB8">
            <v>0</v>
          </cell>
        </row>
        <row r="9">
          <cell r="D9">
            <v>35886</v>
          </cell>
          <cell r="AA9">
            <v>162666.66666666666</v>
          </cell>
          <cell r="AB9">
            <v>0</v>
          </cell>
        </row>
        <row r="10">
          <cell r="D10">
            <v>35916</v>
          </cell>
          <cell r="AA10">
            <v>162666.66666666666</v>
          </cell>
          <cell r="AB10">
            <v>0</v>
          </cell>
        </row>
        <row r="11">
          <cell r="D11">
            <v>35947</v>
          </cell>
          <cell r="AA11">
            <v>162666.66666666666</v>
          </cell>
          <cell r="AB11">
            <v>0</v>
          </cell>
        </row>
        <row r="12">
          <cell r="D12">
            <v>35977</v>
          </cell>
          <cell r="AA12">
            <v>162666.66666666666</v>
          </cell>
          <cell r="AB12">
            <v>0</v>
          </cell>
        </row>
        <row r="13">
          <cell r="D13">
            <v>36008</v>
          </cell>
          <cell r="AA13">
            <v>162666.66666666666</v>
          </cell>
          <cell r="AB13">
            <v>0</v>
          </cell>
        </row>
        <row r="14">
          <cell r="D14">
            <v>36039</v>
          </cell>
          <cell r="AA14">
            <v>162666.66666666666</v>
          </cell>
          <cell r="AB14">
            <v>0</v>
          </cell>
        </row>
        <row r="15">
          <cell r="D15">
            <v>36069</v>
          </cell>
          <cell r="AA15">
            <v>162666.66666666666</v>
          </cell>
          <cell r="AB15">
            <v>0</v>
          </cell>
        </row>
        <row r="16">
          <cell r="D16">
            <v>36100</v>
          </cell>
          <cell r="AA16">
            <v>162666.66666666666</v>
          </cell>
          <cell r="AB16">
            <v>0</v>
          </cell>
        </row>
        <row r="17">
          <cell r="D17">
            <v>36130</v>
          </cell>
          <cell r="AA17">
            <v>162666.66666666666</v>
          </cell>
          <cell r="AB17">
            <v>0</v>
          </cell>
        </row>
        <row r="18">
          <cell r="D18">
            <v>36161</v>
          </cell>
          <cell r="AA18">
            <v>321916.66666666669</v>
          </cell>
          <cell r="AB18">
            <v>0</v>
          </cell>
        </row>
        <row r="19">
          <cell r="D19">
            <v>36192</v>
          </cell>
          <cell r="AA19">
            <v>321916.66666666669</v>
          </cell>
          <cell r="AB19">
            <v>0</v>
          </cell>
        </row>
        <row r="20">
          <cell r="D20">
            <v>36220</v>
          </cell>
          <cell r="AA20">
            <v>321916.66666666669</v>
          </cell>
          <cell r="AB20">
            <v>0</v>
          </cell>
        </row>
        <row r="21">
          <cell r="D21">
            <v>36251</v>
          </cell>
          <cell r="AA21">
            <v>321916.66666666669</v>
          </cell>
          <cell r="AB21">
            <v>0</v>
          </cell>
        </row>
        <row r="22">
          <cell r="D22">
            <v>36281</v>
          </cell>
          <cell r="AA22">
            <v>321916.66666666669</v>
          </cell>
          <cell r="AB22">
            <v>0</v>
          </cell>
        </row>
        <row r="23">
          <cell r="D23">
            <v>36312</v>
          </cell>
          <cell r="AA23">
            <v>321916.66666666669</v>
          </cell>
          <cell r="AB23">
            <v>0</v>
          </cell>
        </row>
        <row r="24">
          <cell r="D24">
            <v>36342</v>
          </cell>
          <cell r="AA24">
            <v>321916.66666666669</v>
          </cell>
          <cell r="AB24">
            <v>0</v>
          </cell>
        </row>
        <row r="25">
          <cell r="D25">
            <v>36373</v>
          </cell>
          <cell r="AA25">
            <v>321916.66666666669</v>
          </cell>
          <cell r="AB25">
            <v>0</v>
          </cell>
        </row>
        <row r="26">
          <cell r="D26">
            <v>36404</v>
          </cell>
          <cell r="AA26">
            <v>321916.66666666669</v>
          </cell>
          <cell r="AB26">
            <v>0</v>
          </cell>
        </row>
        <row r="27">
          <cell r="D27">
            <v>36434</v>
          </cell>
          <cell r="AA27">
            <v>321916.66666666669</v>
          </cell>
          <cell r="AB27">
            <v>0</v>
          </cell>
        </row>
        <row r="28">
          <cell r="D28">
            <v>36465</v>
          </cell>
          <cell r="AA28">
            <v>321916.66666666669</v>
          </cell>
          <cell r="AB28">
            <v>0</v>
          </cell>
        </row>
        <row r="29">
          <cell r="D29">
            <v>36495</v>
          </cell>
          <cell r="AA29">
            <v>321916.66666666669</v>
          </cell>
          <cell r="AB29">
            <v>0</v>
          </cell>
        </row>
        <row r="30">
          <cell r="D30">
            <v>36526</v>
          </cell>
          <cell r="AA30">
            <v>455250</v>
          </cell>
          <cell r="AB30">
            <v>0</v>
          </cell>
        </row>
        <row r="31">
          <cell r="D31">
            <v>36557</v>
          </cell>
          <cell r="AA31">
            <v>455250</v>
          </cell>
          <cell r="AB31">
            <v>0</v>
          </cell>
        </row>
        <row r="32">
          <cell r="D32">
            <v>36586</v>
          </cell>
          <cell r="AA32">
            <v>455250</v>
          </cell>
          <cell r="AB32">
            <v>0</v>
          </cell>
        </row>
        <row r="33">
          <cell r="D33">
            <v>36617</v>
          </cell>
          <cell r="AA33">
            <v>455250</v>
          </cell>
          <cell r="AB33">
            <v>0</v>
          </cell>
        </row>
        <row r="34">
          <cell r="D34">
            <v>36647</v>
          </cell>
          <cell r="AA34">
            <v>455250</v>
          </cell>
          <cell r="AB34">
            <v>0</v>
          </cell>
        </row>
        <row r="35">
          <cell r="D35">
            <v>36678</v>
          </cell>
          <cell r="AA35">
            <v>455250</v>
          </cell>
          <cell r="AB35">
            <v>0</v>
          </cell>
        </row>
        <row r="36">
          <cell r="D36">
            <v>36708</v>
          </cell>
          <cell r="AA36">
            <v>455250</v>
          </cell>
          <cell r="AB36">
            <v>0</v>
          </cell>
        </row>
        <row r="37">
          <cell r="D37">
            <v>36739</v>
          </cell>
          <cell r="AA37">
            <v>455250</v>
          </cell>
          <cell r="AB37">
            <v>0</v>
          </cell>
        </row>
        <row r="38">
          <cell r="D38">
            <v>36770</v>
          </cell>
          <cell r="AA38">
            <v>455250</v>
          </cell>
          <cell r="AB38">
            <v>0</v>
          </cell>
        </row>
        <row r="39">
          <cell r="D39">
            <v>36800</v>
          </cell>
          <cell r="AA39">
            <v>455250</v>
          </cell>
          <cell r="AB39">
            <v>0</v>
          </cell>
        </row>
        <row r="40">
          <cell r="D40">
            <v>36831</v>
          </cell>
          <cell r="AA40">
            <v>455250</v>
          </cell>
          <cell r="AB40">
            <v>0</v>
          </cell>
        </row>
        <row r="41">
          <cell r="D41">
            <v>36861</v>
          </cell>
          <cell r="AA41">
            <v>455250</v>
          </cell>
          <cell r="AB41">
            <v>0</v>
          </cell>
        </row>
        <row r="42">
          <cell r="D42">
            <v>36892</v>
          </cell>
          <cell r="AA42">
            <v>615166.66666666663</v>
          </cell>
          <cell r="AB42">
            <v>0</v>
          </cell>
        </row>
        <row r="43">
          <cell r="D43">
            <v>36923</v>
          </cell>
          <cell r="AA43">
            <v>615166.66666666663</v>
          </cell>
          <cell r="AB43">
            <v>0</v>
          </cell>
        </row>
        <row r="44">
          <cell r="D44">
            <v>36951</v>
          </cell>
          <cell r="AA44">
            <v>615166.66666666663</v>
          </cell>
          <cell r="AB44">
            <v>0</v>
          </cell>
        </row>
        <row r="45">
          <cell r="D45">
            <v>36982</v>
          </cell>
          <cell r="AA45">
            <v>615166.66666666663</v>
          </cell>
          <cell r="AB45">
            <v>0</v>
          </cell>
        </row>
        <row r="46">
          <cell r="D46">
            <v>37012</v>
          </cell>
          <cell r="AA46">
            <v>615166.66666666663</v>
          </cell>
          <cell r="AB46">
            <v>0</v>
          </cell>
        </row>
        <row r="47">
          <cell r="D47">
            <v>37043</v>
          </cell>
          <cell r="AA47">
            <v>615166.66666666663</v>
          </cell>
          <cell r="AB47">
            <v>0</v>
          </cell>
        </row>
        <row r="48">
          <cell r="D48">
            <v>37073</v>
          </cell>
          <cell r="AA48">
            <v>615166.66666666663</v>
          </cell>
          <cell r="AB48">
            <v>0</v>
          </cell>
        </row>
        <row r="49">
          <cell r="D49">
            <v>37104</v>
          </cell>
          <cell r="AA49">
            <v>615166.66666666663</v>
          </cell>
          <cell r="AB49">
            <v>0</v>
          </cell>
        </row>
        <row r="50">
          <cell r="D50">
            <v>37135</v>
          </cell>
          <cell r="AA50">
            <v>615166.66666666663</v>
          </cell>
          <cell r="AB50">
            <v>0</v>
          </cell>
        </row>
        <row r="51">
          <cell r="D51">
            <v>37165</v>
          </cell>
          <cell r="AA51">
            <v>615166.66666666663</v>
          </cell>
          <cell r="AB51">
            <v>0</v>
          </cell>
        </row>
        <row r="52">
          <cell r="D52">
            <v>37196</v>
          </cell>
          <cell r="AA52">
            <v>615166.66666666663</v>
          </cell>
          <cell r="AB52">
            <v>0</v>
          </cell>
        </row>
        <row r="53">
          <cell r="D53">
            <v>37226</v>
          </cell>
          <cell r="AA53">
            <v>615166.66666666663</v>
          </cell>
          <cell r="AB53">
            <v>0</v>
          </cell>
        </row>
        <row r="54">
          <cell r="D54">
            <v>37257</v>
          </cell>
          <cell r="AA54">
            <v>791166.66666666663</v>
          </cell>
          <cell r="AB54">
            <v>0</v>
          </cell>
        </row>
        <row r="55">
          <cell r="D55">
            <v>37288</v>
          </cell>
          <cell r="AA55">
            <v>791166.66666666663</v>
          </cell>
          <cell r="AB55">
            <v>0</v>
          </cell>
        </row>
        <row r="56">
          <cell r="D56">
            <v>37316</v>
          </cell>
          <cell r="AA56">
            <v>791166.66666666663</v>
          </cell>
          <cell r="AB56">
            <v>0</v>
          </cell>
        </row>
        <row r="57">
          <cell r="D57">
            <v>37347</v>
          </cell>
          <cell r="AA57">
            <v>791166.66666666663</v>
          </cell>
          <cell r="AB57">
            <v>0</v>
          </cell>
        </row>
        <row r="58">
          <cell r="D58">
            <v>37377</v>
          </cell>
          <cell r="AA58">
            <v>791166.66666666663</v>
          </cell>
          <cell r="AB58">
            <v>0</v>
          </cell>
        </row>
        <row r="59">
          <cell r="D59">
            <v>37408</v>
          </cell>
          <cell r="AA59">
            <v>791166.66666666663</v>
          </cell>
          <cell r="AB59">
            <v>0</v>
          </cell>
        </row>
        <row r="60">
          <cell r="A60" t="str">
            <v>PCA1</v>
          </cell>
          <cell r="D60">
            <v>37438</v>
          </cell>
          <cell r="AA60">
            <v>791166.66666666663</v>
          </cell>
          <cell r="AB60">
            <v>2134470.865384615</v>
          </cell>
        </row>
        <row r="61">
          <cell r="A61" t="str">
            <v>PCA1</v>
          </cell>
          <cell r="D61">
            <v>37469</v>
          </cell>
          <cell r="AA61">
            <v>791166.66666666663</v>
          </cell>
          <cell r="AB61">
            <v>2134470.865384615</v>
          </cell>
        </row>
        <row r="62">
          <cell r="A62" t="str">
            <v>PCA1</v>
          </cell>
          <cell r="D62">
            <v>37500</v>
          </cell>
          <cell r="AA62">
            <v>791166.66666666663</v>
          </cell>
          <cell r="AB62">
            <v>2134470.865384615</v>
          </cell>
        </row>
        <row r="63">
          <cell r="A63" t="str">
            <v>PCA1</v>
          </cell>
          <cell r="D63">
            <v>37530</v>
          </cell>
          <cell r="AA63">
            <v>791166.66666666663</v>
          </cell>
          <cell r="AB63">
            <v>2134470.865384615</v>
          </cell>
        </row>
        <row r="64">
          <cell r="A64" t="str">
            <v>PCA1</v>
          </cell>
          <cell r="D64">
            <v>37561</v>
          </cell>
          <cell r="AA64">
            <v>791166.66666666663</v>
          </cell>
          <cell r="AB64">
            <v>2134470.865384615</v>
          </cell>
        </row>
        <row r="65">
          <cell r="A65" t="str">
            <v>PCA1</v>
          </cell>
          <cell r="D65">
            <v>37591</v>
          </cell>
          <cell r="AA65">
            <v>791166.66666666663</v>
          </cell>
          <cell r="AB65">
            <v>2134470.865384615</v>
          </cell>
        </row>
        <row r="66">
          <cell r="A66" t="str">
            <v>PCA1</v>
          </cell>
          <cell r="D66">
            <v>37622</v>
          </cell>
          <cell r="AA66">
            <v>993666.66666666663</v>
          </cell>
          <cell r="AB66">
            <v>2134470.865384615</v>
          </cell>
        </row>
        <row r="67">
          <cell r="A67" t="str">
            <v>PCA1</v>
          </cell>
          <cell r="D67">
            <v>37653</v>
          </cell>
          <cell r="AA67">
            <v>993666.66666666663</v>
          </cell>
          <cell r="AB67">
            <v>2134470.865384615</v>
          </cell>
        </row>
        <row r="68">
          <cell r="A68" t="str">
            <v>PCA1</v>
          </cell>
          <cell r="D68">
            <v>37681</v>
          </cell>
          <cell r="AA68">
            <v>993666.66666666663</v>
          </cell>
          <cell r="AB68">
            <v>2134470.865384615</v>
          </cell>
        </row>
        <row r="69">
          <cell r="A69" t="str">
            <v>PCA1</v>
          </cell>
          <cell r="D69">
            <v>37712</v>
          </cell>
          <cell r="AA69">
            <v>993666.66666666663</v>
          </cell>
          <cell r="AB69">
            <v>2134470.865384615</v>
          </cell>
        </row>
        <row r="70">
          <cell r="A70" t="str">
            <v>PCA1</v>
          </cell>
          <cell r="D70">
            <v>37742</v>
          </cell>
          <cell r="AA70">
            <v>993666.66666666663</v>
          </cell>
          <cell r="AB70">
            <v>2134470.865384615</v>
          </cell>
        </row>
        <row r="71">
          <cell r="A71" t="str">
            <v>PCA1</v>
          </cell>
          <cell r="D71">
            <v>37773</v>
          </cell>
          <cell r="AA71">
            <v>993666.66666666663</v>
          </cell>
          <cell r="AB71">
            <v>2134470.865384615</v>
          </cell>
        </row>
        <row r="72">
          <cell r="A72" t="str">
            <v>PCA2</v>
          </cell>
          <cell r="D72">
            <v>37803</v>
          </cell>
          <cell r="AA72">
            <v>993666.66666666663</v>
          </cell>
          <cell r="AB72">
            <v>2024975.5448717945</v>
          </cell>
        </row>
        <row r="73">
          <cell r="A73" t="str">
            <v>PCA2</v>
          </cell>
          <cell r="D73">
            <v>37834</v>
          </cell>
          <cell r="AA73">
            <v>993666.66666666663</v>
          </cell>
          <cell r="AB73">
            <v>2024975.5448717945</v>
          </cell>
        </row>
        <row r="74">
          <cell r="A74" t="str">
            <v>PCA2</v>
          </cell>
          <cell r="D74">
            <v>37865</v>
          </cell>
          <cell r="AA74">
            <v>993666.66666666663</v>
          </cell>
          <cell r="AB74">
            <v>2024975.5448717945</v>
          </cell>
        </row>
        <row r="75">
          <cell r="A75" t="str">
            <v>PCA2</v>
          </cell>
          <cell r="D75">
            <v>37895</v>
          </cell>
          <cell r="AA75">
            <v>993666.66666666663</v>
          </cell>
          <cell r="AB75">
            <v>2024975.5448717945</v>
          </cell>
        </row>
        <row r="76">
          <cell r="A76" t="str">
            <v>PCA2</v>
          </cell>
          <cell r="D76">
            <v>37926</v>
          </cell>
          <cell r="AA76">
            <v>993666.66666666663</v>
          </cell>
          <cell r="AB76">
            <v>2024975.5448717945</v>
          </cell>
        </row>
        <row r="77">
          <cell r="A77" t="str">
            <v>PCA2</v>
          </cell>
          <cell r="D77">
            <v>37956</v>
          </cell>
          <cell r="AA77">
            <v>993666.66666666663</v>
          </cell>
          <cell r="AB77">
            <v>2024975.5448717945</v>
          </cell>
        </row>
        <row r="78">
          <cell r="A78" t="str">
            <v>PCA2</v>
          </cell>
          <cell r="D78">
            <v>37987</v>
          </cell>
          <cell r="AA78">
            <v>1228666.6666666667</v>
          </cell>
          <cell r="AB78">
            <v>2024975.5448717945</v>
          </cell>
        </row>
        <row r="79">
          <cell r="A79" t="str">
            <v>PCA2</v>
          </cell>
          <cell r="D79">
            <v>38018</v>
          </cell>
          <cell r="AA79">
            <v>1228666.6666666667</v>
          </cell>
          <cell r="AB79">
            <v>2024975.5448717945</v>
          </cell>
        </row>
        <row r="80">
          <cell r="A80" t="str">
            <v>PCA2</v>
          </cell>
          <cell r="D80">
            <v>38047</v>
          </cell>
          <cell r="AA80">
            <v>1228666.6666666667</v>
          </cell>
          <cell r="AB80">
            <v>2024975.5448717945</v>
          </cell>
        </row>
        <row r="81">
          <cell r="A81" t="str">
            <v>PCA2</v>
          </cell>
          <cell r="D81">
            <v>38078</v>
          </cell>
          <cell r="AA81">
            <v>1228666.6666666667</v>
          </cell>
          <cell r="AB81">
            <v>2024975.5448717945</v>
          </cell>
        </row>
        <row r="82">
          <cell r="A82" t="str">
            <v>PCA2</v>
          </cell>
          <cell r="D82">
            <v>38108</v>
          </cell>
          <cell r="AA82">
            <v>1228666.6666666667</v>
          </cell>
          <cell r="AB82">
            <v>2024975.5448717945</v>
          </cell>
        </row>
        <row r="83">
          <cell r="A83" t="str">
            <v>PCA2</v>
          </cell>
          <cell r="D83">
            <v>38139</v>
          </cell>
          <cell r="AA83">
            <v>1228666.6666666667</v>
          </cell>
          <cell r="AB83">
            <v>2024975.5448717945</v>
          </cell>
        </row>
        <row r="84">
          <cell r="A84" t="str">
            <v>PCA3</v>
          </cell>
          <cell r="D84">
            <v>38169</v>
          </cell>
          <cell r="AA84">
            <v>1228666.6666666667</v>
          </cell>
          <cell r="AB84">
            <v>1832056.2379375959</v>
          </cell>
        </row>
        <row r="85">
          <cell r="A85" t="str">
            <v>PCA3</v>
          </cell>
          <cell r="D85">
            <v>38200</v>
          </cell>
          <cell r="AA85">
            <v>1228666.6666666667</v>
          </cell>
          <cell r="AB85">
            <v>1832056.2379375959</v>
          </cell>
        </row>
        <row r="86">
          <cell r="A86" t="str">
            <v>PCA3</v>
          </cell>
          <cell r="D86">
            <v>38231</v>
          </cell>
          <cell r="AA86">
            <v>1228666.6666666667</v>
          </cell>
          <cell r="AB86">
            <v>1832056.2379375959</v>
          </cell>
        </row>
        <row r="87">
          <cell r="A87" t="str">
            <v>PCA3</v>
          </cell>
          <cell r="D87">
            <v>38261</v>
          </cell>
          <cell r="AA87">
            <v>1228666.6666666667</v>
          </cell>
          <cell r="AB87">
            <v>1832056.2379375959</v>
          </cell>
        </row>
        <row r="88">
          <cell r="A88" t="str">
            <v>PCA3</v>
          </cell>
          <cell r="D88">
            <v>38292</v>
          </cell>
          <cell r="AA88">
            <v>1228666.6666666667</v>
          </cell>
          <cell r="AB88">
            <v>1832056.2379375959</v>
          </cell>
        </row>
        <row r="89">
          <cell r="A89" t="str">
            <v>PCA3</v>
          </cell>
          <cell r="D89">
            <v>38322</v>
          </cell>
          <cell r="AA89">
            <v>1228666.6666666667</v>
          </cell>
          <cell r="AB89">
            <v>1832056.2379375959</v>
          </cell>
        </row>
        <row r="90">
          <cell r="A90" t="str">
            <v>PCA3</v>
          </cell>
          <cell r="D90">
            <v>38353</v>
          </cell>
          <cell r="AA90">
            <v>1492333.3333333333</v>
          </cell>
          <cell r="AB90">
            <v>1832056.2379375959</v>
          </cell>
        </row>
        <row r="91">
          <cell r="A91" t="str">
            <v>PCA3</v>
          </cell>
          <cell r="D91">
            <v>38384</v>
          </cell>
          <cell r="AA91">
            <v>1492333.3333333333</v>
          </cell>
          <cell r="AB91">
            <v>1832056.2379375959</v>
          </cell>
        </row>
        <row r="92">
          <cell r="A92" t="str">
            <v>PCA3</v>
          </cell>
          <cell r="D92">
            <v>38412</v>
          </cell>
          <cell r="AA92">
            <v>1492333.3333333333</v>
          </cell>
          <cell r="AB92">
            <v>1832056.2379375959</v>
          </cell>
        </row>
        <row r="93">
          <cell r="A93" t="str">
            <v>PCA3</v>
          </cell>
          <cell r="D93">
            <v>38443</v>
          </cell>
          <cell r="AA93">
            <v>1492333.3333333333</v>
          </cell>
          <cell r="AB93">
            <v>1832056.2379375959</v>
          </cell>
        </row>
        <row r="94">
          <cell r="A94" t="str">
            <v>PCA3</v>
          </cell>
          <cell r="D94">
            <v>38473</v>
          </cell>
          <cell r="AA94">
            <v>1492333.3333333333</v>
          </cell>
          <cell r="AB94">
            <v>1832056.2379375959</v>
          </cell>
        </row>
        <row r="95">
          <cell r="A95" t="str">
            <v>PCA3</v>
          </cell>
          <cell r="D95">
            <v>38504</v>
          </cell>
          <cell r="AA95">
            <v>1492333.3333333333</v>
          </cell>
          <cell r="AB95">
            <v>1832056.2379375959</v>
          </cell>
        </row>
        <row r="96">
          <cell r="A96" t="str">
            <v>PCA4</v>
          </cell>
          <cell r="D96">
            <v>38534</v>
          </cell>
          <cell r="AA96">
            <v>1492333.3333333333</v>
          </cell>
          <cell r="AB96">
            <v>1556853.596153846</v>
          </cell>
        </row>
        <row r="97">
          <cell r="A97" t="str">
            <v>PCA4</v>
          </cell>
          <cell r="D97">
            <v>38565</v>
          </cell>
          <cell r="AA97">
            <v>1492333.3333333333</v>
          </cell>
          <cell r="AB97">
            <v>1556853.596153846</v>
          </cell>
        </row>
        <row r="98">
          <cell r="A98" t="str">
            <v>PCA4</v>
          </cell>
          <cell r="D98">
            <v>38596</v>
          </cell>
          <cell r="AA98">
            <v>1492333.3333333333</v>
          </cell>
          <cell r="AB98">
            <v>1556853.596153846</v>
          </cell>
        </row>
        <row r="99">
          <cell r="A99" t="str">
            <v>PCA4</v>
          </cell>
          <cell r="D99">
            <v>38626</v>
          </cell>
          <cell r="AA99">
            <v>1492333.3333333333</v>
          </cell>
          <cell r="AB99">
            <v>1556853.596153846</v>
          </cell>
        </row>
        <row r="100">
          <cell r="A100" t="str">
            <v>PCA4</v>
          </cell>
          <cell r="D100">
            <v>38657</v>
          </cell>
          <cell r="AA100">
            <v>1492333.3333333333</v>
          </cell>
          <cell r="AB100">
            <v>1556853.596153846</v>
          </cell>
        </row>
        <row r="101">
          <cell r="A101" t="str">
            <v>PCA4</v>
          </cell>
          <cell r="D101">
            <v>38687</v>
          </cell>
          <cell r="AA101">
            <v>1492333.3333333333</v>
          </cell>
          <cell r="AB101">
            <v>1556853.596153846</v>
          </cell>
        </row>
        <row r="102">
          <cell r="A102" t="str">
            <v>PCA4</v>
          </cell>
          <cell r="D102">
            <v>38718</v>
          </cell>
          <cell r="AA102">
            <v>1717916.6666666667</v>
          </cell>
          <cell r="AB102">
            <v>1556853.5961538462</v>
          </cell>
        </row>
        <row r="103">
          <cell r="A103" t="str">
            <v>PCA4</v>
          </cell>
          <cell r="D103">
            <v>38749</v>
          </cell>
          <cell r="AA103">
            <v>1717916.6666666667</v>
          </cell>
          <cell r="AB103">
            <v>1556853.5961538462</v>
          </cell>
        </row>
        <row r="104">
          <cell r="A104" t="str">
            <v>PCA4</v>
          </cell>
          <cell r="D104">
            <v>38777</v>
          </cell>
          <cell r="AA104">
            <v>1717916.6666666667</v>
          </cell>
          <cell r="AB104">
            <v>1556853.5961538462</v>
          </cell>
        </row>
        <row r="105">
          <cell r="A105" t="str">
            <v>PCA4</v>
          </cell>
          <cell r="D105">
            <v>38808</v>
          </cell>
          <cell r="AA105">
            <v>1717916.6666666667</v>
          </cell>
          <cell r="AB105">
            <v>1556853.5961538462</v>
          </cell>
        </row>
        <row r="106">
          <cell r="A106" t="str">
            <v>PCA4</v>
          </cell>
          <cell r="D106">
            <v>38838</v>
          </cell>
          <cell r="AA106">
            <v>1717916.6666666667</v>
          </cell>
          <cell r="AB106">
            <v>1556853.5961538462</v>
          </cell>
        </row>
        <row r="107">
          <cell r="A107" t="str">
            <v>PCA4</v>
          </cell>
          <cell r="D107">
            <v>38869</v>
          </cell>
          <cell r="AA107">
            <v>1717916.6666666667</v>
          </cell>
          <cell r="AB107">
            <v>1556853.5961538462</v>
          </cell>
        </row>
        <row r="108">
          <cell r="A108" t="str">
            <v>PCA5</v>
          </cell>
          <cell r="D108">
            <v>38899</v>
          </cell>
          <cell r="AA108">
            <v>1717916.6666666667</v>
          </cell>
          <cell r="AB108">
            <v>1428617.02991453</v>
          </cell>
        </row>
        <row r="109">
          <cell r="A109" t="str">
            <v>PCA5</v>
          </cell>
          <cell r="D109">
            <v>38930</v>
          </cell>
          <cell r="AA109">
            <v>1717916.6666666667</v>
          </cell>
          <cell r="AB109">
            <v>1428617.02991453</v>
          </cell>
        </row>
        <row r="110">
          <cell r="A110" t="str">
            <v>PCA5</v>
          </cell>
          <cell r="D110">
            <v>38961</v>
          </cell>
          <cell r="AA110">
            <v>1717916.6666666667</v>
          </cell>
          <cell r="AB110">
            <v>1428617.02991453</v>
          </cell>
        </row>
        <row r="111">
          <cell r="A111" t="str">
            <v>PCA5</v>
          </cell>
          <cell r="D111">
            <v>38991</v>
          </cell>
          <cell r="AA111">
            <v>1717916.6666666667</v>
          </cell>
          <cell r="AB111">
            <v>1428617.02991453</v>
          </cell>
        </row>
        <row r="112">
          <cell r="A112" t="str">
            <v>PCA5</v>
          </cell>
          <cell r="D112">
            <v>39022</v>
          </cell>
          <cell r="AA112">
            <v>1717916.6666666667</v>
          </cell>
          <cell r="AB112">
            <v>1428617.02991453</v>
          </cell>
        </row>
        <row r="113">
          <cell r="A113" t="str">
            <v>PCA5</v>
          </cell>
          <cell r="D113">
            <v>39052</v>
          </cell>
          <cell r="AA113">
            <v>1717916.6666666667</v>
          </cell>
          <cell r="AB113">
            <v>1428617.02991453</v>
          </cell>
        </row>
        <row r="114">
          <cell r="A114" t="str">
            <v>PCA6</v>
          </cell>
          <cell r="D114">
            <v>39083</v>
          </cell>
          <cell r="AA114">
            <v>2028583.333333333</v>
          </cell>
          <cell r="AB114">
            <v>1290107.9611248989</v>
          </cell>
        </row>
        <row r="115">
          <cell r="A115" t="str">
            <v>PCA6</v>
          </cell>
          <cell r="D115">
            <v>39114</v>
          </cell>
          <cell r="AA115">
            <v>2028583.333333333</v>
          </cell>
          <cell r="AB115">
            <v>1293654.4871794893</v>
          </cell>
        </row>
        <row r="116">
          <cell r="A116" t="str">
            <v>PCA6</v>
          </cell>
          <cell r="D116">
            <v>39142</v>
          </cell>
          <cell r="AA116">
            <v>2028583.333333333</v>
          </cell>
          <cell r="AB116">
            <v>1293654.4871794893</v>
          </cell>
        </row>
        <row r="117">
          <cell r="A117" t="str">
            <v>PCA6</v>
          </cell>
          <cell r="D117">
            <v>39173</v>
          </cell>
          <cell r="AA117">
            <v>2028583.333333333</v>
          </cell>
          <cell r="AB117">
            <v>1293654.4871794893</v>
          </cell>
        </row>
        <row r="118">
          <cell r="A118" t="str">
            <v>PCA6</v>
          </cell>
          <cell r="D118">
            <v>39203</v>
          </cell>
          <cell r="AA118">
            <v>2028583.333333333</v>
          </cell>
          <cell r="AB118">
            <v>1293654.4871794893</v>
          </cell>
        </row>
        <row r="119">
          <cell r="A119" t="str">
            <v>PCA6</v>
          </cell>
          <cell r="D119">
            <v>39234</v>
          </cell>
          <cell r="AA119">
            <v>2028583.333333333</v>
          </cell>
          <cell r="AB119">
            <v>1293654.4871794893</v>
          </cell>
        </row>
        <row r="120">
          <cell r="A120" t="str">
            <v>PCA6</v>
          </cell>
          <cell r="D120">
            <v>39264</v>
          </cell>
          <cell r="AA120">
            <v>2028583.333333333</v>
          </cell>
          <cell r="AB120">
            <v>1293654.4871794893</v>
          </cell>
        </row>
        <row r="121">
          <cell r="A121" t="str">
            <v>PCA6</v>
          </cell>
          <cell r="D121">
            <v>39295</v>
          </cell>
          <cell r="AA121">
            <v>2028583.333333333</v>
          </cell>
          <cell r="AB121">
            <v>1293654.4871794893</v>
          </cell>
        </row>
        <row r="122">
          <cell r="A122" t="str">
            <v>PCA6</v>
          </cell>
          <cell r="D122">
            <v>39326</v>
          </cell>
          <cell r="AA122">
            <v>2028583.333333333</v>
          </cell>
          <cell r="AB122">
            <v>1293654.4871794893</v>
          </cell>
        </row>
        <row r="123">
          <cell r="A123" t="str">
            <v>PCA6</v>
          </cell>
          <cell r="D123">
            <v>39356</v>
          </cell>
          <cell r="AA123">
            <v>2028583.333333333</v>
          </cell>
          <cell r="AB123">
            <v>1293654.4871794893</v>
          </cell>
        </row>
        <row r="124">
          <cell r="A124" t="str">
            <v>PCA6</v>
          </cell>
          <cell r="D124">
            <v>39387</v>
          </cell>
          <cell r="AA124">
            <v>2028583.333333333</v>
          </cell>
          <cell r="AB124">
            <v>1293654.4871794893</v>
          </cell>
        </row>
        <row r="125">
          <cell r="A125" t="str">
            <v>PCA6</v>
          </cell>
          <cell r="D125">
            <v>39417</v>
          </cell>
          <cell r="AA125">
            <v>2028583.333333333</v>
          </cell>
          <cell r="AB125">
            <v>1293654.4871794893</v>
          </cell>
        </row>
        <row r="126">
          <cell r="A126" t="str">
            <v>PCA7</v>
          </cell>
          <cell r="D126">
            <v>39448</v>
          </cell>
          <cell r="AA126">
            <v>2356000</v>
          </cell>
          <cell r="AB126">
            <v>1069694.0897435911</v>
          </cell>
        </row>
        <row r="127">
          <cell r="A127" t="str">
            <v>PCA7</v>
          </cell>
          <cell r="D127">
            <v>39479</v>
          </cell>
          <cell r="AA127">
            <v>2356000</v>
          </cell>
          <cell r="AB127">
            <v>1069694.0897435911</v>
          </cell>
        </row>
        <row r="128">
          <cell r="A128" t="str">
            <v>PCA7</v>
          </cell>
          <cell r="D128">
            <v>39508</v>
          </cell>
          <cell r="AA128">
            <v>2356000</v>
          </cell>
          <cell r="AB128">
            <v>1069694.0897435911</v>
          </cell>
        </row>
        <row r="129">
          <cell r="A129" t="str">
            <v>PCA7</v>
          </cell>
          <cell r="D129">
            <v>39539</v>
          </cell>
          <cell r="AA129">
            <v>2356000</v>
          </cell>
          <cell r="AB129">
            <v>1069694.0897435911</v>
          </cell>
        </row>
        <row r="130">
          <cell r="A130" t="str">
            <v>PCA7</v>
          </cell>
          <cell r="D130">
            <v>39569</v>
          </cell>
          <cell r="AA130">
            <v>2356000</v>
          </cell>
          <cell r="AB130">
            <v>1069694.0897435911</v>
          </cell>
        </row>
        <row r="131">
          <cell r="A131" t="str">
            <v>PCA7</v>
          </cell>
          <cell r="D131">
            <v>39600</v>
          </cell>
          <cell r="AA131">
            <v>2356000</v>
          </cell>
          <cell r="AB131">
            <v>1069694.0897435911</v>
          </cell>
        </row>
        <row r="132">
          <cell r="A132" t="str">
            <v>PCA7</v>
          </cell>
          <cell r="D132">
            <v>39630</v>
          </cell>
          <cell r="AA132">
            <v>2356000</v>
          </cell>
          <cell r="AB132">
            <v>1069694.0897435911</v>
          </cell>
        </row>
        <row r="133">
          <cell r="A133" t="str">
            <v>PCA7</v>
          </cell>
          <cell r="D133">
            <v>39661</v>
          </cell>
          <cell r="AA133">
            <v>2356000</v>
          </cell>
          <cell r="AB133">
            <v>1069694.0897435911</v>
          </cell>
        </row>
        <row r="134">
          <cell r="A134" t="str">
            <v>PCA7</v>
          </cell>
          <cell r="D134">
            <v>39692</v>
          </cell>
          <cell r="AA134">
            <v>2356000</v>
          </cell>
          <cell r="AB134">
            <v>1069694.0897435911</v>
          </cell>
        </row>
        <row r="135">
          <cell r="A135" t="str">
            <v>PCA7</v>
          </cell>
          <cell r="D135">
            <v>39722</v>
          </cell>
          <cell r="AA135">
            <v>2356000</v>
          </cell>
          <cell r="AB135">
            <v>1069694.0897435911</v>
          </cell>
        </row>
        <row r="136">
          <cell r="A136" t="str">
            <v>PCA7</v>
          </cell>
          <cell r="D136">
            <v>39753</v>
          </cell>
          <cell r="AA136">
            <v>2356000</v>
          </cell>
          <cell r="AB136">
            <v>1069694.0897435911</v>
          </cell>
        </row>
        <row r="137">
          <cell r="A137" t="str">
            <v>PCA7</v>
          </cell>
          <cell r="D137">
            <v>39783</v>
          </cell>
          <cell r="AA137">
            <v>2356000</v>
          </cell>
          <cell r="AB137">
            <v>1069694.0897435911</v>
          </cell>
        </row>
        <row r="138">
          <cell r="A138" t="str">
            <v>PCA8</v>
          </cell>
          <cell r="D138">
            <v>39814</v>
          </cell>
          <cell r="AA138">
            <v>2723000</v>
          </cell>
          <cell r="AB138">
            <v>810266.24358974502</v>
          </cell>
        </row>
        <row r="139">
          <cell r="A139" t="str">
            <v>PCA8</v>
          </cell>
          <cell r="D139">
            <v>39845</v>
          </cell>
          <cell r="AA139">
            <v>2723000</v>
          </cell>
          <cell r="AB139">
            <v>810266.24358974502</v>
          </cell>
        </row>
        <row r="140">
          <cell r="A140" t="str">
            <v>PCA8</v>
          </cell>
          <cell r="D140">
            <v>39873</v>
          </cell>
          <cell r="AA140">
            <v>2723000</v>
          </cell>
          <cell r="AB140">
            <v>810266.24358974502</v>
          </cell>
        </row>
        <row r="141">
          <cell r="A141" t="str">
            <v>PCA8</v>
          </cell>
          <cell r="D141">
            <v>39904</v>
          </cell>
          <cell r="AA141">
            <v>2723000</v>
          </cell>
          <cell r="AB141">
            <v>810266.24358974502</v>
          </cell>
        </row>
        <row r="142">
          <cell r="A142" t="str">
            <v>PCA8</v>
          </cell>
          <cell r="D142">
            <v>39934</v>
          </cell>
          <cell r="AA142">
            <v>2723000</v>
          </cell>
          <cell r="AB142">
            <v>810266.24358974502</v>
          </cell>
        </row>
        <row r="143">
          <cell r="A143" t="str">
            <v>PCA8</v>
          </cell>
          <cell r="D143">
            <v>39965</v>
          </cell>
          <cell r="AA143">
            <v>2723000</v>
          </cell>
          <cell r="AB143">
            <v>810266.24358974502</v>
          </cell>
        </row>
        <row r="144">
          <cell r="A144" t="str">
            <v>PCA8</v>
          </cell>
          <cell r="D144">
            <v>39995</v>
          </cell>
          <cell r="AA144">
            <v>2723000</v>
          </cell>
          <cell r="AB144">
            <v>810266.24358974502</v>
          </cell>
        </row>
        <row r="145">
          <cell r="A145" t="str">
            <v>PCA8</v>
          </cell>
          <cell r="D145">
            <v>40026</v>
          </cell>
          <cell r="AA145">
            <v>2723000</v>
          </cell>
          <cell r="AB145">
            <v>810266.24358974502</v>
          </cell>
        </row>
        <row r="146">
          <cell r="A146" t="str">
            <v>PCA8</v>
          </cell>
          <cell r="D146">
            <v>40057</v>
          </cell>
          <cell r="AA146">
            <v>2723000</v>
          </cell>
          <cell r="AB146">
            <v>810266.24358974502</v>
          </cell>
        </row>
        <row r="147">
          <cell r="A147" t="str">
            <v>PCA8</v>
          </cell>
          <cell r="D147">
            <v>40087</v>
          </cell>
          <cell r="AA147">
            <v>2723000</v>
          </cell>
          <cell r="AB147">
            <v>810266.24358974502</v>
          </cell>
        </row>
        <row r="148">
          <cell r="A148" t="str">
            <v>PCA8</v>
          </cell>
          <cell r="D148">
            <v>40118</v>
          </cell>
          <cell r="AA148">
            <v>2723000</v>
          </cell>
          <cell r="AB148">
            <v>810266.24358974502</v>
          </cell>
        </row>
        <row r="149">
          <cell r="A149" t="str">
            <v>PCA8</v>
          </cell>
          <cell r="D149">
            <v>40148</v>
          </cell>
          <cell r="AA149">
            <v>2723000</v>
          </cell>
          <cell r="AB149">
            <v>810266.24358974502</v>
          </cell>
        </row>
        <row r="150">
          <cell r="A150" t="str">
            <v>PCA9</v>
          </cell>
          <cell r="D150">
            <v>40179</v>
          </cell>
          <cell r="AA150">
            <v>3127750</v>
          </cell>
          <cell r="AB150">
            <v>511415.53846153949</v>
          </cell>
        </row>
        <row r="151">
          <cell r="A151" t="str">
            <v>PCA9</v>
          </cell>
          <cell r="D151">
            <v>40210</v>
          </cell>
          <cell r="AA151">
            <v>3127750</v>
          </cell>
          <cell r="AB151">
            <v>511415.53846153949</v>
          </cell>
        </row>
        <row r="152">
          <cell r="A152" t="str">
            <v>PCA9</v>
          </cell>
          <cell r="D152">
            <v>40238</v>
          </cell>
          <cell r="AA152">
            <v>3127750</v>
          </cell>
          <cell r="AB152">
            <v>511415.53846153949</v>
          </cell>
        </row>
        <row r="153">
          <cell r="A153" t="str">
            <v>PCA9</v>
          </cell>
          <cell r="D153">
            <v>40269</v>
          </cell>
          <cell r="AA153">
            <v>3127750</v>
          </cell>
          <cell r="AB153">
            <v>511415.53846153949</v>
          </cell>
        </row>
        <row r="154">
          <cell r="A154" t="str">
            <v>PCA9</v>
          </cell>
          <cell r="D154">
            <v>40299</v>
          </cell>
          <cell r="AA154">
            <v>3127750</v>
          </cell>
          <cell r="AB154">
            <v>511415.53846153949</v>
          </cell>
        </row>
        <row r="155">
          <cell r="A155" t="str">
            <v>PCA9</v>
          </cell>
          <cell r="D155">
            <v>40330</v>
          </cell>
          <cell r="AA155">
            <v>3127750</v>
          </cell>
          <cell r="AB155">
            <v>511415.53846153949</v>
          </cell>
        </row>
        <row r="156">
          <cell r="A156" t="str">
            <v>PCA9</v>
          </cell>
          <cell r="D156">
            <v>40360</v>
          </cell>
          <cell r="AA156">
            <v>3127750</v>
          </cell>
          <cell r="AB156">
            <v>511415.53846153949</v>
          </cell>
        </row>
        <row r="157">
          <cell r="A157" t="str">
            <v>PCA9</v>
          </cell>
          <cell r="D157">
            <v>40391</v>
          </cell>
          <cell r="AA157">
            <v>3127750</v>
          </cell>
          <cell r="AB157">
            <v>511415.53846153949</v>
          </cell>
        </row>
        <row r="158">
          <cell r="A158" t="str">
            <v>PCA9</v>
          </cell>
          <cell r="D158">
            <v>40422</v>
          </cell>
          <cell r="AA158">
            <v>3127750</v>
          </cell>
          <cell r="AB158">
            <v>511415.53846153949</v>
          </cell>
        </row>
        <row r="159">
          <cell r="A159" t="str">
            <v>PCA9</v>
          </cell>
          <cell r="D159">
            <v>40452</v>
          </cell>
          <cell r="AA159">
            <v>3127750</v>
          </cell>
          <cell r="AB159">
            <v>511415.53846153949</v>
          </cell>
        </row>
        <row r="160">
          <cell r="A160" t="str">
            <v>PCA9</v>
          </cell>
          <cell r="D160">
            <v>40483</v>
          </cell>
          <cell r="AA160">
            <v>3127750</v>
          </cell>
          <cell r="AB160">
            <v>511415.53846153949</v>
          </cell>
        </row>
        <row r="161">
          <cell r="A161" t="str">
            <v>PCA9</v>
          </cell>
          <cell r="D161">
            <v>40513</v>
          </cell>
          <cell r="AA161">
            <v>3127750</v>
          </cell>
          <cell r="AB161">
            <v>511415.53846153949</v>
          </cell>
        </row>
        <row r="162">
          <cell r="A162" t="str">
            <v>PCA10</v>
          </cell>
          <cell r="D162">
            <v>40544</v>
          </cell>
          <cell r="AA162">
            <v>3385750</v>
          </cell>
          <cell r="AB162">
            <v>177837.32692307807</v>
          </cell>
        </row>
        <row r="163">
          <cell r="A163" t="str">
            <v>PCA10</v>
          </cell>
          <cell r="D163">
            <v>40575</v>
          </cell>
          <cell r="AA163">
            <v>3385750</v>
          </cell>
          <cell r="AB163">
            <v>177837.32692307807</v>
          </cell>
        </row>
        <row r="164">
          <cell r="A164" t="str">
            <v>PCA10</v>
          </cell>
          <cell r="D164">
            <v>40603</v>
          </cell>
          <cell r="AA164">
            <v>3385750</v>
          </cell>
          <cell r="AB164">
            <v>177837.32692307807</v>
          </cell>
        </row>
        <row r="165">
          <cell r="A165" t="str">
            <v>PCA10</v>
          </cell>
          <cell r="D165">
            <v>40634</v>
          </cell>
          <cell r="AA165">
            <v>3385750</v>
          </cell>
          <cell r="AB165">
            <v>177837.32692307807</v>
          </cell>
        </row>
        <row r="166">
          <cell r="A166" t="str">
            <v>PCA10</v>
          </cell>
          <cell r="D166">
            <v>40664</v>
          </cell>
          <cell r="AA166">
            <v>3385750</v>
          </cell>
          <cell r="AB166">
            <v>177837.32692307807</v>
          </cell>
        </row>
        <row r="167">
          <cell r="A167" t="str">
            <v>PCA10</v>
          </cell>
          <cell r="D167">
            <v>40695</v>
          </cell>
          <cell r="AA167">
            <v>3385750</v>
          </cell>
          <cell r="AB167">
            <v>177837.32692307807</v>
          </cell>
        </row>
        <row r="168">
          <cell r="A168" t="str">
            <v>PCA10</v>
          </cell>
          <cell r="D168">
            <v>40725</v>
          </cell>
          <cell r="AA168">
            <v>3385750</v>
          </cell>
          <cell r="AB168">
            <v>177837.32692307807</v>
          </cell>
        </row>
        <row r="169">
          <cell r="A169" t="str">
            <v>PCA10</v>
          </cell>
          <cell r="D169">
            <v>40756</v>
          </cell>
          <cell r="AA169">
            <v>3385750</v>
          </cell>
          <cell r="AB169">
            <v>177837.32692307807</v>
          </cell>
        </row>
        <row r="170">
          <cell r="A170" t="str">
            <v>PCA10</v>
          </cell>
          <cell r="D170">
            <v>40787</v>
          </cell>
          <cell r="AA170">
            <v>3385750</v>
          </cell>
          <cell r="AB170">
            <v>177837.32692307807</v>
          </cell>
        </row>
        <row r="171">
          <cell r="A171" t="str">
            <v>PCA10</v>
          </cell>
          <cell r="D171">
            <v>40817</v>
          </cell>
          <cell r="AA171">
            <v>3385750</v>
          </cell>
          <cell r="AB171">
            <v>177837.32692307807</v>
          </cell>
        </row>
        <row r="172">
          <cell r="A172" t="str">
            <v>PCA10</v>
          </cell>
          <cell r="D172">
            <v>40848</v>
          </cell>
          <cell r="AA172">
            <v>3385750</v>
          </cell>
          <cell r="AB172">
            <v>177837.32692307807</v>
          </cell>
        </row>
        <row r="173">
          <cell r="A173" t="str">
            <v>PCA10</v>
          </cell>
          <cell r="D173">
            <v>40878</v>
          </cell>
          <cell r="AA173">
            <v>3385750</v>
          </cell>
          <cell r="AB173">
            <v>177837.32692307807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EWC"/>
      <sheetName val="ERB"/>
      <sheetName val="GWC"/>
      <sheetName val="GRB"/>
      <sheetName val="BS"/>
      <sheetName val="BS C&amp;L"/>
      <sheetName val="Recon Rgltry to Fin BS"/>
      <sheetName val="Recon"/>
      <sheetName val="Recon (2)"/>
      <sheetName val="Recon (3)"/>
      <sheetName val="Recon (3) Detail"/>
      <sheetName val="200309B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ratch"/>
      <sheetName val="Assumption Desc"/>
      <sheetName val="Project Variables"/>
      <sheetName val="Assumptions"/>
      <sheetName val="OPS =&gt;"/>
      <sheetName val="Cal"/>
      <sheetName val="Cap Ex"/>
      <sheetName val="Gen"/>
      <sheetName val="Rev"/>
      <sheetName val="BPA"/>
      <sheetName val="Exp"/>
      <sheetName val="PSE Exp"/>
      <sheetName val="Dep"/>
      <sheetName val="Fed Incent"/>
      <sheetName val="Fin =&gt;"/>
      <sheetName val="Rev Req - PSE Only"/>
      <sheetName val="Financial Statements"/>
      <sheetName val="Cost of Capital"/>
      <sheetName val="Rep =&gt;"/>
      <sheetName val="Cap Summary"/>
      <sheetName val="O&amp;M Summary"/>
      <sheetName val="Links to Notes"/>
    </sheetNames>
    <sheetDataSet>
      <sheetData sheetId="0" refreshError="1"/>
      <sheetData sheetId="1" refreshError="1"/>
      <sheetData sheetId="2" refreshError="1"/>
      <sheetData sheetId="3" refreshError="1">
        <row r="13">
          <cell r="C13">
            <v>24</v>
          </cell>
        </row>
        <row r="35">
          <cell r="C35">
            <v>0.3546874304783092</v>
          </cell>
        </row>
        <row r="36">
          <cell r="C36">
            <v>0.25205377668308698</v>
          </cell>
        </row>
        <row r="37">
          <cell r="C37">
            <v>0.37016981831664814</v>
          </cell>
        </row>
        <row r="38">
          <cell r="C38">
            <v>0.3494210727969348</v>
          </cell>
        </row>
        <row r="51">
          <cell r="C51">
            <v>2.2999999999999998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 A"/>
      <sheetName val="tab_1"/>
      <sheetName val="Encogen_A"/>
      <sheetName val="Income"/>
      <sheetName val="O&amp;M"/>
      <sheetName val="Gas Cost Calc Monthly"/>
      <sheetName val="12.1.02 Aurora Run"/>
      <sheetName val="Encogen Costs"/>
      <sheetName val="MTM of Gas"/>
      <sheetName val="OLD Gas Cost Calc Monthly OLD"/>
      <sheetName val="Gas Cost Calc"/>
      <sheetName val="Cabot Gas Replacement"/>
      <sheetName val="Cabot Amort"/>
      <sheetName val="Cabot Stretch Goal 2000"/>
      <sheetName val="Cascade Prices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B8">
            <v>2000</v>
          </cell>
          <cell r="C8">
            <v>335</v>
          </cell>
          <cell r="D8">
            <v>10000</v>
          </cell>
          <cell r="E8">
            <v>2.4451000000000001</v>
          </cell>
          <cell r="F8">
            <v>2.1025</v>
          </cell>
        </row>
        <row r="9">
          <cell r="B9">
            <v>2001</v>
          </cell>
          <cell r="C9">
            <v>365</v>
          </cell>
          <cell r="D9">
            <v>10000</v>
          </cell>
          <cell r="E9">
            <v>2.5672999999999999</v>
          </cell>
          <cell r="F9">
            <v>2.19</v>
          </cell>
        </row>
        <row r="10">
          <cell r="B10">
            <v>2002</v>
          </cell>
          <cell r="C10">
            <v>365</v>
          </cell>
          <cell r="D10">
            <v>10000</v>
          </cell>
          <cell r="E10">
            <v>2.6957</v>
          </cell>
          <cell r="F10">
            <v>2.21</v>
          </cell>
        </row>
        <row r="11">
          <cell r="B11">
            <v>2003</v>
          </cell>
          <cell r="C11">
            <v>365</v>
          </cell>
          <cell r="D11">
            <v>10000</v>
          </cell>
          <cell r="E11">
            <v>2.8304999999999998</v>
          </cell>
          <cell r="F11">
            <v>2.25</v>
          </cell>
        </row>
        <row r="12">
          <cell r="B12">
            <v>2004</v>
          </cell>
          <cell r="C12">
            <v>366</v>
          </cell>
          <cell r="D12">
            <v>10000</v>
          </cell>
          <cell r="E12">
            <v>2.972</v>
          </cell>
          <cell r="F12">
            <v>2.3199999999999998</v>
          </cell>
        </row>
        <row r="13">
          <cell r="B13">
            <v>2005</v>
          </cell>
          <cell r="C13">
            <v>365</v>
          </cell>
          <cell r="D13">
            <v>10000</v>
          </cell>
          <cell r="E13">
            <v>3.1206</v>
          </cell>
          <cell r="F13">
            <v>2.38</v>
          </cell>
        </row>
        <row r="14">
          <cell r="B14">
            <v>2006</v>
          </cell>
          <cell r="C14">
            <v>366</v>
          </cell>
          <cell r="D14">
            <v>10000</v>
          </cell>
          <cell r="E14">
            <v>3.2766000000000002</v>
          </cell>
          <cell r="F14">
            <v>2.44</v>
          </cell>
        </row>
        <row r="15">
          <cell r="B15">
            <v>2007</v>
          </cell>
          <cell r="C15">
            <v>365</v>
          </cell>
          <cell r="D15">
            <v>10000</v>
          </cell>
          <cell r="E15">
            <v>3.4403999999999999</v>
          </cell>
          <cell r="F15">
            <v>2.5099999999999998</v>
          </cell>
        </row>
        <row r="16">
          <cell r="B16">
            <v>2008</v>
          </cell>
          <cell r="C16">
            <v>182</v>
          </cell>
          <cell r="D16">
            <v>10000</v>
          </cell>
          <cell r="E16">
            <v>3.5243000000000002</v>
          </cell>
          <cell r="F16">
            <v>2.62</v>
          </cell>
        </row>
      </sheetData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e Rev Req "/>
      <sheetName val="EnXco Categories"/>
      <sheetName val="Capital Expenditures"/>
      <sheetName val="CapEx Depr Table"/>
      <sheetName val="TypeConsol"/>
      <sheetName val="Type1"/>
      <sheetName val="Type2"/>
      <sheetName val="Type5"/>
      <sheetName val="Type6"/>
      <sheetName val="Type7"/>
      <sheetName val="Type8"/>
      <sheetName val="Type9"/>
      <sheetName val="Lump 1 Depr Class"/>
      <sheetName val="SL Tables"/>
      <sheetName val="MACRS Tables"/>
      <sheetName val="Assumptions"/>
      <sheetName val="Summary"/>
      <sheetName val="Wind Acquisition"/>
      <sheetName val="Questions-concerns"/>
      <sheetName val="Graphs"/>
      <sheetName val="PPA 1"/>
      <sheetName val="PPA 2"/>
      <sheetName val="PPA 3"/>
      <sheetName val="PPA 4"/>
      <sheetName val="Wind PPA"/>
      <sheetName val="Acquisition Inputs"/>
      <sheetName val="Wind Inputs"/>
      <sheetName val="Proposal OpEx"/>
      <sheetName val="Emissions Inputs"/>
      <sheetName val="Fuel Consumption"/>
      <sheetName val="OMfromenxcoASM4"/>
      <sheetName val="OandM Documentation"/>
      <sheetName val="OandM Documentationold"/>
      <sheetName val="Capital Costs"/>
      <sheetName val="Transmission Doc"/>
      <sheetName val="Emissions"/>
      <sheetName val="Results Summary"/>
      <sheetName val="Acquisition 1"/>
      <sheetName val="Acquisition 2"/>
      <sheetName val="Chart1"/>
      <sheetName val="PPA Rollup"/>
      <sheetName val="End Effects"/>
      <sheetName val="Equity Equalization - PPA"/>
      <sheetName val="&lt;Dispatch Model&gt;"/>
      <sheetName val="CB Assumptions"/>
      <sheetName val="CB Correlation Matrix"/>
      <sheetName val="Dispatch"/>
      <sheetName val="Load Shape"/>
      <sheetName val="Price Data"/>
      <sheetName val="Wind Data"/>
      <sheetName val="Thermal Plants"/>
      <sheetName val="&lt;Data Sheets&gt;"/>
      <sheetName val="WACC"/>
      <sheetName val="Not used Capital Expenditu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5">
          <cell r="D5" t="str">
            <v>Yes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ial Statements"/>
      <sheetName val="General Inputs"/>
      <sheetName val="Revenue Calculation"/>
      <sheetName val="Expenses"/>
      <sheetName val="Major Maint"/>
      <sheetName val="FFH Fees"/>
      <sheetName val="Generation &amp; Fuel"/>
      <sheetName val="Error Checks &amp; Notes"/>
      <sheetName val="Depreciation"/>
      <sheetName val="CapEx"/>
      <sheetName val="Links to Notes"/>
      <sheetName val="2009 O&amp;M Budget"/>
      <sheetName val="MFGS Insurance Costs"/>
      <sheetName val="MFgS Prop Tax Est (2)"/>
      <sheetName val="Variable Gas Transport Inputs"/>
      <sheetName val="Fixed Gas Transport"/>
      <sheetName val="Cost Report"/>
      <sheetName val="Working Capital true up"/>
      <sheetName val="Dec 2008 Actuals"/>
      <sheetName val="MFGS Capital"/>
    </sheetNames>
    <sheetDataSet>
      <sheetData sheetId="0" refreshError="1"/>
      <sheetData sheetId="1" refreshError="1">
        <row r="3">
          <cell r="E3">
            <v>39600</v>
          </cell>
        </row>
        <row r="17">
          <cell r="E17">
            <v>293</v>
          </cell>
        </row>
      </sheetData>
      <sheetData sheetId="2" refreshError="1">
        <row r="3">
          <cell r="J3">
            <v>0.46030000000000004</v>
          </cell>
        </row>
        <row r="8">
          <cell r="F8">
            <v>7.0000000000000007E-2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"/>
      <sheetName val="Unit Cost"/>
      <sheetName val="Combined ROE Matrix"/>
      <sheetName val="ROE matrix"/>
      <sheetName val="Ex A-1 PCR"/>
      <sheetName val="Ex A-4 Prod Adj"/>
      <sheetName val="Ex A-5 PC"/>
      <sheetName val="ComparePCR"/>
      <sheetName val="557"/>
      <sheetName val="Production Adjustment"/>
      <sheetName val="Production Factor"/>
      <sheetName val="2.03E"/>
      <sheetName val="Pwr Csts"/>
      <sheetName val="GRC"/>
      <sheetName val="Prodn OM by Resource GRC"/>
      <sheetName val="TransmRev"/>
      <sheetName val="EB&amp;Taxes"/>
      <sheetName val="Rlfwd"/>
      <sheetName val="Previous"/>
      <sheetName val="Diff"/>
      <sheetName val="Restating Print Macros"/>
      <sheetName val="Module13"/>
      <sheetName val="Module14"/>
      <sheetName val="Module15"/>
      <sheetName val="Module1"/>
      <sheetName val="Compon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G10">
            <v>3899156234.7366662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G11">
            <v>1633292456.7583332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G12">
            <v>370185426.19333333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G19">
            <v>159671484.9941667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G21">
            <v>0</v>
          </cell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G22">
            <v>6772283.6800000006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G23">
            <v>1087695.7925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G25">
            <v>83909888.509583339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G26">
            <v>24020721.867083337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G27">
            <v>9591058.5233333334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G28">
            <v>2843517.26125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G29">
            <v>24118.188750000001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G31">
            <v>3738085.9166666665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G32">
            <v>3989117.7083333335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G33">
            <v>-1640346898.7474997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G34">
            <v>-513210444.23708326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G35">
            <v>-32186693.927916672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G36">
            <v>22635835.908749998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G37">
            <v>18910570.395833332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G38">
            <v>3533454.0866666664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G39">
            <v>-4605907.9933333332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G40">
            <v>398163.80791666667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4">
          <cell r="AG44">
            <v>0</v>
          </cell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G45">
            <v>3113429.9708333332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G46">
            <v>3115699.4562500003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G47">
            <v>176298.33499999999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G48">
            <v>-487236.82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G49">
            <v>-82542.285000000018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G50">
            <v>-3152272.2174999993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G51">
            <v>-1184736.531666667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G52">
            <v>1702574.0900000005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G57">
            <v>-80246014.890833333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G59">
            <v>-17367913.756250001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G60">
            <v>-13223254.255416663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G61">
            <v>-81381462.303749993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G62">
            <v>197297.82000000004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G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G64">
            <v>3888461.8937500007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G65">
            <v>299322.71250000002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G66">
            <v>-2985532.4537499999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G72">
            <v>-544839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G74">
            <v>-207199.27000000002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G76">
            <v>-24669963.66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G77">
            <v>3246533.9704166669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G79">
            <v>-654955.22791666666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G80">
            <v>2868151.7229166664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G81">
            <v>-423291.69708333333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G83">
            <v>117880815.76083332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G84">
            <v>13123277.291666666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G87">
            <v>37362672.052500002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G88">
            <v>-79166.666666666672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G94">
            <v>640.41666666666663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G95">
            <v>83856.875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G97">
            <v>69889.993749999994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G99">
            <v>-308356.22291666671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G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G106">
            <v>39357.335416666669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G108">
            <v>1812152.0066666666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G111">
            <v>134.84583333333333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G112">
            <v>98444.434166666659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G113">
            <v>1881863.5720833335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G114">
            <v>905.625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G118">
            <v>1574230.5337499997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G120">
            <v>95175.521666666682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G121">
            <v>22176.08083333333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G122">
            <v>9198.9258333333328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G123">
            <v>76825.60291666667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G124">
            <v>31676.75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G125">
            <v>-1247018.3233333332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G126">
            <v>145833.33333333334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G127">
            <v>8739.6104166666664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G129">
            <v>1234237589.2425003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G130">
            <v>-18124051.317083333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G131">
            <v>-106146.49708333334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G139">
            <v>-1261.3045833333329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G143">
            <v>-1226371867.3899999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G145">
            <v>-8647.8016666666663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G151">
            <v>16.125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G152">
            <v>17074.78875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G154">
            <v>1061816.1187500001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G155">
            <v>-337554.16541666671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G156">
            <v>-355523.27750000003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G159">
            <v>10498553.943333335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G160">
            <v>52993.567500000005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G161">
            <v>-1192.2820833333333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G162">
            <v>7545.7304166666681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G163">
            <v>-9665.3704166666666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G164">
            <v>-4889.5179166666667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G165">
            <v>219380.88041666665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G166">
            <v>14023725.663333332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G167">
            <v>1572.8041666666661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G168">
            <v>23785947.33583333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G169">
            <v>-7756.5225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G170">
            <v>21787935.764583331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G171">
            <v>313636.16208333336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G172">
            <v>466.87208333333348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G173">
            <v>153.57125000000005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G174">
            <v>-16412.782916666667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G175">
            <v>35333.852500000001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G176">
            <v>-220615.16208333336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G177">
            <v>-234779.88583333333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G178">
            <v>-19982277.413750004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G179">
            <v>-67407.323333333348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G180">
            <v>0</v>
          </cell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G181">
            <v>-102332.89541666668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G184">
            <v>-260218.25625000001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G185">
            <v>277723.92708333331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G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G188">
            <v>0</v>
          </cell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G189">
            <v>16100.873333333338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G190">
            <v>308482.58833333338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G192">
            <v>122504.74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G196">
            <v>3056.375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G197">
            <v>633028.20833333337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G198">
            <v>4675.7299999999987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G199">
            <v>496915.75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G200">
            <v>4060.0358333333338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G201">
            <v>-3227.5341666666668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G204">
            <v>13395.565416666665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G205">
            <v>443538.54458333337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G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G207">
            <v>156.7141666666667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G208">
            <v>58181.324583333335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G209">
            <v>44974984.604166664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G210">
            <v>5991164.7625000002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G216">
            <v>308356.22291666671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G217">
            <v>385556.92083333334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G220">
            <v>-384343.55583333335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G221">
            <v>94563801.19916667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G223">
            <v>7002.8499999999995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G225">
            <v>38562477.249583341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G226">
            <v>-67254823.875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G227">
            <v>-27224954.083333332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G228">
            <v>133104704.33333333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G229">
            <v>-4875000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G230">
            <v>41382.125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G231">
            <v>15675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G232">
            <v>-22454849.852500003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G233">
            <v>0</v>
          </cell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G234">
            <v>-3.6491666666666664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G235">
            <v>3288.3491666666669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G237">
            <v>1532.8754166666668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G238">
            <v>-1697.2174999999997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G239">
            <v>0</v>
          </cell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G240">
            <v>10854058.44875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G241">
            <v>122053.60000000002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G242">
            <v>114732.37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G245">
            <v>13656149.512500001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G246">
            <v>1086103.84375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G247">
            <v>12444851.593750002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G249">
            <v>41967.105833333328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G250">
            <v>-21041.143749999999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G254">
            <v>-6.9241666666666672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G255">
            <v>298000.9366666667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G256">
            <v>2704883.19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G257">
            <v>6441.5579166666676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G259">
            <v>50997.327916666669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G260">
            <v>9947142.5291666668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G261">
            <v>66505247.618333347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G262">
            <v>666.37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G265">
            <v>-11693.827916666667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G266">
            <v>33875.055416666662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G267">
            <v>28722.269583333331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G268">
            <v>686901.11250000016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G269">
            <v>59841.265833333338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G270">
            <v>0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G271">
            <v>46501.368750000001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G272">
            <v>470316.98499999987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G273">
            <v>981065.80291666684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G274">
            <v>405602.22333333333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G275">
            <v>153376.68416666667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G276">
            <v>15566.456666666667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G277">
            <v>588802.12124999997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G278">
            <v>196945.65041666664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G279">
            <v>153834.93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G282">
            <v>-762055.05999999994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G284">
            <v>-259983.76041666666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G287">
            <v>599755.41666666663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G288">
            <v>204427.75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G289">
            <v>-121878.65916666668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G290">
            <v>-512625.48499999993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G291">
            <v>3843.2320833333338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G292">
            <v>120748.51666666668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G293">
            <v>69075.088333333333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G294">
            <v>67092.246249999982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G295">
            <v>37206.120833333334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G296">
            <v>0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G297">
            <v>3600500.1133333333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G299">
            <v>657716.03708333336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G300">
            <v>934256.26291666657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G301">
            <v>119152.40666666668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G302">
            <v>19446.528333333332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G304">
            <v>3925921.1716666664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G305">
            <v>1184995.9208333332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G307">
            <v>2684186.3008333337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G308">
            <v>7359.2899999999981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G312">
            <v>1358124.6708333332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G313">
            <v>226.11750000000004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G314">
            <v>70091.861666666664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G315">
            <v>110.46124999999996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G316">
            <v>144056.90166666664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G318">
            <v>0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G319">
            <v>563111.10916666675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G320">
            <v>82554.491666666669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G325">
            <v>-2932.5733333333333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G326">
            <v>-1264.2662499999999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G328">
            <v>5227346.2262500003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G329">
            <v>2868952.8283333336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G330">
            <v>-5199695.9237500001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G331">
            <v>2216670.4983333326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G333">
            <v>11436204.515000001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G334">
            <v>3872220.0808333331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G335">
            <v>2137950.2512500002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G336">
            <v>2499029.757916667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G338">
            <v>1354044.1820833336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G340">
            <v>181387.84208333332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G341">
            <v>55403.834583333322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G342">
            <v>-25958.445000000007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G343">
            <v>9032550.8670833353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G344">
            <v>6095338.3849999988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G345">
            <v>12512721.42375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G346">
            <v>541186.29999999993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G347">
            <v>0</v>
          </cell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G348">
            <v>3630.0791666666678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G350">
            <v>680741.73458333325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G351">
            <v>6106.7104166666659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G352">
            <v>7462.1483333333335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G353">
            <v>646609.08416666661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G354">
            <v>15423.300000000001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G356">
            <v>36650.659166666672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G357">
            <v>22508.721666666665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G358">
            <v>662932.37541666662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G359">
            <v>11853.29166666667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G361">
            <v>28968.752499999999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G364">
            <v>0</v>
          </cell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G374">
            <v>6125.9758333333339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G375">
            <v>414599.38166666665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G376">
            <v>99502.51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G377">
            <v>359695.8033333334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G380">
            <v>1324.1266666666663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G381">
            <v>4972.0704166666674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G383">
            <v>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G384">
            <v>43099.188750000001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G385">
            <v>17780.018749999999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G386">
            <v>46166.786666666674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G387">
            <v>46166.798749999994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G388">
            <v>668507.45000000019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G389">
            <v>2212040.5683333334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G390">
            <v>150159.4325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G393">
            <v>43442.523333333324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G394">
            <v>75516.625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G396">
            <v>7594.2945833333333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G397">
            <v>19879.167916666665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G398">
            <v>19312.5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G400">
            <v>245653.81208333335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G401">
            <v>0</v>
          </cell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G403">
            <v>111041.65541666669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G405">
            <v>58619.3675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G408">
            <v>649.12708333333319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G411">
            <v>71331.551250000004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G412">
            <v>9500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G419">
            <v>738.33416666666665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G424">
            <v>-1.0275000000000001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G426">
            <v>2.4683333333333333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G427">
            <v>1110.9816666666668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G428">
            <v>0</v>
          </cell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G429">
            <v>58614595.25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G430">
            <v>22637718.637916666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G431">
            <v>1086343.9495833335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G432">
            <v>-37783158.25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G433">
            <v>-16492420.083333334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G434">
            <v>1383664.6833333333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G435">
            <v>252788.125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G436">
            <v>2955821.5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G437">
            <v>2899347.4583333335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G438">
            <v>7243287.625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G439">
            <v>0</v>
          </cell>
          <cell r="AH439">
            <v>0</v>
          </cell>
          <cell r="AI439">
            <v>0</v>
          </cell>
          <cell r="AJ439">
            <v>0</v>
          </cell>
        </row>
        <row r="440">
          <cell r="AG440">
            <v>0</v>
          </cell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G443">
            <v>1534962.6999999995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G445">
            <v>87362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G446">
            <v>145417.71875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G447">
            <v>212115.30374999999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G448">
            <v>445187.73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G449">
            <v>50594.44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G450">
            <v>214371.86000000002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G451">
            <v>12793.300833333333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G452">
            <v>11189.38875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G453">
            <v>208644.91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G454">
            <v>0</v>
          </cell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G455">
            <v>177947.74958333335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G456">
            <v>591888.40416666667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G457">
            <v>181218.59416666665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G458">
            <v>190733.79583333337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G460">
            <v>80607.14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G462">
            <v>2.5000000000000001E-3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G467">
            <v>314.70666666666665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G468">
            <v>61426.114999999991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G469">
            <v>90771.483750000014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G471">
            <v>1501.8595833333331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G472">
            <v>1752.7050000000002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G473">
            <v>6426.7849999999999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G474">
            <v>367204.02999999997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G475">
            <v>29993.054999999997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G476">
            <v>913839.09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G477">
            <v>2497800.4912500004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G478">
            <v>651522.32999999996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G479">
            <v>823708.99458333338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G480">
            <v>1179723.8400000001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G481">
            <v>132497.37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G482">
            <v>1431709.83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G484">
            <v>6447608.1924999999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G485">
            <v>85995.421249999999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G486">
            <v>3220944.5733333328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G487">
            <v>544345.67916666658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G490">
            <v>0</v>
          </cell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G491">
            <v>512487.51666666666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G492">
            <v>376220.67708333331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G493">
            <v>316460.45458333334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G497">
            <v>12869228.720000001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G500">
            <v>0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G501">
            <v>0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G502">
            <v>0</v>
          </cell>
          <cell r="AH502">
            <v>0</v>
          </cell>
          <cell r="AI502">
            <v>0</v>
          </cell>
          <cell r="AJ502">
            <v>0</v>
          </cell>
        </row>
        <row r="503">
          <cell r="AG503">
            <v>0</v>
          </cell>
          <cell r="AH503">
            <v>0</v>
          </cell>
          <cell r="AI503">
            <v>0</v>
          </cell>
          <cell r="AJ503">
            <v>0</v>
          </cell>
        </row>
        <row r="504">
          <cell r="AG504">
            <v>0</v>
          </cell>
          <cell r="AH504">
            <v>0</v>
          </cell>
          <cell r="AI504">
            <v>0</v>
          </cell>
          <cell r="AJ504">
            <v>0</v>
          </cell>
        </row>
        <row r="505">
          <cell r="AG505">
            <v>0</v>
          </cell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G506">
            <v>227519603.87625003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G507">
            <v>10161321.180000002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G508">
            <v>126367.20833333333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G509">
            <v>9473741.2841666657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G511">
            <v>30054378.090000004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G512">
            <v>1750805.6758333335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G514">
            <v>258457.40333333332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G515">
            <v>-9367927.8599999994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G516">
            <v>2947396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G519">
            <v>-63378677.990000002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G525">
            <v>23436.809999999998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G527">
            <v>2164556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G529">
            <v>12239095.373749999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G531">
            <v>1186509.5266666666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G534">
            <v>154505.82791666666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G538">
            <v>13359763.299999999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G539">
            <v>-13359763.299999999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G541">
            <v>25007.430833333332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G543">
            <v>157544.79416666666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G544">
            <v>1710.4541666666667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G545">
            <v>5586.1895833333328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G546">
            <v>2236.8454166666666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G547">
            <v>1233.4937500000001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G548">
            <v>4767.8625000000002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G549">
            <v>243828.87583333332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G550">
            <v>1640884.4600000002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G551">
            <v>2109769.4420833332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G552">
            <v>-338012.85625000001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G553">
            <v>-9321538.9916666653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G554">
            <v>160943064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G555">
            <v>0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G556">
            <v>0</v>
          </cell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G557">
            <v>416303.33333333331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G558">
            <v>-416303.33333333331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G559">
            <v>0</v>
          </cell>
          <cell r="AH559">
            <v>0</v>
          </cell>
          <cell r="AI559">
            <v>0</v>
          </cell>
          <cell r="AJ559">
            <v>0</v>
          </cell>
        </row>
        <row r="560">
          <cell r="AG560">
            <v>0</v>
          </cell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G561">
            <v>0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G562">
            <v>0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G563">
            <v>1197064.0645833334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G565">
            <v>0</v>
          </cell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G566">
            <v>27032433.507499997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G567">
            <v>2085211.582916667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G568">
            <v>2044654.6291666671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G569">
            <v>281517.17708333331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G577">
            <v>1538686.2429166667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G579">
            <v>2227541.2941666665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G580">
            <v>0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G581">
            <v>41891.937500000007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G582">
            <v>73572.842083333337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G584">
            <v>7477.98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G586">
            <v>10680.527499999998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G587">
            <v>17916.666666666668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G588">
            <v>0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G615">
            <v>359965.02791666664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G616">
            <v>37.1175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G617">
            <v>2150.6454166666667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G618">
            <v>1794.6570833333328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G619">
            <v>1332.3158333333333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G620">
            <v>50447.732916666668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G621">
            <v>2981.5475000000001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G622">
            <v>23008.210000000003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G623">
            <v>87974.39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G624">
            <v>8473.5445833333342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G625">
            <v>0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G626">
            <v>0</v>
          </cell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G627">
            <v>0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G628">
            <v>0</v>
          </cell>
          <cell r="AH628">
            <v>0</v>
          </cell>
          <cell r="AI628">
            <v>0</v>
          </cell>
          <cell r="AJ628">
            <v>0</v>
          </cell>
        </row>
        <row r="629">
          <cell r="AG629">
            <v>0</v>
          </cell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G632">
            <v>1278687.9079166667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G633">
            <v>144359.67166666666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G634">
            <v>109085.04625000001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G635">
            <v>53926.082083333335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G636">
            <v>10585.2075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G637">
            <v>403096.91166666668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G638">
            <v>189152.93999999997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G639">
            <v>-1790443.5249999997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G640">
            <v>-387028.17458333331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G641">
            <v>549882.87708333321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G642">
            <v>0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G643">
            <v>0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G645">
            <v>72189.946249999994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G646">
            <v>6774.901249999999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G648">
            <v>-571963.74708333332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G650">
            <v>338563.01666666666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G651">
            <v>-328040.98666666663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G652">
            <v>15467.631249999997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G653">
            <v>16349.248750000006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G656">
            <v>-67.651666666666671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G658">
            <v>294637.04416666663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G660">
            <v>-89.583333333333329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G664">
            <v>619.84625000000005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G665">
            <v>1436.0620833333335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G666">
            <v>12878.130833333335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G667">
            <v>912.48083333333341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G668">
            <v>303.78125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G669">
            <v>499.4708333333333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G670">
            <v>-261.05416666666667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G671">
            <v>60.588333333333331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G672">
            <v>282.75166666666667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G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G679">
            <v>-1311.0908333333334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G680">
            <v>-16.465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G681">
            <v>0</v>
          </cell>
          <cell r="AH681">
            <v>0</v>
          </cell>
          <cell r="AI681">
            <v>0</v>
          </cell>
          <cell r="AJ681">
            <v>0</v>
          </cell>
        </row>
        <row r="682">
          <cell r="AG682">
            <v>0</v>
          </cell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G683">
            <v>-80999.089999999982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G684">
            <v>0</v>
          </cell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G685">
            <v>21766.872916666664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G686">
            <v>0</v>
          </cell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G687">
            <v>626744.55624999991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G689">
            <v>1241972.5341666669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G690">
            <v>297.21833333333336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G691">
            <v>40.083333333333336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G692">
            <v>10420892.5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G693">
            <v>186.35166666666666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G694">
            <v>83276858.479166672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G695">
            <v>3370.8970833333333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G696">
            <v>131288.21666666665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G699">
            <v>4.7566666666666704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G700">
            <v>740.12208333333331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G702">
            <v>845397.6529166667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G703">
            <v>395421.61000000004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G704">
            <v>169.79166666666666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G705">
            <v>632940.83333333337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G707">
            <v>26536.914999999997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G708">
            <v>404.625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G712">
            <v>3429.4166666666665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G713">
            <v>6513.354166666667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G714">
            <v>17.708333333333332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G716">
            <v>172.70749999999998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G717">
            <v>43.414583333333326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G718">
            <v>157730.30333333334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G719">
            <v>10339.358333333334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G721">
            <v>4723.0045833333334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G724">
            <v>0</v>
          </cell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G727">
            <v>2514014.7916666665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G728">
            <v>-879905.20833333337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G731">
            <v>0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G732">
            <v>-2834736.8333333335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G734">
            <v>0</v>
          </cell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G735">
            <v>7580.0358333333288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G736">
            <v>0</v>
          </cell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G737">
            <v>257985.48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G738">
            <v>16279.333333333334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G739">
            <v>396079.33416666667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G740">
            <v>60431.485000000008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G745">
            <v>34386858.559999995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G746">
            <v>-58328050.006666668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G747">
            <v>36348109.22291667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G748">
            <v>9349896.459999999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G750">
            <v>1239088.45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G751">
            <v>7601.050000000002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G752">
            <v>1843181.1450000003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G753">
            <v>2577977.959999999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G754">
            <v>535505.86666666658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G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G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G758">
            <v>673468.35374999989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G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G760">
            <v>1292181.8895833334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G761">
            <v>2097071.9595833335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G764">
            <v>25795.207083333331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G765">
            <v>1669958.1545833333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G766">
            <v>3043446.16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G767">
            <v>-598835.77500000002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G771">
            <v>1256455.0979166667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G772">
            <v>3247252.6575000002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G774">
            <v>249854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G778">
            <v>855.84250000000009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G780">
            <v>96295.335000000006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G783">
            <v>418517.87875000009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G784">
            <v>-8.3333333333333339E-4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G785">
            <v>3518336.3049999997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G786">
            <v>38990.298750000009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G787">
            <v>375013.89624999999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G788">
            <v>252932.77000000002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G789">
            <v>160976.35416666666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G790">
            <v>451013.74500000005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G791">
            <v>53357.49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G792">
            <v>682048.96750000003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G793">
            <v>518301.1020833333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G794">
            <v>1587014.1762499998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G795">
            <v>445254.93208333332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G796">
            <v>11446.592083333331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G797">
            <v>26708.416249999995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G798">
            <v>12627.516250000001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G799">
            <v>447597.21083333337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G800">
            <v>349365.44124999997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G801">
            <v>50144.346249999995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G802">
            <v>26491.957916666666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G803">
            <v>0</v>
          </cell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G804">
            <v>2423547.3450000002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G805">
            <v>-24274078.705416668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G807">
            <v>-25984664.073333338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G808">
            <v>-949375.49624999997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G809">
            <v>-29784.801250000008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G810">
            <v>0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G811">
            <v>0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G813">
            <v>5231517078.7645855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G815">
            <v>-63598251.922916673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G818">
            <v>46778090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G819">
            <v>0</v>
          </cell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G822">
            <v>-159375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G823">
            <v>40584.246666666681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G824">
            <v>109010.33333333333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G825">
            <v>38608265.333333336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G827">
            <v>-23140166.666666668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G828">
            <v>2464458.3333333335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G829">
            <v>2778226.3333333335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G830">
            <v>2151750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G831">
            <v>712499.41666666663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G832">
            <v>3574838.4166666665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G833">
            <v>84153.75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G835">
            <v>-220833.33333333334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G837">
            <v>2116416.6666666665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G838">
            <v>340907.29166666669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G840">
            <v>1027500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G843">
            <v>5937363.916666667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G845">
            <v>0</v>
          </cell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G846">
            <v>2331884.375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G848">
            <v>1362685.3333333333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G849">
            <v>0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G850">
            <v>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G851">
            <v>1768056.625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G853">
            <v>19583.333333333332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G856">
            <v>854750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G861">
            <v>5298375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G862">
            <v>3404125.4583333335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G863">
            <v>59302.541666666664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G864">
            <v>0</v>
          </cell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G865">
            <v>726875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G866">
            <v>22916.666666666668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G867">
            <v>29166.666666666668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G868">
            <v>0</v>
          </cell>
          <cell r="AH868">
            <v>0</v>
          </cell>
          <cell r="AI868">
            <v>0</v>
          </cell>
          <cell r="AJ868">
            <v>0</v>
          </cell>
        </row>
        <row r="869">
          <cell r="AG869">
            <v>0</v>
          </cell>
          <cell r="AH869">
            <v>0</v>
          </cell>
          <cell r="AI869">
            <v>0</v>
          </cell>
          <cell r="AJ869">
            <v>0</v>
          </cell>
        </row>
        <row r="870">
          <cell r="AG870">
            <v>0</v>
          </cell>
          <cell r="AH870">
            <v>0</v>
          </cell>
          <cell r="AI870">
            <v>0</v>
          </cell>
          <cell r="AJ870">
            <v>0</v>
          </cell>
        </row>
        <row r="871">
          <cell r="AG871">
            <v>0</v>
          </cell>
          <cell r="AH871">
            <v>0</v>
          </cell>
          <cell r="AI871">
            <v>0</v>
          </cell>
          <cell r="AJ871">
            <v>0</v>
          </cell>
        </row>
        <row r="872">
          <cell r="AG872">
            <v>0</v>
          </cell>
          <cell r="AH872">
            <v>0</v>
          </cell>
          <cell r="AI872">
            <v>0</v>
          </cell>
          <cell r="AJ872">
            <v>0</v>
          </cell>
        </row>
        <row r="873">
          <cell r="AG873">
            <v>0</v>
          </cell>
          <cell r="AH873">
            <v>0</v>
          </cell>
          <cell r="AI873">
            <v>0</v>
          </cell>
          <cell r="AJ873">
            <v>0</v>
          </cell>
        </row>
        <row r="874">
          <cell r="AG874">
            <v>0</v>
          </cell>
          <cell r="AH874">
            <v>0</v>
          </cell>
          <cell r="AI874">
            <v>0</v>
          </cell>
          <cell r="AJ874">
            <v>0</v>
          </cell>
        </row>
        <row r="875">
          <cell r="AG875">
            <v>0</v>
          </cell>
          <cell r="AH875">
            <v>0</v>
          </cell>
          <cell r="AI875">
            <v>0</v>
          </cell>
          <cell r="AJ875">
            <v>0</v>
          </cell>
        </row>
        <row r="876">
          <cell r="AG876">
            <v>0</v>
          </cell>
          <cell r="AH876">
            <v>0</v>
          </cell>
          <cell r="AI876">
            <v>0</v>
          </cell>
          <cell r="AJ876">
            <v>0</v>
          </cell>
        </row>
        <row r="877">
          <cell r="AG877">
            <v>0</v>
          </cell>
          <cell r="AH877">
            <v>0</v>
          </cell>
          <cell r="AI877">
            <v>0</v>
          </cell>
          <cell r="AJ877">
            <v>0</v>
          </cell>
        </row>
        <row r="878">
          <cell r="AG878">
            <v>0</v>
          </cell>
          <cell r="AH878">
            <v>0</v>
          </cell>
          <cell r="AI878">
            <v>0</v>
          </cell>
          <cell r="AJ878">
            <v>0</v>
          </cell>
        </row>
        <row r="879">
          <cell r="AG879">
            <v>0</v>
          </cell>
          <cell r="AH879">
            <v>0</v>
          </cell>
          <cell r="AI879">
            <v>0</v>
          </cell>
          <cell r="AJ879">
            <v>0</v>
          </cell>
        </row>
        <row r="880">
          <cell r="AG880">
            <v>0</v>
          </cell>
          <cell r="AH880">
            <v>0</v>
          </cell>
          <cell r="AI880">
            <v>0</v>
          </cell>
          <cell r="AJ880">
            <v>0</v>
          </cell>
        </row>
        <row r="881">
          <cell r="AG881">
            <v>0</v>
          </cell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G883">
            <v>-60000000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G885">
            <v>-431100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G886">
            <v>-1470487.5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G887">
            <v>-32343750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G888">
            <v>-87656250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G889">
            <v>-200000000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G893">
            <v>-154.6875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G894">
            <v>-16050268.320000002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G895">
            <v>-256594.16666666666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G896">
            <v>-4329698.958333333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G897">
            <v>5697865.416666667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G898">
            <v>10479064.791666666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G899">
            <v>1072536.875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G900">
            <v>-13481340.833333334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G902">
            <v>1650848.74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G905">
            <v>-5312805.458333333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G906">
            <v>-780108.83333333337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G909">
            <v>-108063850.17208336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G915">
            <v>-75442765.768333316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G916">
            <v>26661328.412083339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G919">
            <v>1229050.6666666667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G920">
            <v>352289.20833333331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G921">
            <v>2304566.4775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G922">
            <v>-16452856.041666666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G923">
            <v>18855320.916666668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G924">
            <v>38816175.083333336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G925">
            <v>-50294894.083333336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G926">
            <v>-770363.5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G927">
            <v>5736416.666666667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G928">
            <v>0</v>
          </cell>
          <cell r="AH928">
            <v>0</v>
          </cell>
          <cell r="AI928">
            <v>0</v>
          </cell>
          <cell r="AJ928">
            <v>0</v>
          </cell>
        </row>
        <row r="929"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0">
          <cell r="AG930">
            <v>0</v>
          </cell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G935">
            <v>-12604166.666666666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G937">
            <v>-10725000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G939">
            <v>-40104166.666666664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G941">
            <v>-12707500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G942">
            <v>-1375000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G943">
            <v>-3208333.3333333335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G945">
            <v>-15625000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G946">
            <v>-1312500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G948">
            <v>-4375000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G949">
            <v>-1312500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G951">
            <v>-17500000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G953">
            <v>-2625000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G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G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G972">
            <v>-3125000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G973">
            <v>-4583333.333333333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G982">
            <v>-5208333.333333333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G984">
            <v>-18750000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G986">
            <v>-11250000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G987">
            <v>-3000000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G988">
            <v>-11000000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G989">
            <v>-1659956.7791666668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G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G999">
            <v>-40000000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G1000">
            <v>-74999166.666666672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G1001">
            <v>-12675000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G1002">
            <v>-43750000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G1004">
            <v>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G1005">
            <v>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G1007">
            <v>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G1008">
            <v>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G1013">
            <v>47.023333333333333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G1014">
            <v>24153.349999999995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G1015">
            <v>-784375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G1017">
            <v>-34746823.587916665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G1018">
            <v>-81662.2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G1019">
            <v>-1538686.2429166667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G1020">
            <v>-135001.89583333334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G1021">
            <v>-10447.554166666667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G1023">
            <v>-61499.564166666678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G1024">
            <v>-4166.666666666667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G1025">
            <v>-341250.23000000004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G1026">
            <v>-141752.26291666663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G1028">
            <v>-17916.666666666668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G1030">
            <v>-1428731.1533333336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G1031">
            <v>-287110.41666666669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G1032">
            <v>-163549.40625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G1033">
            <v>-547763.95833333337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G1034">
            <v>-338718.97916666669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G1035">
            <v>-617650.35124999995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G1041">
            <v>-18730416.666666668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G1042">
            <v>-26614083.333333332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G1046">
            <v>0</v>
          </cell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G1049">
            <v>-208333.33333333334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G1055">
            <v>-2742186.0275000003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G1056">
            <v>-6722402.0099999988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G1057">
            <v>-849982.9520833334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G1058">
            <v>-3301887.7483333335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G1059">
            <v>-10800915.8925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G1060">
            <v>-13330707.375833334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G1061">
            <v>-619853.86333333328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G1062">
            <v>-22270748.072083335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G1063">
            <v>-148039.77249999999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G1064">
            <v>0</v>
          </cell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G1065">
            <v>-222674.46083333335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G1066">
            <v>-64505.576249999984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G1067">
            <v>-48264.88749999999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G1068">
            <v>-84.15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G1070">
            <v>-53136.810416666674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G1071">
            <v>897184.62250000006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G1073">
            <v>-802081.39083333348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G1074">
            <v>-2497899.0050000004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G1075">
            <v>-43869424.620833337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G1076">
            <v>-1587.7745833333336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G1077">
            <v>-1197.9837500000001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G1079">
            <v>-193754.79166666666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G1081">
            <v>2.0833333333333335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G1082">
            <v>-2139.1220833333332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G1085">
            <v>-7782708.5141666653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G1094">
            <v>-4620184.6445833342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G1096">
            <v>-21845882.999166664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G1098">
            <v>0</v>
          </cell>
          <cell r="AH1098">
            <v>0</v>
          </cell>
          <cell r="AI1098">
            <v>0</v>
          </cell>
          <cell r="AJ1098">
            <v>0</v>
          </cell>
        </row>
        <row r="1099">
          <cell r="AG1099">
            <v>0</v>
          </cell>
          <cell r="AH1099">
            <v>0</v>
          </cell>
          <cell r="AI1099">
            <v>0</v>
          </cell>
          <cell r="AJ1099">
            <v>0</v>
          </cell>
        </row>
        <row r="1100">
          <cell r="AG1100">
            <v>0</v>
          </cell>
          <cell r="AH1100">
            <v>0</v>
          </cell>
          <cell r="AI1100">
            <v>0</v>
          </cell>
          <cell r="AJ1100">
            <v>0</v>
          </cell>
        </row>
        <row r="1101">
          <cell r="AG1101">
            <v>0</v>
          </cell>
          <cell r="AH1101">
            <v>0</v>
          </cell>
          <cell r="AI1101">
            <v>0</v>
          </cell>
          <cell r="AJ1101">
            <v>0</v>
          </cell>
        </row>
        <row r="1102">
          <cell r="AG1102">
            <v>0</v>
          </cell>
          <cell r="AH1102">
            <v>0</v>
          </cell>
          <cell r="AI1102">
            <v>0</v>
          </cell>
          <cell r="AJ1102">
            <v>0</v>
          </cell>
        </row>
        <row r="1103">
          <cell r="AG1103">
            <v>0</v>
          </cell>
          <cell r="AH1103">
            <v>0</v>
          </cell>
          <cell r="AI1103">
            <v>0</v>
          </cell>
          <cell r="AJ1103">
            <v>0</v>
          </cell>
        </row>
        <row r="1104">
          <cell r="AG1104">
            <v>0</v>
          </cell>
          <cell r="AH1104">
            <v>0</v>
          </cell>
          <cell r="AI1104">
            <v>0</v>
          </cell>
          <cell r="AJ1104">
            <v>0</v>
          </cell>
        </row>
        <row r="1105">
          <cell r="AG1105">
            <v>0</v>
          </cell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G1106">
            <v>-2854653.2475000001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G1107">
            <v>-720680.9833333334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G1108">
            <v>0</v>
          </cell>
          <cell r="AH1108">
            <v>0</v>
          </cell>
          <cell r="AI1108">
            <v>0</v>
          </cell>
          <cell r="AJ1108">
            <v>0</v>
          </cell>
        </row>
        <row r="1109">
          <cell r="AG1109">
            <v>0</v>
          </cell>
          <cell r="AH1109">
            <v>0</v>
          </cell>
          <cell r="AI1109">
            <v>0</v>
          </cell>
          <cell r="AJ1109">
            <v>0</v>
          </cell>
        </row>
        <row r="1110">
          <cell r="AG1110">
            <v>0</v>
          </cell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G1111">
            <v>544.18583333333333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G1112">
            <v>-473355.67708333331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G1113">
            <v>-280735.66666666669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G1114">
            <v>-11851169.941250002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G1115">
            <v>-1676738.9658333336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G1116">
            <v>-2421240.6150000007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G1117">
            <v>0</v>
          </cell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G1118">
            <v>-12046.397916666667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G1119">
            <v>-28887.732083333336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G1120">
            <v>-22968.820000000003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G1121">
            <v>-2926.5662499999999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G1122">
            <v>-42174.052916666675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G1123">
            <v>-7948.1025000000009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G1124">
            <v>0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G1125">
            <v>2535.8329166666663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G1127">
            <v>-30525.31791666667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G1129">
            <v>-2102.875833333333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G1130">
            <v>-5425314.3495833334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G1131">
            <v>-218223.7033333334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G1132">
            <v>-136661.92083333334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G1133">
            <v>164475.79958333331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G1134">
            <v>-16979.723750000001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G1136">
            <v>-660.42166666666662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G1137">
            <v>-1767.86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G1139">
            <v>-989921.96958333347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G1142">
            <v>-826615.11416666664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G1143">
            <v>-2682029.1158333342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G1144">
            <v>-7704791.2387499996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G1145">
            <v>-80000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G1146">
            <v>-48823.52375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G1147">
            <v>-221378.14458333331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G1151">
            <v>-14349177.764583336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G1152">
            <v>0</v>
          </cell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G1153">
            <v>-142.28458333333333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G1154">
            <v>-103810.32541666667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G1156">
            <v>-270434.15749999997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G1159">
            <v>-23057113.2075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G1160">
            <v>-6001985.072916667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G1161">
            <v>-3011983.6079166667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G1162">
            <v>-12111448.281666666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G1163">
            <v>-94.93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G1164">
            <v>-3647885.9395833332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G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G1167">
            <v>-262812.07749999996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G1168">
            <v>-843774.8208333333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G1169">
            <v>-4129198.8716666666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G1170">
            <v>-1786205.6516666666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G1172">
            <v>-1979290.6291666667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G1174">
            <v>-793528.41333333321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G1175">
            <v>-1944.3308333333334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G1176">
            <v>-127720.06958333334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G1177">
            <v>-238205.67124999998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G1178">
            <v>-56158.251250000001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G1179">
            <v>-1895411.7083333333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G1180">
            <v>-3361.6520833333329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G1181">
            <v>-570.33708333333323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G1182">
            <v>0</v>
          </cell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G1193">
            <v>-269270.83333333331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G1195">
            <v>-235625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G1196">
            <v>-30187.5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G1197">
            <v>-847048.86875000002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G1198">
            <v>-70353.737083333326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G1199">
            <v>-229712.54166666666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G1201">
            <v>-304361.97916666669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G1202">
            <v>-20637.5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G1203">
            <v>-57137.303333333337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G1204">
            <v>-69563.537916666668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G1205">
            <v>-20604.427083333332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G1207">
            <v>-277812.5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G1209">
            <v>-45811.374166666668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G1210">
            <v>-129624.80333333333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G1211">
            <v>-151749.80333333332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G1213">
            <v>-138399.80333333332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G1217">
            <v>-87999.80333333333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G1218">
            <v>-124599.80333333333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G1220">
            <v>-36800.196666666663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G1222">
            <v>-82749.80333333333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G1224">
            <v>-164499.80333333332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G1226">
            <v>-508749.1766666667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G1227">
            <v>-1937499.2166666668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G1228">
            <v>-63380.137916666667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G1229">
            <v>-88958.333333333328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G1231">
            <v>-926900.09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G1238">
            <v>-122438.86291666667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G1239">
            <v>-962548.69666666666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G1240">
            <v>-388645.83333333331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G1242">
            <v>-223031.25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G1243">
            <v>-46500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G1244">
            <v>-175960.03333333335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G1246">
            <v>-585000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G1247">
            <v>-2110956.0016666665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G1248">
            <v>-63117.797500000008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G1249">
            <v>-16060.08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G1250">
            <v>-19583.491250000003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G1251">
            <v>-16332.467500000001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G1252">
            <v>-40036.249999999993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G1254">
            <v>-1749999.8366666667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G1255">
            <v>-2034.8454166666668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G1256">
            <v>-13952.984999999999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G1257">
            <v>-3369999.8533333335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G1258">
            <v>-15611.052916666667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G1259">
            <v>-69210.078749999986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G1261">
            <v>-481350.17166666669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G1262">
            <v>-3600.4145833333332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G1265">
            <v>-5028282.7833333332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G1267">
            <v>-1444059.1666666667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G1268">
            <v>-632523.1216666667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G1269">
            <v>-937489.58791666676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G1270">
            <v>-161606.25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G1271">
            <v>0</v>
          </cell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G1272">
            <v>-3529.935833333333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G1273">
            <v>-14838.407500000001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G1274">
            <v>-267989.0625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G1276">
            <v>-1349490.7437500001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G1277">
            <v>-153496.40833333333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G1278">
            <v>-102337.96166666667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G1279">
            <v>-5100.7441666666673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G1281">
            <v>902.25916666666672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G1285">
            <v>0</v>
          </cell>
          <cell r="AH1285">
            <v>0</v>
          </cell>
          <cell r="AI1285">
            <v>0</v>
          </cell>
          <cell r="AJ1285">
            <v>0</v>
          </cell>
        </row>
        <row r="1286">
          <cell r="AG1286">
            <v>0</v>
          </cell>
          <cell r="AH1286">
            <v>0</v>
          </cell>
          <cell r="AI1286">
            <v>0</v>
          </cell>
          <cell r="AJ1286">
            <v>0</v>
          </cell>
        </row>
        <row r="1287">
          <cell r="AG1287">
            <v>0</v>
          </cell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G1288">
            <v>0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G1293">
            <v>-1280568.8983333332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G1294">
            <v>-2013055.8266666669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G1295">
            <v>0</v>
          </cell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G1296">
            <v>-82731.853333333333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G1297">
            <v>-82731.853333333333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G1298">
            <v>-56341.233333333337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G1299">
            <v>-56341.233333333337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G1300">
            <v>-69596.513333333321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G1301">
            <v>-1016033.86375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G1302">
            <v>-813731.97083333321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G1304">
            <v>-4422.1099999999997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G1305">
            <v>-224579.63916666666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G1306">
            <v>0</v>
          </cell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G1307">
            <v>-1077924.4350000001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G1308">
            <v>-906743.10041666671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G1309">
            <v>0</v>
          </cell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G1310">
            <v>-774838.23375000013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G1311">
            <v>-303729.65208333347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G1313">
            <v>-20833.333333333332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G1315">
            <v>161.22333333333333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G1316">
            <v>-1533333.3333333333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G1318">
            <v>0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G1319">
            <v>-1122855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G1320">
            <v>0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G1321">
            <v>0</v>
          </cell>
          <cell r="AH1321">
            <v>0</v>
          </cell>
          <cell r="AI1321">
            <v>0</v>
          </cell>
          <cell r="AJ1321">
            <v>0</v>
          </cell>
        </row>
        <row r="1322">
          <cell r="AG1322">
            <v>0</v>
          </cell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G1323">
            <v>-695651.30708333349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G1324">
            <v>-4731023.9604166672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G1325">
            <v>-344081.60499999998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G1332">
            <v>-432482.37041666667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G1333">
            <v>-2635200.0229166667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G1334">
            <v>-18517789.530000005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G1335">
            <v>-10878068.713750001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G1336">
            <v>-446087.59291666659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G1338">
            <v>-21496.120416666665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G1339">
            <v>-58110.346250000002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G1340">
            <v>-279358.72916666663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G1341">
            <v>-742245.76208333333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G1342">
            <v>-678524.13458333339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G1343">
            <v>-369260.24958333327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G1344">
            <v>0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G1346">
            <v>0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G1348">
            <v>0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G1349">
            <v>0</v>
          </cell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G1350">
            <v>-2470607.5100000002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G1354">
            <v>-24835876.166250002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G1356">
            <v>-808150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G1357">
            <v>-1377995.5216666667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G1358">
            <v>-10149244.116249999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G1359">
            <v>-186.04916666666668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G1361">
            <v>-13128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G1364">
            <v>-1795089.3741666665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G1365">
            <v>-17229846.041666668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G1366">
            <v>-55135.612083333333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G1367">
            <v>-6191500.3154166667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G1368">
            <v>-18947.524999999998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G1371">
            <v>-229684.31000000003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G1372">
            <v>-2127799.8633333333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G1373">
            <v>0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G1374">
            <v>-75158.125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G1375">
            <v>-102091.45833333333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G1377">
            <v>-14682130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G1378">
            <v>-662.66375000000005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G1382">
            <v>12539.422083333329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G1383">
            <v>32.228333333333332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G1384">
            <v>0</v>
          </cell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G1385">
            <v>-26056250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G1386">
            <v>-17205758.129999999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G1387">
            <v>0</v>
          </cell>
          <cell r="AH1387">
            <v>0</v>
          </cell>
          <cell r="AI1387">
            <v>0</v>
          </cell>
          <cell r="AJ1387">
            <v>0</v>
          </cell>
        </row>
        <row r="1388">
          <cell r="AG1388">
            <v>0</v>
          </cell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G1389">
            <v>-17458741.549166668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G1394">
            <v>-64610.625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G1397">
            <v>-291666.66666666669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G1398">
            <v>-337500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G1399">
            <v>-414767.9745833333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G1400">
            <v>0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G1401">
            <v>-187500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G1402">
            <v>-851180.21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G1403">
            <v>-35003.527916666666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G1408">
            <v>-95.734166666666667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G1414">
            <v>-865.16583333333347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G1415">
            <v>-359.47541666666666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G1416">
            <v>0</v>
          </cell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G1420">
            <v>14.956250000000002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G1421">
            <v>-198.50750000000002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G1422">
            <v>-23.935833333333335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G1424">
            <v>-4486820.625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G1425">
            <v>-294955.23749999999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G1426">
            <v>-4269235.635416667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G1427">
            <v>-1787976.9612499999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G1428">
            <v>1790443.5249999997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G1429">
            <v>387028.17458333331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G1430">
            <v>-6514.111249999999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G1433">
            <v>0</v>
          </cell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G1434">
            <v>-1667975.9050000003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G1435">
            <v>-72656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G1436">
            <v>-32179.628750000003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G1439">
            <v>-2850418.2045833333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G1440">
            <v>-30999.499166666661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G1442">
            <v>-98497.855833333335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G1444">
            <v>4300195.875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G1445">
            <v>-12923100.119583333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G1446">
            <v>0</v>
          </cell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G1447">
            <v>-947812.25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G1448">
            <v>-19380.39875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G1449">
            <v>-122056.57791666668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G1450">
            <v>0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G1451">
            <v>-71851894.799999982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G1452">
            <v>-3623291.6666666665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G1453">
            <v>-1288879.25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G1454">
            <v>-328736616.95833331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G1455">
            <v>-942583.33333333337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G1457">
            <v>-45478416.666666664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G1458">
            <v>0</v>
          </cell>
          <cell r="AH1458">
            <v>0</v>
          </cell>
          <cell r="AI1458">
            <v>0</v>
          </cell>
          <cell r="AJ1458">
            <v>0</v>
          </cell>
        </row>
        <row r="1459">
          <cell r="AG1459">
            <v>0</v>
          </cell>
          <cell r="AH1459">
            <v>0</v>
          </cell>
          <cell r="AI1459">
            <v>0</v>
          </cell>
          <cell r="AJ1459">
            <v>0</v>
          </cell>
        </row>
        <row r="1460">
          <cell r="AG1460">
            <v>0</v>
          </cell>
          <cell r="AH1460">
            <v>0</v>
          </cell>
          <cell r="AI1460">
            <v>0</v>
          </cell>
          <cell r="AJ1460">
            <v>0</v>
          </cell>
        </row>
        <row r="1461">
          <cell r="AG1461">
            <v>0</v>
          </cell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G1462">
            <v>-6125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G1463">
            <v>904152.97000000009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G1464">
            <v>-266416.66666666669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G1466">
            <v>0</v>
          </cell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G1468">
            <v>0</v>
          </cell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G1478">
            <v>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G1485">
            <v>-6017416.666666667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G1487">
            <v>-3336176.0833333335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G1489">
            <v>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G1490">
            <v>-137833.11666666667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G1491">
            <v>15991.625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G1492">
            <v>-160943064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G1493">
            <v>0</v>
          </cell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G1494">
            <v>23833.333333333332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G1496">
            <v>-4504000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G1499">
            <v>-16048552.75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G1500">
            <v>-36741625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G1501">
            <v>-13451541.666666666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G1503">
            <v>-4005291.6666666665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G1505">
            <v>-10297666.666666666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G1506">
            <v>-117826.75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G1507">
            <v>-364583.33333333331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G1508">
            <v>-28985750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G1509">
            <v>-59583.333333333336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G1510">
            <v>-72387225.291666672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G1511">
            <v>12135.92708333333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G1512">
            <v>42899.414583333331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G1513">
            <v>1875439.4541666666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G1515">
            <v>2809270.254999999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G1518">
            <v>46484716.798333339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G1520">
            <v>-5231517078.7645864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G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RepositorySheet"/>
      <sheetName val="Monthly"/>
      <sheetName val="QTD"/>
      <sheetName val="YTD"/>
      <sheetName val="12ME"/>
      <sheetName val="Footnotes"/>
      <sheetName val="Strings"/>
      <sheetName val="ZZCOOM_M03_Q004"/>
      <sheetName val="ZZCOOM_M03_Q004SKF"/>
      <sheetName val="ZZCOOM_M03_Q004ORDERS"/>
      <sheetName val="Revision History"/>
      <sheetName val="Graph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ial Statements"/>
      <sheetName val="General Inputs"/>
      <sheetName val="Revenue Calculation"/>
      <sheetName val="Expenses"/>
      <sheetName val="Major Maint"/>
      <sheetName val="Generation &amp; Fuel"/>
      <sheetName val="Depreciation"/>
      <sheetName val="CapEx"/>
      <sheetName val="Constr. Cash Flow"/>
      <sheetName val="Error Checks &amp; Notes"/>
      <sheetName val="Links to Notes"/>
    </sheetNames>
    <sheetDataSet>
      <sheetData sheetId="0" refreshError="1"/>
      <sheetData sheetId="1" refreshError="1">
        <row r="3">
          <cell r="E3">
            <v>38899</v>
          </cell>
        </row>
        <row r="4">
          <cell r="I4">
            <v>0.5</v>
          </cell>
        </row>
        <row r="5">
          <cell r="I5" t="str">
            <v>Yes</v>
          </cell>
        </row>
        <row r="6">
          <cell r="E6">
            <v>8</v>
          </cell>
          <cell r="I6" t="str">
            <v>Yes</v>
          </cell>
        </row>
        <row r="8">
          <cell r="I8" t="str">
            <v>Max</v>
          </cell>
        </row>
        <row r="9">
          <cell r="E9">
            <v>252</v>
          </cell>
          <cell r="I9" t="str">
            <v>Levelized</v>
          </cell>
        </row>
        <row r="10">
          <cell r="E10">
            <v>25</v>
          </cell>
        </row>
        <row r="11">
          <cell r="E11">
            <v>6960</v>
          </cell>
        </row>
        <row r="12">
          <cell r="E12">
            <v>8630</v>
          </cell>
        </row>
        <row r="14">
          <cell r="E14">
            <v>11325.08</v>
          </cell>
        </row>
        <row r="15">
          <cell r="E15">
            <v>21336</v>
          </cell>
        </row>
        <row r="20">
          <cell r="E20">
            <v>1.5299999999999999E-2</v>
          </cell>
        </row>
        <row r="21">
          <cell r="E21">
            <v>7.4999999999999997E-2</v>
          </cell>
        </row>
        <row r="24">
          <cell r="E24">
            <v>0.50209999999999999</v>
          </cell>
        </row>
        <row r="26">
          <cell r="E26">
            <v>160000000</v>
          </cell>
        </row>
        <row r="30">
          <cell r="E30">
            <v>260000000</v>
          </cell>
        </row>
        <row r="39">
          <cell r="E39">
            <v>1.0212765957446808</v>
          </cell>
          <cell r="F39">
            <v>1.043478260869565</v>
          </cell>
          <cell r="G39">
            <v>1.0666666666666664</v>
          </cell>
          <cell r="H39">
            <v>1.0909090909090906</v>
          </cell>
          <cell r="I39">
            <v>1.1034482758620687</v>
          </cell>
          <cell r="J39">
            <v>1.1294117647058821</v>
          </cell>
          <cell r="K39">
            <v>1.1566265060240963</v>
          </cell>
          <cell r="L39">
            <v>1.1707317073170731</v>
          </cell>
          <cell r="M39">
            <v>1.1999999999999997</v>
          </cell>
          <cell r="N39">
            <v>1.2151898734177213</v>
          </cell>
          <cell r="O39">
            <v>1.2467532467532465</v>
          </cell>
          <cell r="P39">
            <v>1.2631578947368418</v>
          </cell>
          <cell r="Q39">
            <v>1.2972972972972969</v>
          </cell>
          <cell r="R39">
            <v>1.3150684931506846</v>
          </cell>
          <cell r="S39">
            <v>1.333333333333333</v>
          </cell>
          <cell r="T39">
            <v>1.3714285714285712</v>
          </cell>
          <cell r="U39">
            <v>1.3913043478260869</v>
          </cell>
          <cell r="V39">
            <v>1.4117647058823528</v>
          </cell>
          <cell r="W39">
            <v>1.4545454545454544</v>
          </cell>
          <cell r="X39">
            <v>1.4769230769230766</v>
          </cell>
          <cell r="Y39">
            <v>1.4999999999999996</v>
          </cell>
          <cell r="Z39">
            <v>1.5483870967741931</v>
          </cell>
          <cell r="AA39">
            <v>1.5737704918032782</v>
          </cell>
          <cell r="AB39">
            <v>1.5999999999999994</v>
          </cell>
          <cell r="AC39">
            <v>1.655172413793103</v>
          </cell>
          <cell r="AD39">
            <v>1.6842105263157892</v>
          </cell>
          <cell r="AE39">
            <v>1.7142857142857135</v>
          </cell>
          <cell r="AF39">
            <v>1.7454545454545449</v>
          </cell>
        </row>
      </sheetData>
      <sheetData sheetId="2" refreshError="1">
        <row r="3">
          <cell r="I3">
            <v>0.44130000000000003</v>
          </cell>
        </row>
        <row r="6">
          <cell r="I6">
            <v>55657087.107978344</v>
          </cell>
        </row>
        <row r="8">
          <cell r="I8">
            <v>104.32744278665496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B2">
            <v>120000000</v>
          </cell>
        </row>
        <row r="7">
          <cell r="B7">
            <v>780108.63525000005</v>
          </cell>
        </row>
        <row r="8">
          <cell r="B8">
            <v>2135000</v>
          </cell>
        </row>
        <row r="24">
          <cell r="B24">
            <v>0</v>
          </cell>
        </row>
        <row r="25">
          <cell r="B25">
            <v>0</v>
          </cell>
        </row>
        <row r="27">
          <cell r="B27">
            <v>126120750.3013332</v>
          </cell>
        </row>
        <row r="32">
          <cell r="B32">
            <v>120000000</v>
          </cell>
        </row>
        <row r="33">
          <cell r="B33">
            <v>100000000</v>
          </cell>
        </row>
      </sheetData>
      <sheetData sheetId="8" refreshError="1"/>
      <sheetData sheetId="9" refreshError="1"/>
      <sheetData sheetId="1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/>
      <sheetData sheetId="1"/>
      <sheetData sheetId="2" refreshError="1">
        <row r="10">
          <cell r="G10">
            <v>35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DENTIAL"/>
      <sheetName val="CHANGES"/>
      <sheetName val="General Inputs"/>
      <sheetName val="Power Cost Summary"/>
      <sheetName val="Financial Statements"/>
      <sheetName val="Revenue Calculation"/>
      <sheetName val="Depreciation"/>
      <sheetName val="Expenses"/>
      <sheetName val="Generation &amp; Fuel &amp; RECs"/>
      <sheetName val="Capital Budget"/>
      <sheetName val="D Forecast of Remng CapEx"/>
      <sheetName val="Error Checks &amp; Notes"/>
      <sheetName val="Data----&gt;"/>
      <sheetName val="WTG Supply Agmt"/>
      <sheetName val="Exchange Hist"/>
      <sheetName val="PSE - WR Payment Schedule"/>
      <sheetName val="RES FINAL BOP"/>
      <sheetName val="Contingency"/>
      <sheetName val="Start-up costs_Act"/>
      <sheetName val="Property Tax Worksheet"/>
      <sheetName val="Budget- EMC Approved"/>
      <sheetName val="Budget-Updat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60">
          <cell r="D60" t="e">
            <v>#REF!</v>
          </cell>
        </row>
      </sheetData>
      <sheetData sheetId="21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roperty Taxes Project XYZ"/>
      <sheetName val="Assumptions Project XYZ"/>
      <sheetName val="Sharon's Worksheet"/>
    </sheetNames>
    <sheetDataSet>
      <sheetData sheetId="0"/>
      <sheetData sheetId="1"/>
      <sheetData sheetId="2" refreshError="1">
        <row r="1">
          <cell r="A1" t="str">
            <v>WH Expansion Project</v>
          </cell>
        </row>
        <row r="3">
          <cell r="C3">
            <v>1680000</v>
          </cell>
        </row>
        <row r="4">
          <cell r="C4">
            <v>92000000</v>
          </cell>
        </row>
        <row r="5">
          <cell r="C5">
            <v>15400000</v>
          </cell>
        </row>
      </sheetData>
      <sheetData sheetId="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24">
          <cell r="F24">
            <v>8.7599999999999997E-2</v>
          </cell>
        </row>
        <row r="39">
          <cell r="F39">
            <v>0.62073339999999999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Global Inputs"/>
      <sheetName val="Classifiers"/>
      <sheetName val="Internal Allocators"/>
      <sheetName val="External Allocators"/>
      <sheetName val="Account Inputs"/>
      <sheetName val="Cust Counts 1 &amp; 4"/>
      <sheetName val="Cust 5 (CA Exp)"/>
      <sheetName val="Cust 6 (Meter Reading)"/>
      <sheetName val="Meter Costs"/>
      <sheetName val="Electric One Time Payments"/>
      <sheetName val="Transformer Plant"/>
      <sheetName val="Elec Water Heaters"/>
      <sheetName val="Proforma Revenue by Sch"/>
      <sheetName val="Transf &amp; Equipment Lease"/>
      <sheetName val="Elec Wat Heater Rev"/>
      <sheetName val="Customer Deposits"/>
      <sheetName val="OH &amp; UG Line Transformers"/>
      <sheetName val="Allocate 920"/>
      <sheetName val="Summary Firm Resale"/>
      <sheetName val="OH Service Lines"/>
      <sheetName val="OATT Revenue"/>
      <sheetName val="Customer Assistance Exp"/>
      <sheetName val="CP Demand"/>
      <sheetName val="Sub NCP"/>
      <sheetName val="Dist Plant"/>
      <sheetName val="OH &amp; UG Line Alloc"/>
      <sheetName val="Dist Acc Dep"/>
      <sheetName val="Monthly CP System"/>
      <sheetName val="Monthly CP Off System"/>
      <sheetName val="Top X NCPs w losses"/>
      <sheetName val="Annual kWh Alloc TYE 9-2006 "/>
      <sheetName val="BPA kWh"/>
      <sheetName val="COS Revenue Input"/>
      <sheetName val="COS Expense Input"/>
      <sheetName val="COS Ratebase Inp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Rev &amp; kWh 2005-2007"/>
      <sheetName val="Sch 40 Breakout"/>
      <sheetName val="Rev Requirement"/>
      <sheetName val="Rev &amp; kWh 1-05 to 4-05"/>
      <sheetName val="Rev &amp; kWh 5-05 to 12-07"/>
      <sheetName val="Sheet3"/>
      <sheetName val="Electric Revenue Detail Pivot"/>
      <sheetName val="Unbundled Co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S"/>
      <sheetName val="General Inputs"/>
      <sheetName val="Power Cost Summary"/>
      <sheetName val="Financial Statements"/>
      <sheetName val="Revenue Calculation"/>
      <sheetName val="Depreciation"/>
      <sheetName val="Expenses"/>
      <sheetName val="Generation &amp; Fuel &amp; RECs"/>
      <sheetName val="Budget-Updated"/>
      <sheetName val="Capital Budget"/>
      <sheetName val="Error Checks &amp; Notes"/>
      <sheetName val="Data----&gt;"/>
      <sheetName val="WTG Supply Agmt"/>
      <sheetName val="Exchange Hist"/>
      <sheetName val="PSE - WR Payment Schedule"/>
      <sheetName val="RES FINAL BOP"/>
      <sheetName val="Contingency"/>
      <sheetName val="LD for Delivery Delay"/>
      <sheetName val="Start-up costs_Act"/>
      <sheetName val="Property Tax Worksheet"/>
      <sheetName val="BOP Cost Estimator"/>
      <sheetName val="Budget- EMC Approved"/>
    </sheetNames>
    <sheetDataSet>
      <sheetData sheetId="0" refreshError="1"/>
      <sheetData sheetId="1" refreshError="1">
        <row r="4">
          <cell r="E4">
            <v>40126</v>
          </cell>
        </row>
        <row r="5">
          <cell r="E5">
            <v>1.7333333333333334</v>
          </cell>
        </row>
        <row r="9">
          <cell r="E9">
            <v>44</v>
          </cell>
        </row>
        <row r="19">
          <cell r="E19">
            <v>0.35</v>
          </cell>
        </row>
        <row r="30">
          <cell r="E30">
            <v>0.3</v>
          </cell>
        </row>
        <row r="32">
          <cell r="E32">
            <v>95083499.60354121</v>
          </cell>
        </row>
        <row r="33">
          <cell r="E33">
            <v>0.5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Mar Ops (2)"/>
      <sheetName val="Book1"/>
    </sheetNames>
    <sheetDataSet>
      <sheetData sheetId="0"/>
      <sheetData sheetId="1" refreshError="1"/>
      <sheetData sheetId="2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T_HB"/>
      <sheetName val="CT_AT"/>
      <sheetName val="CT_WP"/>
      <sheetName val="CT_JK"/>
      <sheetName val="CT_HW"/>
      <sheetName val="CT_FB"/>
      <sheetName val="CT_WS"/>
      <sheetName val="CT_LH"/>
      <sheetName val="MC1"/>
      <sheetName val="MC2"/>
      <sheetName val="MC3"/>
      <sheetName val="MC4"/>
      <sheetName val="MC3_G1"/>
      <sheetName val="MC4_G1"/>
      <sheetName val="MC3_G2"/>
      <sheetName val="MC4_G2"/>
      <sheetName val="MC3_G3"/>
      <sheetName val="MC4_G3"/>
      <sheetName val="MC_DSL"/>
      <sheetName val="Susq"/>
      <sheetName val="BI1"/>
      <sheetName val="BI2"/>
      <sheetName val="BI3"/>
      <sheetName val="BI_DSL"/>
      <sheetName val="SB4"/>
      <sheetName val="SB1_2"/>
      <sheetName val="SB1_3"/>
      <sheetName val="SB_DSL"/>
      <sheetName val="MO1"/>
      <sheetName val="MO2"/>
      <sheetName val="H17"/>
      <sheetName val="HL3"/>
      <sheetName val="EASTON"/>
      <sheetName val="LOCOPSLI"/>
      <sheetName val="Formulas"/>
      <sheetName val="Module1"/>
      <sheetName val="Module4"/>
      <sheetName val="Module3"/>
      <sheetName val="Module2"/>
      <sheetName val="Gross_to_Net"/>
      <sheetName val="UPDATE"/>
      <sheetName val="Sheet1"/>
      <sheetName val="netgen"/>
      <sheetName val="MPFdays"/>
      <sheetName val="Generation Chart"/>
    </sheetNames>
    <definedNames>
      <definedName name="Create_Easton_Cost_Report"/>
      <definedName name="View_Graph3"/>
    </definedNames>
    <sheetDataSet>
      <sheetData sheetId="0" refreshError="1">
        <row r="49">
          <cell r="A49" t="str">
            <v>All Steam Electric Stations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3">
          <cell r="V3" t="str">
            <v>FUEL TYPE</v>
          </cell>
        </row>
        <row r="4">
          <cell r="V4" t="str">
            <v>Coal</v>
          </cell>
          <cell r="W4" t="str">
            <v>Ton</v>
          </cell>
          <cell r="Y4" t="str">
            <v>Fuel Mix Cost $/</v>
          </cell>
          <cell r="Z4" t="str">
            <v>Bit Coal FOB $/</v>
          </cell>
          <cell r="AA4" t="str">
            <v>Fuel Hand. $/</v>
          </cell>
          <cell r="AB4" t="str">
            <v>Stock Mult.</v>
          </cell>
          <cell r="AC4" t="str">
            <v>Inc Maint. $/</v>
          </cell>
          <cell r="AD4" t="str">
            <v>No Load Cost $</v>
          </cell>
          <cell r="AE4" t="str">
            <v>Pickup MW</v>
          </cell>
          <cell r="AF4" t="str">
            <v>Incr. Costs M/K</v>
          </cell>
          <cell r="AG4" t="str">
            <v>Perf Fact</v>
          </cell>
        </row>
        <row r="5">
          <cell r="V5" t="str">
            <v>CT</v>
          </cell>
          <cell r="W5" t="str">
            <v>Gal</v>
          </cell>
          <cell r="Y5" t="str">
            <v>Fuel Mix Cost $/</v>
          </cell>
          <cell r="Z5" t="str">
            <v>FOB $/</v>
          </cell>
          <cell r="AB5" t="str">
            <v>Pipeline Var. Cost $/</v>
          </cell>
          <cell r="AC5" t="str">
            <v>Fuel Stock Mult.</v>
          </cell>
          <cell r="AD5" t="str">
            <v>Normal</v>
          </cell>
          <cell r="AE5" t="str">
            <v>Emerg.</v>
          </cell>
          <cell r="AF5" t="str">
            <v>Machine Hr Cost Incl. Maint. $</v>
          </cell>
          <cell r="AG5" t="str">
            <v>Perf Fact</v>
          </cell>
        </row>
        <row r="6">
          <cell r="V6" t="str">
            <v>Diesel</v>
          </cell>
          <cell r="W6" t="str">
            <v>Gal</v>
          </cell>
          <cell r="Y6" t="str">
            <v>Fuel Mix Cost $/</v>
          </cell>
          <cell r="Z6" t="str">
            <v>Port of Entry $/</v>
          </cell>
          <cell r="AB6" t="str">
            <v>Pipeline Var. Cost $/</v>
          </cell>
          <cell r="AC6" t="str">
            <v>Fuel Stock Mult.</v>
          </cell>
          <cell r="AD6" t="str">
            <v>Normal</v>
          </cell>
          <cell r="AE6" t="str">
            <v>Emerg.</v>
          </cell>
          <cell r="AF6" t="str">
            <v>Machine Hr Cost Incl. Maint. $</v>
          </cell>
          <cell r="AG6" t="str">
            <v>Perf Fact</v>
          </cell>
        </row>
        <row r="7">
          <cell r="V7" t="str">
            <v>Gas</v>
          </cell>
          <cell r="W7" t="str">
            <v>MCF</v>
          </cell>
          <cell r="Y7" t="str">
            <v>Fuel Mix Cost $/</v>
          </cell>
          <cell r="Z7" t="str">
            <v>Deliv. $/</v>
          </cell>
          <cell r="AA7" t="str">
            <v>Fuel Hand. $/</v>
          </cell>
          <cell r="AB7" t="str">
            <v>Pipeline Var. Cost $/</v>
          </cell>
          <cell r="AC7" t="str">
            <v>Incr. Maint. $/</v>
          </cell>
          <cell r="AD7" t="str">
            <v>No Load Cost $</v>
          </cell>
          <cell r="AE7" t="str">
            <v>Pickup MW</v>
          </cell>
          <cell r="AF7" t="str">
            <v>Incr. Costs M/K</v>
          </cell>
          <cell r="AG7" t="str">
            <v>Perf Fact</v>
          </cell>
        </row>
        <row r="8">
          <cell r="V8" t="str">
            <v>LtOil</v>
          </cell>
          <cell r="W8" t="str">
            <v>Gal</v>
          </cell>
          <cell r="Y8" t="str">
            <v>Fuel Mix Cost $/</v>
          </cell>
          <cell r="Z8" t="str">
            <v>Port of Entry $/</v>
          </cell>
          <cell r="AA8" t="str">
            <v>Fuel Hand. $/</v>
          </cell>
          <cell r="AB8" t="str">
            <v>Pipeline Var. Cost $/</v>
          </cell>
          <cell r="AC8" t="str">
            <v>Incr. Maint. $/</v>
          </cell>
          <cell r="AD8" t="str">
            <v>No Load Cost $</v>
          </cell>
          <cell r="AE8" t="str">
            <v>Pickup MW</v>
          </cell>
          <cell r="AF8" t="str">
            <v>Incr. Costs M/K</v>
          </cell>
          <cell r="AG8" t="str">
            <v>Perf Fact</v>
          </cell>
        </row>
        <row r="9">
          <cell r="V9" t="str">
            <v>NUCLEAR</v>
          </cell>
          <cell r="W9" t="str">
            <v>MBTU</v>
          </cell>
          <cell r="Y9" t="str">
            <v>Fuel Mix Cost $/</v>
          </cell>
          <cell r="Z9" t="str">
            <v>Uran $/</v>
          </cell>
          <cell r="AA9" t="str">
            <v>Fuel Hand. $/</v>
          </cell>
          <cell r="AB9" t="str">
            <v>Stock Mult.</v>
          </cell>
          <cell r="AC9" t="str">
            <v>Incr. Maint. $/</v>
          </cell>
          <cell r="AD9" t="str">
            <v>No Load Cost $</v>
          </cell>
          <cell r="AG9" t="str">
            <v>Perf Fact</v>
          </cell>
        </row>
        <row r="10">
          <cell r="V10" t="str">
            <v>Resid</v>
          </cell>
          <cell r="W10" t="str">
            <v>BBL</v>
          </cell>
          <cell r="Y10" t="str">
            <v>Fuel Mix Cost $/</v>
          </cell>
          <cell r="AA10" t="str">
            <v>Fuel Hand. $/</v>
          </cell>
          <cell r="AB10" t="str">
            <v>Pipeline Var. Cost $/</v>
          </cell>
          <cell r="AC10" t="str">
            <v>Incr. Maint. $/</v>
          </cell>
          <cell r="AD10" t="str">
            <v>No Load Cost $</v>
          </cell>
          <cell r="AE10" t="str">
            <v>Pickup MW</v>
          </cell>
          <cell r="AF10" t="str">
            <v>Incr. Costs M/K</v>
          </cell>
          <cell r="AG10" t="str">
            <v>Perf Fact</v>
          </cell>
        </row>
        <row r="11">
          <cell r="V11" t="str">
            <v>Steam</v>
          </cell>
          <cell r="W11" t="str">
            <v>Ton</v>
          </cell>
          <cell r="Y11" t="str">
            <v>Fuel Mix Cost $/</v>
          </cell>
          <cell r="AA11" t="str">
            <v>Fuel Hand. $/</v>
          </cell>
          <cell r="AB11" t="str">
            <v>Stock Mult.</v>
          </cell>
          <cell r="AC11" t="str">
            <v>Incr. Maint. $/</v>
          </cell>
          <cell r="AD11" t="str">
            <v>No Load Cost $</v>
          </cell>
          <cell r="AF11" t="str">
            <v>Incr. Costs M/K</v>
          </cell>
          <cell r="AG11" t="str">
            <v>Perf Fact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.t"/>
      <sheetName val="Total Estimate Summary"/>
      <sheetName val="Cap Cost Detail"/>
      <sheetName val="(Engineering Detail)"/>
      <sheetName val="Estimate Data"/>
      <sheetName val="Acct Cod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>
            <v>4110</v>
          </cell>
          <cell r="B1" t="str">
            <v>Equipment Demolition</v>
          </cell>
        </row>
        <row r="2">
          <cell r="A2">
            <v>4111</v>
          </cell>
          <cell r="B2" t="str">
            <v>Columns and Pressure Vessels</v>
          </cell>
        </row>
        <row r="3">
          <cell r="A3">
            <v>4112</v>
          </cell>
          <cell r="B3" t="str">
            <v>Heat Exchangers  (Type)</v>
          </cell>
        </row>
        <row r="4">
          <cell r="A4">
            <v>4113</v>
          </cell>
          <cell r="B4" t="str">
            <v>Fired Heaters  (Type)</v>
          </cell>
        </row>
        <row r="5">
          <cell r="A5">
            <v>4114</v>
          </cell>
          <cell r="B5" t="str">
            <v>Machinery  (Type)</v>
          </cell>
        </row>
        <row r="6">
          <cell r="A6">
            <v>4115</v>
          </cell>
          <cell r="B6" t="str">
            <v>Conveying Equipment</v>
          </cell>
        </row>
        <row r="7">
          <cell r="A7">
            <v>4116</v>
          </cell>
          <cell r="B7" t="str">
            <v>Filters and Separators</v>
          </cell>
        </row>
        <row r="8">
          <cell r="A8">
            <v>4117</v>
          </cell>
          <cell r="B8" t="str">
            <v>Special Equipment (Type)</v>
          </cell>
        </row>
        <row r="9">
          <cell r="A9">
            <v>4118</v>
          </cell>
          <cell r="B9" t="str">
            <v>Equipment Rigging</v>
          </cell>
        </row>
        <row r="10">
          <cell r="A10">
            <v>4119</v>
          </cell>
          <cell r="B10" t="str">
            <v>Testing and Inspection</v>
          </cell>
        </row>
        <row r="11">
          <cell r="A11">
            <v>4120</v>
          </cell>
          <cell r="B11" t="str">
            <v>Equipment Scaffolding</v>
          </cell>
        </row>
        <row r="12">
          <cell r="A12">
            <v>4121</v>
          </cell>
          <cell r="B12" t="str">
            <v>Material Handling</v>
          </cell>
        </row>
        <row r="13">
          <cell r="A13">
            <v>4130</v>
          </cell>
          <cell r="B13" t="str">
            <v>Pipe Demolition</v>
          </cell>
        </row>
        <row r="14">
          <cell r="A14">
            <v>4131</v>
          </cell>
          <cell r="B14" t="str">
            <v>Shop Fabricated Carbon Steel Piping</v>
          </cell>
        </row>
        <row r="15">
          <cell r="A15">
            <v>4132</v>
          </cell>
          <cell r="B15" t="str">
            <v>A/G Carbon Steel Pipe and Fittings - 2" and Under</v>
          </cell>
        </row>
        <row r="16">
          <cell r="A16">
            <v>4133</v>
          </cell>
          <cell r="B16" t="str">
            <v>Install A/G Carbon Steel Pipe Spools</v>
          </cell>
        </row>
        <row r="17">
          <cell r="A17">
            <v>4134</v>
          </cell>
          <cell r="B17" t="str">
            <v>A/G Carbon Steel Rack Pipe and Fittings - 2½" to 6"</v>
          </cell>
        </row>
        <row r="18">
          <cell r="A18">
            <v>4135</v>
          </cell>
          <cell r="B18" t="str">
            <v>A/G Carbon Steel Rack Pipe and Fittings - 8" to 12"</v>
          </cell>
        </row>
        <row r="19">
          <cell r="A19">
            <v>4136</v>
          </cell>
          <cell r="B19" t="str">
            <v>A/G Carbon Steel Rack Pipe and Fittings - 14" to 24"</v>
          </cell>
        </row>
        <row r="20">
          <cell r="A20">
            <v>4137</v>
          </cell>
          <cell r="B20" t="str">
            <v>A/G Carbon Steel Rack Pipe &amp; Fittings - 26" &amp; Larger</v>
          </cell>
        </row>
        <row r="21">
          <cell r="A21">
            <v>4138</v>
          </cell>
          <cell r="B21" t="str">
            <v>A/G Carbon Steel Non-Rack Pipe &amp; Fittings-2½"to6"</v>
          </cell>
        </row>
        <row r="22">
          <cell r="A22">
            <v>4139</v>
          </cell>
          <cell r="B22" t="str">
            <v>A/G Carbon Steel Non-Rack Pipe &amp; Fittings-8"to12"</v>
          </cell>
        </row>
        <row r="23">
          <cell r="A23">
            <v>4140</v>
          </cell>
          <cell r="B23" t="str">
            <v>A/G Carbon Steel Non-Rack Pipe &amp; Fittings-14"to24"</v>
          </cell>
        </row>
        <row r="24">
          <cell r="A24">
            <v>4141</v>
          </cell>
          <cell r="B24" t="str">
            <v>A/G Carbon Steel Non-Rack Pipe &amp; Fittings-26" &amp; Larger</v>
          </cell>
        </row>
        <row r="25">
          <cell r="A25">
            <v>4142</v>
          </cell>
          <cell r="B25" t="str">
            <v>Carbon Steel Valves - Screwed and Socketweld</v>
          </cell>
        </row>
        <row r="26">
          <cell r="A26">
            <v>4143</v>
          </cell>
          <cell r="B26" t="str">
            <v>Carbon Steel Valves - Flanged and Buttweld</v>
          </cell>
        </row>
        <row r="27">
          <cell r="A27">
            <v>4144</v>
          </cell>
          <cell r="B27" t="str">
            <v>Carbon Steel Piping Specialties</v>
          </cell>
        </row>
        <row r="28">
          <cell r="A28">
            <v>4145</v>
          </cell>
          <cell r="B28" t="str">
            <v>Field Fabricated Pipe Hangers and Misc Supports</v>
          </cell>
        </row>
        <row r="29">
          <cell r="A29">
            <v>4150</v>
          </cell>
          <cell r="B29" t="str">
            <v>Shop Fabricated Alloy Pipe</v>
          </cell>
        </row>
        <row r="30">
          <cell r="A30">
            <v>4151</v>
          </cell>
          <cell r="B30" t="str">
            <v>A/G Alloy Pipe and Fittings  - 2" and Under</v>
          </cell>
        </row>
        <row r="31">
          <cell r="A31">
            <v>4152</v>
          </cell>
          <cell r="B31" t="str">
            <v>Install A/G Alloy Pipe Spools</v>
          </cell>
        </row>
        <row r="32">
          <cell r="A32">
            <v>4153</v>
          </cell>
          <cell r="B32" t="str">
            <v>A/G Alloy Rack Pipe and Fittings - 2½" to 6"</v>
          </cell>
        </row>
        <row r="33">
          <cell r="A33">
            <v>4154</v>
          </cell>
          <cell r="B33" t="str">
            <v>A/G Alloy Rack Pipe and Fittings - 8" to 12"</v>
          </cell>
        </row>
        <row r="34">
          <cell r="A34">
            <v>4155</v>
          </cell>
          <cell r="B34" t="str">
            <v>A/G Alloy Rack Pipe and Fittings - 14" to 24"</v>
          </cell>
        </row>
        <row r="35">
          <cell r="A35">
            <v>4156</v>
          </cell>
          <cell r="B35" t="str">
            <v>A/G Alloy Rack Pipe and Fittings - 26" and Larger</v>
          </cell>
        </row>
        <row r="36">
          <cell r="A36">
            <v>4157</v>
          </cell>
          <cell r="B36" t="str">
            <v>A/G Alloy Non-Rack Pipe and Fittings - 2½" to 6"</v>
          </cell>
        </row>
        <row r="37">
          <cell r="A37">
            <v>4158</v>
          </cell>
          <cell r="B37" t="str">
            <v>A/G Alloy Non-Rack Pipe and Fittings - 8" to 12"</v>
          </cell>
        </row>
        <row r="38">
          <cell r="A38">
            <v>4159</v>
          </cell>
          <cell r="B38" t="str">
            <v>A/G Alloy Non-Rack Pipe and Fittings - 14" to 24"</v>
          </cell>
        </row>
        <row r="39">
          <cell r="A39">
            <v>4160</v>
          </cell>
          <cell r="B39" t="str">
            <v>A/G Alloy Non-Rack Pipe and Fittings - 26" &amp; Larger</v>
          </cell>
        </row>
        <row r="40">
          <cell r="A40">
            <v>4161</v>
          </cell>
          <cell r="B40" t="str">
            <v>Alloy Valves - Screwed and Socketweld</v>
          </cell>
        </row>
        <row r="41">
          <cell r="A41">
            <v>4162</v>
          </cell>
          <cell r="B41" t="str">
            <v>Alloy Valves - Flanged and Buttweld</v>
          </cell>
        </row>
        <row r="42">
          <cell r="A42">
            <v>4163</v>
          </cell>
          <cell r="B42" t="str">
            <v>Alloy Piping Specialties</v>
          </cell>
        </row>
        <row r="43">
          <cell r="A43">
            <v>4164</v>
          </cell>
          <cell r="B43" t="str">
            <v>Underground Carbon Steel Pipe and Fittings</v>
          </cell>
        </row>
        <row r="44">
          <cell r="A44">
            <v>4165</v>
          </cell>
          <cell r="B44" t="str">
            <v>Steam Tracing</v>
          </cell>
        </row>
        <row r="45">
          <cell r="A45">
            <v>4166</v>
          </cell>
          <cell r="B45" t="str">
            <v>Revamp and Tie-In Material and Labor</v>
          </cell>
        </row>
        <row r="46">
          <cell r="A46">
            <v>4167</v>
          </cell>
          <cell r="B46" t="str">
            <v>Hangers and Supports</v>
          </cell>
        </row>
        <row r="47">
          <cell r="A47">
            <v>4168</v>
          </cell>
          <cell r="B47" t="str">
            <v>Bolts and Gaskets</v>
          </cell>
        </row>
        <row r="48">
          <cell r="A48">
            <v>4169</v>
          </cell>
          <cell r="B48" t="str">
            <v>Field Stress Relieving</v>
          </cell>
        </row>
        <row r="49">
          <cell r="A49">
            <v>4170</v>
          </cell>
          <cell r="B49" t="str">
            <v>Nondestructive Examination</v>
          </cell>
        </row>
        <row r="50">
          <cell r="A50">
            <v>4180</v>
          </cell>
          <cell r="B50" t="str">
            <v>Equipment Insulation (Hot)</v>
          </cell>
        </row>
        <row r="51">
          <cell r="A51">
            <v>4181</v>
          </cell>
          <cell r="B51" t="str">
            <v>Equipment Insulation (Cold)</v>
          </cell>
        </row>
        <row r="52">
          <cell r="A52">
            <v>4182</v>
          </cell>
          <cell r="B52" t="str">
            <v>Pipe Insulation (Hot)</v>
          </cell>
        </row>
        <row r="53">
          <cell r="A53">
            <v>4183</v>
          </cell>
          <cell r="B53" t="str">
            <v>Pipe Insulation (Cold)</v>
          </cell>
        </row>
        <row r="54">
          <cell r="A54">
            <v>4184</v>
          </cell>
          <cell r="B54" t="str">
            <v>Special Insulation</v>
          </cell>
        </row>
        <row r="55">
          <cell r="A55">
            <v>4185</v>
          </cell>
          <cell r="B55" t="str">
            <v>Duct Insulation</v>
          </cell>
        </row>
        <row r="56">
          <cell r="A56">
            <v>4186</v>
          </cell>
          <cell r="B56" t="str">
            <v>Asbestos Abatement</v>
          </cell>
        </row>
        <row r="57">
          <cell r="A57">
            <v>4195</v>
          </cell>
          <cell r="B57" t="str">
            <v>Testing and Inspection</v>
          </cell>
        </row>
        <row r="58">
          <cell r="A58">
            <v>4196</v>
          </cell>
          <cell r="B58" t="str">
            <v>Scaffolding</v>
          </cell>
        </row>
        <row r="59">
          <cell r="A59">
            <v>4197</v>
          </cell>
          <cell r="B59" t="str">
            <v>Material Handling</v>
          </cell>
        </row>
        <row r="60">
          <cell r="A60">
            <v>4198</v>
          </cell>
          <cell r="B60" t="str">
            <v>Labor Productivity Adjustments</v>
          </cell>
        </row>
        <row r="61">
          <cell r="A61">
            <v>4199</v>
          </cell>
          <cell r="B61" t="str">
            <v>Design Completion Allowance</v>
          </cell>
        </row>
        <row r="62">
          <cell r="A62">
            <v>4209</v>
          </cell>
          <cell r="B62" t="str">
            <v>Civil Demolition</v>
          </cell>
        </row>
        <row r="63">
          <cell r="A63">
            <v>4210</v>
          </cell>
          <cell r="B63" t="str">
            <v>Clearing and Grubbing</v>
          </cell>
        </row>
        <row r="64">
          <cell r="A64">
            <v>4211</v>
          </cell>
          <cell r="B64" t="str">
            <v>Stripping and Rough Grade</v>
          </cell>
        </row>
        <row r="65">
          <cell r="A65">
            <v>4212</v>
          </cell>
          <cell r="B65" t="str">
            <v>Dewatering</v>
          </cell>
        </row>
        <row r="66">
          <cell r="A66">
            <v>4213</v>
          </cell>
          <cell r="B66" t="str">
            <v>Excavation</v>
          </cell>
        </row>
        <row r="67">
          <cell r="A67">
            <v>4214</v>
          </cell>
          <cell r="B67" t="str">
            <v>Backfill</v>
          </cell>
        </row>
        <row r="68">
          <cell r="A68">
            <v>4215</v>
          </cell>
          <cell r="B68" t="str">
            <v>Shoring</v>
          </cell>
        </row>
        <row r="69">
          <cell r="A69">
            <v>4216</v>
          </cell>
          <cell r="B69" t="str">
            <v>Sheet Piling</v>
          </cell>
        </row>
        <row r="70">
          <cell r="A70">
            <v>4217</v>
          </cell>
          <cell r="B70" t="str">
            <v>Load Bearing Piles</v>
          </cell>
        </row>
        <row r="71">
          <cell r="A71">
            <v>4218</v>
          </cell>
          <cell r="B71" t="str">
            <v>Gravity Flow Underground Sewer Pipe - 12" &amp; Under</v>
          </cell>
        </row>
        <row r="72">
          <cell r="A72">
            <v>4219</v>
          </cell>
          <cell r="B72" t="str">
            <v>Gravity Flow Underground Sewer Pipe - 14" to 30"</v>
          </cell>
        </row>
        <row r="73">
          <cell r="A73">
            <v>4220</v>
          </cell>
          <cell r="B73" t="str">
            <v>Gravity Flow Underground Sewer Pipe - 32" to 60"</v>
          </cell>
        </row>
        <row r="74">
          <cell r="A74">
            <v>4221</v>
          </cell>
          <cell r="B74" t="str">
            <v>Gravity Flow Underground Sewer Pipe - 60" &amp; Larger</v>
          </cell>
        </row>
        <row r="75">
          <cell r="A75">
            <v>4222</v>
          </cell>
          <cell r="B75" t="str">
            <v>Utility Piping</v>
          </cell>
        </row>
        <row r="76">
          <cell r="A76">
            <v>4223</v>
          </cell>
          <cell r="B76" t="str">
            <v>Catchbasins and Manholes</v>
          </cell>
        </row>
        <row r="77">
          <cell r="A77">
            <v>4224</v>
          </cell>
          <cell r="B77" t="str">
            <v>Sub Base</v>
          </cell>
        </row>
        <row r="78">
          <cell r="A78">
            <v>4225</v>
          </cell>
          <cell r="B78" t="str">
            <v>Fine Grading</v>
          </cell>
        </row>
        <row r="79">
          <cell r="A79">
            <v>4226</v>
          </cell>
          <cell r="B79" t="str">
            <v>Slope Protection and Linings</v>
          </cell>
        </row>
        <row r="80">
          <cell r="A80">
            <v>4227</v>
          </cell>
          <cell r="B80" t="str">
            <v>Ponds, Canals, and Dikes</v>
          </cell>
        </row>
        <row r="81">
          <cell r="A81">
            <v>4228</v>
          </cell>
          <cell r="B81" t="str">
            <v>Fencing</v>
          </cell>
        </row>
        <row r="82">
          <cell r="A82">
            <v>4229</v>
          </cell>
          <cell r="B82" t="str">
            <v>Railroads</v>
          </cell>
        </row>
        <row r="83">
          <cell r="A83">
            <v>4230</v>
          </cell>
          <cell r="B83" t="str">
            <v>Marine Facilities</v>
          </cell>
        </row>
        <row r="84">
          <cell r="A84">
            <v>4231</v>
          </cell>
          <cell r="B84" t="str">
            <v>Water Wells</v>
          </cell>
        </row>
        <row r="85">
          <cell r="A85">
            <v>4232</v>
          </cell>
          <cell r="B85" t="str">
            <v>Bridges</v>
          </cell>
        </row>
        <row r="86">
          <cell r="A86">
            <v>4233</v>
          </cell>
          <cell r="B86" t="str">
            <v>Landscaping and Ground Cover</v>
          </cell>
        </row>
        <row r="87">
          <cell r="A87">
            <v>4234</v>
          </cell>
          <cell r="B87" t="str">
            <v>Buildings (SF/Type)</v>
          </cell>
        </row>
        <row r="88">
          <cell r="A88">
            <v>4238</v>
          </cell>
          <cell r="B88" t="str">
            <v>Miscellaneous Foundations</v>
          </cell>
        </row>
        <row r="89">
          <cell r="A89">
            <v>4240</v>
          </cell>
          <cell r="B89" t="str">
            <v>Process Equipment Foundations</v>
          </cell>
        </row>
        <row r="90">
          <cell r="A90">
            <v>4241</v>
          </cell>
          <cell r="B90" t="str">
            <v>Slabs On Grade</v>
          </cell>
        </row>
        <row r="91">
          <cell r="A91">
            <v>4242</v>
          </cell>
          <cell r="B91" t="str">
            <v>Asphalt Paving</v>
          </cell>
        </row>
        <row r="92">
          <cell r="A92">
            <v>4243</v>
          </cell>
          <cell r="B92" t="str">
            <v>Concrete Paving</v>
          </cell>
        </row>
        <row r="93">
          <cell r="A93">
            <v>4244</v>
          </cell>
          <cell r="B93" t="str">
            <v>Cooling Tower Foundations</v>
          </cell>
        </row>
        <row r="94">
          <cell r="A94">
            <v>4245</v>
          </cell>
          <cell r="B94" t="str">
            <v>Tank Ringwalls</v>
          </cell>
        </row>
        <row r="95">
          <cell r="A95">
            <v>4246</v>
          </cell>
          <cell r="B95" t="str">
            <v>Concrete Trenches, Pits, and Boxes</v>
          </cell>
        </row>
        <row r="96">
          <cell r="A96">
            <v>4247</v>
          </cell>
          <cell r="B96" t="str">
            <v>Seal Slabs</v>
          </cell>
        </row>
        <row r="97">
          <cell r="A97">
            <v>4248</v>
          </cell>
          <cell r="B97" t="str">
            <v>Drilled Footings</v>
          </cell>
        </row>
        <row r="98">
          <cell r="A98">
            <v>4249</v>
          </cell>
          <cell r="B98" t="str">
            <v>Concrete Specialties</v>
          </cell>
        </row>
        <row r="99">
          <cell r="A99">
            <v>4250</v>
          </cell>
          <cell r="B99" t="str">
            <v>Grouting</v>
          </cell>
        </row>
        <row r="100">
          <cell r="A100">
            <v>4251</v>
          </cell>
          <cell r="B100" t="str">
            <v>Fireproofing (All Plant Facilities Except Buildings)</v>
          </cell>
        </row>
        <row r="101">
          <cell r="A101">
            <v>4260</v>
          </cell>
          <cell r="B101" t="str">
            <v>Painting (All Plant Facilities Except Buildings)</v>
          </cell>
        </row>
        <row r="102">
          <cell r="A102">
            <v>4261</v>
          </cell>
          <cell r="B102" t="str">
            <v>Specialty Coatings</v>
          </cell>
        </row>
        <row r="103">
          <cell r="A103">
            <v>4295</v>
          </cell>
          <cell r="B103" t="str">
            <v>Testing and Inspection</v>
          </cell>
        </row>
        <row r="104">
          <cell r="A104">
            <v>4296</v>
          </cell>
          <cell r="B104" t="str">
            <v>Scaffolding</v>
          </cell>
        </row>
        <row r="105">
          <cell r="A105">
            <v>4297</v>
          </cell>
          <cell r="B105" t="str">
            <v>Material Handling</v>
          </cell>
        </row>
        <row r="106">
          <cell r="A106">
            <v>4298</v>
          </cell>
          <cell r="B106" t="str">
            <v>Labor Productivity Adjustments</v>
          </cell>
        </row>
        <row r="107">
          <cell r="A107">
            <v>4299</v>
          </cell>
          <cell r="B107" t="str">
            <v>Design Completion Allowance</v>
          </cell>
        </row>
        <row r="108">
          <cell r="A108">
            <v>4309</v>
          </cell>
          <cell r="B108" t="str">
            <v>Structural Demolition</v>
          </cell>
        </row>
        <row r="109">
          <cell r="A109">
            <v>4310</v>
          </cell>
          <cell r="B109" t="str">
            <v>Steel Structures &amp; Encl Mat'l-Under 17#/LF (light)</v>
          </cell>
        </row>
        <row r="110">
          <cell r="A110">
            <v>4311</v>
          </cell>
          <cell r="B110" t="str">
            <v>Steel Structures &amp; Encl Mat'l-17# to 45#/LF (heavy)</v>
          </cell>
        </row>
        <row r="111">
          <cell r="A111">
            <v>4312</v>
          </cell>
          <cell r="B111" t="str">
            <v>Steel Structures - Over 45#/LF</v>
          </cell>
        </row>
        <row r="112">
          <cell r="A112">
            <v>4313</v>
          </cell>
          <cell r="B112" t="str">
            <v>Platforms, Ladders, Stairs, and Handrails</v>
          </cell>
        </row>
        <row r="113">
          <cell r="A113">
            <v>4314</v>
          </cell>
          <cell r="B113" t="str">
            <v>Metal Decking</v>
          </cell>
        </row>
        <row r="114">
          <cell r="A114">
            <v>4315</v>
          </cell>
          <cell r="B114" t="str">
            <v>Steel Pipe Stanchions</v>
          </cell>
        </row>
        <row r="115">
          <cell r="A115">
            <v>4316</v>
          </cell>
          <cell r="B115" t="str">
            <v>Miscellaneous Steel</v>
          </cell>
        </row>
        <row r="116">
          <cell r="A116">
            <v>4317</v>
          </cell>
          <cell r="B116" t="str">
            <v>Other Structural Material</v>
          </cell>
        </row>
        <row r="117">
          <cell r="A117">
            <v>4318</v>
          </cell>
          <cell r="B117" t="str">
            <v>Precast Pipe Stanchions</v>
          </cell>
        </row>
        <row r="118">
          <cell r="A118">
            <v>4319</v>
          </cell>
          <cell r="B118" t="str">
            <v>Concrete Structures Poured In Place</v>
          </cell>
        </row>
        <row r="119">
          <cell r="A119">
            <v>4320</v>
          </cell>
          <cell r="B119" t="str">
            <v>Precast Concrete Structures</v>
          </cell>
        </row>
        <row r="120">
          <cell r="A120">
            <v>4330</v>
          </cell>
          <cell r="B120" t="str">
            <v>Atmospheric Tanks (Steel, Concrete, Fiberglass, Etc.)</v>
          </cell>
        </row>
        <row r="121">
          <cell r="A121">
            <v>4331</v>
          </cell>
          <cell r="B121" t="str">
            <v>Tank Insulation</v>
          </cell>
        </row>
        <row r="122">
          <cell r="A122">
            <v>4395</v>
          </cell>
          <cell r="B122" t="str">
            <v>Testing and Inspection</v>
          </cell>
        </row>
        <row r="123">
          <cell r="A123">
            <v>4396</v>
          </cell>
          <cell r="B123" t="str">
            <v>Scaffolding</v>
          </cell>
        </row>
        <row r="124">
          <cell r="A124">
            <v>4397</v>
          </cell>
          <cell r="B124" t="str">
            <v>Material Handling</v>
          </cell>
        </row>
        <row r="125">
          <cell r="A125">
            <v>4398</v>
          </cell>
          <cell r="B125" t="str">
            <v>Labor Productivity Adjustments</v>
          </cell>
        </row>
        <row r="126">
          <cell r="A126">
            <v>4399</v>
          </cell>
          <cell r="B126" t="str">
            <v>Design Completion Allowance</v>
          </cell>
        </row>
        <row r="127">
          <cell r="A127">
            <v>4410</v>
          </cell>
          <cell r="B127" t="str">
            <v>Electrical Demolition</v>
          </cell>
        </row>
        <row r="128">
          <cell r="A128">
            <v>4411</v>
          </cell>
          <cell r="B128" t="str">
            <v>Distrubution Equip (Substations, 15KV Switchgear)</v>
          </cell>
        </row>
        <row r="129">
          <cell r="A129">
            <v>4412</v>
          </cell>
          <cell r="B129" t="str">
            <v>Power Equipment (5KV, 600V MCC's, Switchgear)</v>
          </cell>
        </row>
        <row r="130">
          <cell r="A130">
            <v>4413</v>
          </cell>
          <cell r="B130" t="str">
            <v>Emergency and Standby Equipment</v>
          </cell>
        </row>
        <row r="131">
          <cell r="A131">
            <v>4414</v>
          </cell>
          <cell r="B131" t="str">
            <v>Lighting Equipment</v>
          </cell>
        </row>
        <row r="132">
          <cell r="A132">
            <v>4415</v>
          </cell>
          <cell r="B132" t="str">
            <v>Conduit</v>
          </cell>
        </row>
        <row r="133">
          <cell r="A133">
            <v>4416</v>
          </cell>
          <cell r="B133" t="str">
            <v>Transformers</v>
          </cell>
        </row>
        <row r="134">
          <cell r="A134">
            <v>4417</v>
          </cell>
          <cell r="B134" t="str">
            <v>Breakers/Panelboards</v>
          </cell>
        </row>
        <row r="135">
          <cell r="A135">
            <v>4418</v>
          </cell>
          <cell r="B135" t="str">
            <v>Miscellaneous Electrical Equipment</v>
          </cell>
        </row>
        <row r="136">
          <cell r="A136">
            <v>4419</v>
          </cell>
          <cell r="B136" t="str">
            <v>Cable Tray Systems</v>
          </cell>
        </row>
        <row r="137">
          <cell r="A137">
            <v>4420</v>
          </cell>
          <cell r="B137" t="str">
            <v>Terminal Box/Junction Box</v>
          </cell>
        </row>
        <row r="138">
          <cell r="A138">
            <v>4421</v>
          </cell>
          <cell r="B138" t="str">
            <v>Wire and Cable</v>
          </cell>
        </row>
        <row r="139">
          <cell r="A139">
            <v>4422</v>
          </cell>
          <cell r="B139" t="str">
            <v>Miscellaneous Support Materials</v>
          </cell>
        </row>
        <row r="140">
          <cell r="A140">
            <v>4424</v>
          </cell>
          <cell r="B140" t="str">
            <v>Connections</v>
          </cell>
        </row>
        <row r="141">
          <cell r="A141">
            <v>4425</v>
          </cell>
          <cell r="B141" t="str">
            <v>Motor Control Equipment</v>
          </cell>
        </row>
        <row r="142">
          <cell r="A142">
            <v>4427</v>
          </cell>
          <cell r="B142" t="str">
            <v>Grounding Systems</v>
          </cell>
        </row>
        <row r="143">
          <cell r="A143">
            <v>4428</v>
          </cell>
          <cell r="B143" t="str">
            <v>Cathodic Protection</v>
          </cell>
        </row>
        <row r="144">
          <cell r="A144">
            <v>4429</v>
          </cell>
          <cell r="B144" t="str">
            <v>Electric Heat Tracing</v>
          </cell>
        </row>
        <row r="145">
          <cell r="A145">
            <v>4431</v>
          </cell>
          <cell r="B145" t="str">
            <v>Underground Concrete Duct Bank and Vaults</v>
          </cell>
        </row>
        <row r="146">
          <cell r="A146">
            <v>4474</v>
          </cell>
          <cell r="B146" t="str">
            <v>Asbestos Abatement</v>
          </cell>
        </row>
        <row r="147">
          <cell r="A147">
            <v>4493</v>
          </cell>
          <cell r="B147" t="str">
            <v>Nameplates</v>
          </cell>
        </row>
        <row r="148">
          <cell r="A148">
            <v>4495</v>
          </cell>
          <cell r="B148" t="str">
            <v>Testing and Inspection/Start-Up Assistance</v>
          </cell>
        </row>
        <row r="149">
          <cell r="A149">
            <v>4496</v>
          </cell>
          <cell r="B149" t="str">
            <v>Scaffolding</v>
          </cell>
        </row>
        <row r="150">
          <cell r="A150">
            <v>4497</v>
          </cell>
          <cell r="B150" t="str">
            <v>Material Handling</v>
          </cell>
        </row>
        <row r="151">
          <cell r="A151">
            <v>4498</v>
          </cell>
          <cell r="B151" t="str">
            <v>Labor Productivity Adjustments</v>
          </cell>
        </row>
        <row r="152">
          <cell r="A152">
            <v>4499</v>
          </cell>
          <cell r="B152" t="str">
            <v>Design Completion Allowance</v>
          </cell>
        </row>
        <row r="153">
          <cell r="A153">
            <v>4510</v>
          </cell>
          <cell r="B153" t="str">
            <v>Instrument Demolition</v>
          </cell>
        </row>
        <row r="154">
          <cell r="A154">
            <v>4511</v>
          </cell>
          <cell r="B154" t="str">
            <v>Instrument Supports</v>
          </cell>
        </row>
        <row r="155">
          <cell r="A155">
            <v>4512</v>
          </cell>
          <cell r="B155" t="str">
            <v>Process Indicators</v>
          </cell>
        </row>
        <row r="156">
          <cell r="A156">
            <v>4513</v>
          </cell>
          <cell r="B156" t="str">
            <v>Field Controllers and Indicators</v>
          </cell>
        </row>
        <row r="157">
          <cell r="A157">
            <v>4514</v>
          </cell>
          <cell r="B157" t="str">
            <v>Field Switches</v>
          </cell>
        </row>
        <row r="158">
          <cell r="A158">
            <v>4515</v>
          </cell>
          <cell r="B158" t="str">
            <v>Transmitters and Primary Elements</v>
          </cell>
        </row>
        <row r="159">
          <cell r="A159">
            <v>4516</v>
          </cell>
          <cell r="B159" t="str">
            <v>Process Analyzers</v>
          </cell>
        </row>
        <row r="160">
          <cell r="A160">
            <v>4517</v>
          </cell>
          <cell r="B160" t="str">
            <v>Miscellaneous Devices</v>
          </cell>
        </row>
        <row r="161">
          <cell r="A161">
            <v>4518</v>
          </cell>
          <cell r="B161" t="str">
            <v>Control Valves</v>
          </cell>
        </row>
        <row r="162">
          <cell r="A162">
            <v>4519</v>
          </cell>
          <cell r="B162" t="str">
            <v>Relief Valves</v>
          </cell>
        </row>
        <row r="163">
          <cell r="A163">
            <v>4520</v>
          </cell>
          <cell r="B163" t="str">
            <v>Instrument Enclosures</v>
          </cell>
        </row>
        <row r="164">
          <cell r="A164">
            <v>4530</v>
          </cell>
          <cell r="B164" t="str">
            <v>Instrument Conduit Systems, Raceway</v>
          </cell>
        </row>
        <row r="165">
          <cell r="A165">
            <v>4531</v>
          </cell>
          <cell r="B165" t="str">
            <v>Instrument Tray Systems</v>
          </cell>
        </row>
        <row r="166">
          <cell r="A166">
            <v>4540</v>
          </cell>
          <cell r="B166" t="str">
            <v>Instrument Junction Boxes</v>
          </cell>
        </row>
        <row r="167">
          <cell r="A167">
            <v>4550</v>
          </cell>
          <cell r="B167" t="str">
            <v>Multi-Tube Bundles</v>
          </cell>
        </row>
        <row r="168">
          <cell r="A168">
            <v>4551</v>
          </cell>
          <cell r="B168" t="str">
            <v>Control Tubing</v>
          </cell>
        </row>
        <row r="169">
          <cell r="A169">
            <v>4560</v>
          </cell>
          <cell r="B169" t="str">
            <v>Multi-Pair Cable</v>
          </cell>
        </row>
        <row r="170">
          <cell r="A170">
            <v>4561</v>
          </cell>
          <cell r="B170" t="str">
            <v>Single Pair Cable</v>
          </cell>
        </row>
        <row r="171">
          <cell r="A171">
            <v>4562</v>
          </cell>
          <cell r="B171" t="str">
            <v>Instrument Terminations</v>
          </cell>
        </row>
        <row r="172">
          <cell r="A172">
            <v>4570</v>
          </cell>
          <cell r="B172" t="str">
            <v>Instrument Air Piping</v>
          </cell>
        </row>
        <row r="173">
          <cell r="A173">
            <v>4571</v>
          </cell>
          <cell r="B173" t="str">
            <v>Instrument Process Piping</v>
          </cell>
        </row>
        <row r="174">
          <cell r="A174">
            <v>4572</v>
          </cell>
          <cell r="B174" t="str">
            <v>Instrument Steam and Condensate Piping</v>
          </cell>
        </row>
        <row r="175">
          <cell r="A175">
            <v>4573</v>
          </cell>
          <cell r="B175" t="str">
            <v>Instrument Steam Tracing and Insulation</v>
          </cell>
        </row>
        <row r="176">
          <cell r="A176">
            <v>4574</v>
          </cell>
          <cell r="B176" t="str">
            <v>Asbestos Abatement</v>
          </cell>
        </row>
        <row r="177">
          <cell r="A177">
            <v>4580</v>
          </cell>
          <cell r="B177" t="str">
            <v>Field Control Panels, Racks and Shelters</v>
          </cell>
        </row>
        <row r="178">
          <cell r="A178">
            <v>4581</v>
          </cell>
          <cell r="B178" t="str">
            <v>Control Room Panels, Building Modifications</v>
          </cell>
        </row>
        <row r="179">
          <cell r="A179">
            <v>4582</v>
          </cell>
          <cell r="B179" t="str">
            <v>Panel Instrumentation</v>
          </cell>
        </row>
        <row r="180">
          <cell r="A180">
            <v>4590</v>
          </cell>
          <cell r="B180" t="str">
            <v>Distributed Controls, Computer Equipment</v>
          </cell>
        </row>
        <row r="181">
          <cell r="A181">
            <v>4591</v>
          </cell>
          <cell r="B181" t="str">
            <v>Calibration and Checkout</v>
          </cell>
        </row>
        <row r="182">
          <cell r="A182">
            <v>4593</v>
          </cell>
          <cell r="B182" t="str">
            <v>Nameplates</v>
          </cell>
        </row>
        <row r="183">
          <cell r="A183">
            <v>4596</v>
          </cell>
          <cell r="B183" t="str">
            <v>Scaffolding</v>
          </cell>
        </row>
        <row r="184">
          <cell r="A184">
            <v>4597</v>
          </cell>
          <cell r="B184" t="str">
            <v>Material Handling</v>
          </cell>
        </row>
        <row r="185">
          <cell r="A185">
            <v>4598</v>
          </cell>
          <cell r="B185" t="str">
            <v>Labor Productivity Adjustments</v>
          </cell>
        </row>
        <row r="186">
          <cell r="A186">
            <v>4599</v>
          </cell>
          <cell r="B186" t="str">
            <v>Design Completion Allowance</v>
          </cell>
        </row>
      </sheetData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Dummy Sheet"/>
      <sheetName val="2008 Extreme Peaks - 080403"/>
      <sheetName val="Peaks-F01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TAB"/>
      <sheetName val="LeadSht"/>
      <sheetName val="Sch_94"/>
      <sheetName val="Sch94KWHs"/>
      <sheetName val="LowInc"/>
      <sheetName val="Target"/>
      <sheetName val="Final Rsbl"/>
      <sheetName val="02vs01"/>
      <sheetName val="Sch120Rsbl"/>
      <sheetName val="Sch_194Rsbl"/>
      <sheetName val="RateInc"/>
      <sheetName val="Bs Unbl Rt"/>
      <sheetName val="GPI"/>
      <sheetName val="Pended"/>
      <sheetName val="UnbDays"/>
      <sheetName val="Historical"/>
      <sheetName val="Realization"/>
      <sheetName val="Sch449-59"/>
      <sheetName val="Table"/>
      <sheetName val="APUA"/>
      <sheetName val="Sch_120"/>
      <sheetName val="Sch94 Rlfwd"/>
      <sheetName val="UBRtFinal"/>
      <sheetName val="UBRtRev"/>
      <sheetName val="UBRt"/>
      <sheetName val="JE #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4 Actual"/>
      <sheetName val="#REF"/>
    </sheetNames>
    <sheetDataSet>
      <sheetData sheetId="0" refreshError="1">
        <row r="3">
          <cell r="BQ3" t="str">
            <v>Difference = Current - Prior 12.2.04 Small Outlook</v>
          </cell>
          <cell r="CC3" t="str">
            <v>1.6.05 vs 04 Actuals</v>
          </cell>
          <cell r="CD3" t="str">
            <v>&lt;===Outlook Date</v>
          </cell>
        </row>
        <row r="4">
          <cell r="BR4" t="str">
            <v>cells contain non-kwi costs</v>
          </cell>
          <cell r="CC4">
            <v>12</v>
          </cell>
        </row>
        <row r="5">
          <cell r="BQ5" t="str">
            <v>Actuals</v>
          </cell>
          <cell r="BR5" t="str">
            <v>Actuals</v>
          </cell>
          <cell r="BS5" t="str">
            <v>Actuals</v>
          </cell>
          <cell r="BT5" t="str">
            <v>Actuals</v>
          </cell>
          <cell r="BU5" t="str">
            <v>Actuals</v>
          </cell>
          <cell r="BV5" t="str">
            <v>Actuals</v>
          </cell>
          <cell r="BW5" t="str">
            <v>Actuals</v>
          </cell>
          <cell r="BX5" t="str">
            <v>Actuals</v>
          </cell>
          <cell r="BY5" t="str">
            <v>Actuals</v>
          </cell>
          <cell r="BZ5" t="str">
            <v>Actuals</v>
          </cell>
          <cell r="CA5" t="str">
            <v>Actuals</v>
          </cell>
          <cell r="CB5" t="str">
            <v>Frcst</v>
          </cell>
          <cell r="CC5" t="str">
            <v>YTD</v>
          </cell>
          <cell r="CD5" t="str">
            <v xml:space="preserve">Frcst </v>
          </cell>
          <cell r="CE5" t="str">
            <v xml:space="preserve">Total </v>
          </cell>
        </row>
        <row r="6">
          <cell r="BQ6">
            <v>37987</v>
          </cell>
          <cell r="BR6">
            <v>38018</v>
          </cell>
          <cell r="BS6">
            <v>38047</v>
          </cell>
          <cell r="BT6">
            <v>38078</v>
          </cell>
          <cell r="BU6">
            <v>38108</v>
          </cell>
          <cell r="BV6">
            <v>38139</v>
          </cell>
          <cell r="BW6">
            <v>38169</v>
          </cell>
          <cell r="BX6">
            <v>38200</v>
          </cell>
          <cell r="BY6">
            <v>38231</v>
          </cell>
          <cell r="BZ6">
            <v>38261</v>
          </cell>
          <cell r="CA6">
            <v>38292</v>
          </cell>
          <cell r="CB6">
            <v>38322</v>
          </cell>
          <cell r="CC6" t="str">
            <v>Var</v>
          </cell>
          <cell r="CD6" t="str">
            <v>Var</v>
          </cell>
          <cell r="CE6" t="str">
            <v>Var</v>
          </cell>
        </row>
        <row r="7"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</row>
        <row r="8"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</row>
        <row r="9"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</row>
        <row r="10"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</row>
        <row r="11"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</row>
        <row r="12"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-1917608.3389799967</v>
          </cell>
          <cell r="CC12">
            <v>-1917608.3389799967</v>
          </cell>
          <cell r="CD12">
            <v>7.4505805969238281E-9</v>
          </cell>
          <cell r="CE12">
            <v>-1917608.3389799893</v>
          </cell>
        </row>
        <row r="13"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</row>
        <row r="14"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138650.90299999993</v>
          </cell>
          <cell r="CC14">
            <v>138650.90299999993</v>
          </cell>
          <cell r="CD14">
            <v>-2.7939677238464355E-9</v>
          </cell>
          <cell r="CE14">
            <v>138650.90299999714</v>
          </cell>
        </row>
        <row r="15"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-257898.3</v>
          </cell>
          <cell r="CC15">
            <v>-257898.3</v>
          </cell>
          <cell r="CD15">
            <v>-6.9849193096160889E-10</v>
          </cell>
          <cell r="CE15">
            <v>-257898.30000000075</v>
          </cell>
        </row>
        <row r="16"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1697</v>
          </cell>
          <cell r="CC16">
            <v>1697</v>
          </cell>
          <cell r="CD16">
            <v>0</v>
          </cell>
          <cell r="CE16">
            <v>1697</v>
          </cell>
        </row>
        <row r="17"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422</v>
          </cell>
          <cell r="CC17">
            <v>422</v>
          </cell>
          <cell r="CD17">
            <v>0</v>
          </cell>
          <cell r="CE17">
            <v>422</v>
          </cell>
        </row>
        <row r="18"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</row>
        <row r="19"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-4393.9696960271976</v>
          </cell>
          <cell r="CC19">
            <v>-4393.9696960271976</v>
          </cell>
          <cell r="CD19">
            <v>-2.9103830456733704E-11</v>
          </cell>
          <cell r="CE19">
            <v>-4393.9696960272267</v>
          </cell>
        </row>
        <row r="20"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2992.8204634516005</v>
          </cell>
          <cell r="CC20">
            <v>2992.8204634516005</v>
          </cell>
          <cell r="CD20">
            <v>-4.3655745685100555E-11</v>
          </cell>
          <cell r="CE20">
            <v>2992.8204634515569</v>
          </cell>
        </row>
        <row r="21"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934698.90143875685</v>
          </cell>
          <cell r="CC21">
            <v>934698.90143875685</v>
          </cell>
          <cell r="CD21">
            <v>9.3132257461547852E-10</v>
          </cell>
          <cell r="CE21">
            <v>934698.90143875778</v>
          </cell>
        </row>
        <row r="22"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-57334.993610379985</v>
          </cell>
          <cell r="CC22">
            <v>-57334.993610379985</v>
          </cell>
          <cell r="CD22">
            <v>-2.3283064365386963E-10</v>
          </cell>
          <cell r="CE22">
            <v>-57334.993610380217</v>
          </cell>
        </row>
        <row r="23"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3180</v>
          </cell>
          <cell r="CC23">
            <v>3180</v>
          </cell>
          <cell r="CD23">
            <v>0</v>
          </cell>
          <cell r="CE23">
            <v>3180</v>
          </cell>
        </row>
        <row r="24"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-37886.270346859936</v>
          </cell>
          <cell r="CC24">
            <v>-37886.270346859936</v>
          </cell>
          <cell r="CD24">
            <v>-1.3969838619232178E-9</v>
          </cell>
          <cell r="CE24">
            <v>-37886.270346861333</v>
          </cell>
        </row>
        <row r="25"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-38317</v>
          </cell>
          <cell r="CC25">
            <v>-38317</v>
          </cell>
          <cell r="CD25">
            <v>0</v>
          </cell>
          <cell r="CE25">
            <v>-38317</v>
          </cell>
        </row>
        <row r="26"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-206231.25317301042</v>
          </cell>
          <cell r="CC26">
            <v>-206231.25317301042</v>
          </cell>
          <cell r="CD26">
            <v>1.862645149230957E-9</v>
          </cell>
          <cell r="CE26">
            <v>-206231.25317300856</v>
          </cell>
        </row>
        <row r="27"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</row>
        <row r="28"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-7975.44</v>
          </cell>
          <cell r="CC28">
            <v>-7975.44</v>
          </cell>
          <cell r="CD28">
            <v>5.8207660913467407E-11</v>
          </cell>
          <cell r="CE28">
            <v>-7975.4399999999441</v>
          </cell>
        </row>
        <row r="29"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7628.160000000149</v>
          </cell>
          <cell r="CC29">
            <v>7628.160000000149</v>
          </cell>
          <cell r="CD29">
            <v>-3.7252902984619141E-9</v>
          </cell>
          <cell r="CE29">
            <v>7628.1599999964237</v>
          </cell>
        </row>
        <row r="30"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-1057</v>
          </cell>
          <cell r="CC30">
            <v>-1057</v>
          </cell>
          <cell r="CD30">
            <v>0</v>
          </cell>
          <cell r="CE30">
            <v>-1057</v>
          </cell>
        </row>
        <row r="31"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</row>
        <row r="32"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37250</v>
          </cell>
          <cell r="CC32">
            <v>37250</v>
          </cell>
          <cell r="CD32">
            <v>0</v>
          </cell>
          <cell r="CE32">
            <v>37250</v>
          </cell>
        </row>
        <row r="33"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-142719.4299965314</v>
          </cell>
          <cell r="CC33">
            <v>-142719.4299965314</v>
          </cell>
          <cell r="CD33">
            <v>0</v>
          </cell>
          <cell r="CE33">
            <v>-142719.42999653146</v>
          </cell>
        </row>
        <row r="34"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5272</v>
          </cell>
          <cell r="CC34">
            <v>5272</v>
          </cell>
          <cell r="CD34">
            <v>0</v>
          </cell>
          <cell r="CE34">
            <v>5272</v>
          </cell>
        </row>
        <row r="35"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11690</v>
          </cell>
          <cell r="CC35">
            <v>11690</v>
          </cell>
          <cell r="CD35">
            <v>0</v>
          </cell>
          <cell r="CE35">
            <v>11690</v>
          </cell>
        </row>
        <row r="36"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-34690</v>
          </cell>
          <cell r="CC36">
            <v>-34690</v>
          </cell>
          <cell r="CD36">
            <v>0</v>
          </cell>
          <cell r="CE36">
            <v>-34690</v>
          </cell>
        </row>
        <row r="37"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-6931.5</v>
          </cell>
          <cell r="CC37">
            <v>-6931.5</v>
          </cell>
          <cell r="CD37">
            <v>0</v>
          </cell>
          <cell r="CE37">
            <v>-6931.5</v>
          </cell>
        </row>
        <row r="38"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-11</v>
          </cell>
          <cell r="CC38">
            <v>-11</v>
          </cell>
          <cell r="CD38">
            <v>0</v>
          </cell>
          <cell r="CE38">
            <v>-11</v>
          </cell>
        </row>
        <row r="39"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675</v>
          </cell>
          <cell r="CC39">
            <v>675</v>
          </cell>
          <cell r="CD39">
            <v>0</v>
          </cell>
          <cell r="CE39">
            <v>675</v>
          </cell>
        </row>
        <row r="40"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1185</v>
          </cell>
          <cell r="CC40">
            <v>1185</v>
          </cell>
          <cell r="CD40">
            <v>0</v>
          </cell>
          <cell r="CE40">
            <v>1185</v>
          </cell>
        </row>
        <row r="41"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3029.5</v>
          </cell>
          <cell r="CC41">
            <v>3029.5</v>
          </cell>
          <cell r="CD41">
            <v>0</v>
          </cell>
          <cell r="CE41">
            <v>3029.5</v>
          </cell>
        </row>
        <row r="42"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-61616.850000000093</v>
          </cell>
          <cell r="CC42">
            <v>-61616.850000000093</v>
          </cell>
          <cell r="CD42">
            <v>4.6566128730773926E-10</v>
          </cell>
          <cell r="CE42">
            <v>-61616.849999999627</v>
          </cell>
        </row>
        <row r="43"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-599</v>
          </cell>
          <cell r="CC43">
            <v>-599</v>
          </cell>
          <cell r="CD43">
            <v>0</v>
          </cell>
          <cell r="CE43">
            <v>-599</v>
          </cell>
        </row>
        <row r="44"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283662.5</v>
          </cell>
          <cell r="CC44">
            <v>283662.5</v>
          </cell>
          <cell r="CD44">
            <v>0</v>
          </cell>
          <cell r="CE44">
            <v>283662.5</v>
          </cell>
        </row>
        <row r="45"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</row>
        <row r="46"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-85873</v>
          </cell>
          <cell r="CC46">
            <v>-85873</v>
          </cell>
          <cell r="CD46">
            <v>0</v>
          </cell>
          <cell r="CE46">
            <v>-85873</v>
          </cell>
        </row>
        <row r="47"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</row>
        <row r="48"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3399552.2</v>
          </cell>
          <cell r="CC48">
            <v>3399552.2</v>
          </cell>
          <cell r="CD48">
            <v>-1.1175870895385742E-8</v>
          </cell>
          <cell r="CE48">
            <v>3399552.1999999881</v>
          </cell>
        </row>
        <row r="49"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</row>
        <row r="50"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-2802216.2</v>
          </cell>
          <cell r="CC50">
            <v>-2802216.2</v>
          </cell>
          <cell r="CD50">
            <v>-3.7252902984619141E-9</v>
          </cell>
          <cell r="CE50">
            <v>-2802216.2</v>
          </cell>
        </row>
        <row r="51"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</row>
        <row r="52"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7560</v>
          </cell>
          <cell r="CC52">
            <v>7560</v>
          </cell>
          <cell r="CD52">
            <v>0</v>
          </cell>
          <cell r="CE52">
            <v>7560</v>
          </cell>
        </row>
        <row r="53"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208268.59749405179</v>
          </cell>
          <cell r="CC53">
            <v>208268.59749405179</v>
          </cell>
          <cell r="CD53">
            <v>-9.3132257461547852E-10</v>
          </cell>
          <cell r="CE53">
            <v>208268.59749405086</v>
          </cell>
        </row>
        <row r="54"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187101</v>
          </cell>
          <cell r="CC54">
            <v>187101</v>
          </cell>
          <cell r="CD54">
            <v>0</v>
          </cell>
          <cell r="CE54">
            <v>187101</v>
          </cell>
        </row>
        <row r="55"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-117245</v>
          </cell>
          <cell r="CC55">
            <v>-117245</v>
          </cell>
          <cell r="CD55">
            <v>0</v>
          </cell>
          <cell r="CE55">
            <v>-117245</v>
          </cell>
        </row>
        <row r="56"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</row>
        <row r="57"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-546088.963406533</v>
          </cell>
          <cell r="CC57">
            <v>-546088.963406533</v>
          </cell>
          <cell r="CD57">
            <v>-1.4901161193847656E-7</v>
          </cell>
          <cell r="CE57">
            <v>-546088.96340668201</v>
          </cell>
        </row>
        <row r="58">
          <cell r="BQ58" t="e">
            <v>#VALUE!</v>
          </cell>
          <cell r="BR58" t="e">
            <v>#VALUE!</v>
          </cell>
          <cell r="BS58" t="e">
            <v>#VALUE!</v>
          </cell>
          <cell r="BT58" t="e">
            <v>#VALUE!</v>
          </cell>
          <cell r="BU58" t="e">
            <v>#VALUE!</v>
          </cell>
          <cell r="BV58" t="e">
            <v>#VALUE!</v>
          </cell>
          <cell r="BW58" t="e">
            <v>#VALUE!</v>
          </cell>
          <cell r="BX58" t="e">
            <v>#VALUE!</v>
          </cell>
          <cell r="BY58" t="e">
            <v>#VALUE!</v>
          </cell>
          <cell r="BZ58" t="e">
            <v>#VALUE!</v>
          </cell>
          <cell r="CA58" t="e">
            <v>#VALUE!</v>
          </cell>
          <cell r="CB58" t="e">
            <v>#VALUE!</v>
          </cell>
        </row>
        <row r="59"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</row>
        <row r="60"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</row>
        <row r="61"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-1917608.3389799967</v>
          </cell>
          <cell r="CC61">
            <v>-1917608.3389799967</v>
          </cell>
          <cell r="CD61">
            <v>7.4505805969238281E-9</v>
          </cell>
          <cell r="CE61">
            <v>-1917608.3389799893</v>
          </cell>
        </row>
        <row r="62"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-119247.39699999988</v>
          </cell>
          <cell r="CC62">
            <v>-119247.39699999988</v>
          </cell>
          <cell r="CD62">
            <v>0</v>
          </cell>
          <cell r="CE62">
            <v>-119247.39699999988</v>
          </cell>
        </row>
        <row r="63"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878081.75859580096</v>
          </cell>
          <cell r="CC63">
            <v>878081.75859580096</v>
          </cell>
          <cell r="CD63">
            <v>9.3132257461547852E-10</v>
          </cell>
          <cell r="CE63">
            <v>878081.75859580189</v>
          </cell>
        </row>
        <row r="64"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-270335.58351640403</v>
          </cell>
          <cell r="CC64">
            <v>-270335.58351640403</v>
          </cell>
          <cell r="CD64">
            <v>-1.4901161193847656E-8</v>
          </cell>
          <cell r="CE64">
            <v>-270335.58351641893</v>
          </cell>
        </row>
        <row r="65"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3407112.2</v>
          </cell>
          <cell r="CC65">
            <v>3407112.2</v>
          </cell>
          <cell r="CD65">
            <v>-1.1175870895385742E-8</v>
          </cell>
          <cell r="CE65">
            <v>3407112.1999999881</v>
          </cell>
        </row>
        <row r="66"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187101</v>
          </cell>
          <cell r="CC66">
            <v>187101</v>
          </cell>
          <cell r="CD66">
            <v>0</v>
          </cell>
          <cell r="CE66">
            <v>187101</v>
          </cell>
        </row>
        <row r="67"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208268.59749405179</v>
          </cell>
          <cell r="CC67">
            <v>208268.59749405179</v>
          </cell>
          <cell r="CD67">
            <v>-9.3132257461547852E-10</v>
          </cell>
          <cell r="CE67">
            <v>208268.59749405086</v>
          </cell>
        </row>
        <row r="68"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-117245</v>
          </cell>
          <cell r="CC68">
            <v>-117245</v>
          </cell>
          <cell r="CD68">
            <v>0</v>
          </cell>
          <cell r="CE68">
            <v>-117245</v>
          </cell>
        </row>
        <row r="69"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-2802216.2</v>
          </cell>
          <cell r="CC69">
            <v>-2802216.2</v>
          </cell>
          <cell r="CD69">
            <v>-3.7252902984619141E-9</v>
          </cell>
          <cell r="CE69">
            <v>-2802216.2</v>
          </cell>
        </row>
        <row r="70"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-546088.9634065479</v>
          </cell>
          <cell r="CC70">
            <v>-546088.9634065479</v>
          </cell>
          <cell r="CD70">
            <v>-1.3411045074462891E-7</v>
          </cell>
          <cell r="CE70">
            <v>-546088.96340668201</v>
          </cell>
        </row>
        <row r="71"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729605755</v>
          </cell>
          <cell r="CE71">
            <v>729605755</v>
          </cell>
        </row>
        <row r="72"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36.566956903656362</v>
          </cell>
          <cell r="CE72">
            <v>36.566956903656362</v>
          </cell>
        </row>
        <row r="73"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</row>
        <row r="74"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</row>
        <row r="75"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</row>
        <row r="76"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</row>
        <row r="77"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</row>
        <row r="78"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</row>
        <row r="79"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</row>
        <row r="80"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</row>
        <row r="81"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-92885.939999999944</v>
          </cell>
          <cell r="CC81">
            <v>-92885.939999999944</v>
          </cell>
          <cell r="CD81">
            <v>4.6566128730773926E-10</v>
          </cell>
          <cell r="CE81">
            <v>-92885.939999999478</v>
          </cell>
        </row>
        <row r="82"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279903.3</v>
          </cell>
          <cell r="CC82">
            <v>279903.3</v>
          </cell>
          <cell r="CD82">
            <v>6.9849193096160889E-10</v>
          </cell>
          <cell r="CE82">
            <v>279903.30000000075</v>
          </cell>
        </row>
        <row r="83"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-1697</v>
          </cell>
          <cell r="CC83">
            <v>-1697</v>
          </cell>
          <cell r="CD83">
            <v>0</v>
          </cell>
          <cell r="CE83">
            <v>-1697</v>
          </cell>
        </row>
        <row r="84"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-422</v>
          </cell>
          <cell r="CC84">
            <v>-422</v>
          </cell>
          <cell r="CD84">
            <v>0</v>
          </cell>
          <cell r="CE84">
            <v>-422</v>
          </cell>
        </row>
        <row r="85"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</row>
        <row r="86"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4393.9696960272013</v>
          </cell>
          <cell r="CC86">
            <v>4393.9696960272013</v>
          </cell>
          <cell r="CD86">
            <v>2.5465851649641991E-11</v>
          </cell>
          <cell r="CE86">
            <v>4393.9696960272267</v>
          </cell>
        </row>
        <row r="87"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-2992.8204634515969</v>
          </cell>
          <cell r="CC87">
            <v>-2992.8204634515969</v>
          </cell>
          <cell r="CD87">
            <v>4.0017766878008842E-11</v>
          </cell>
          <cell r="CE87">
            <v>-2992.8204634515569</v>
          </cell>
        </row>
        <row r="88"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-934699.23477208987</v>
          </cell>
          <cell r="CC88">
            <v>-934699.23477208987</v>
          </cell>
          <cell r="CD88">
            <v>3.7252902984619141E-9</v>
          </cell>
          <cell r="CE88">
            <v>-934699.23477208614</v>
          </cell>
        </row>
        <row r="89"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57334.993610379985</v>
          </cell>
          <cell r="CC89">
            <v>57334.993610379985</v>
          </cell>
          <cell r="CD89">
            <v>2.3283064365386963E-10</v>
          </cell>
          <cell r="CE89">
            <v>57334.993610380217</v>
          </cell>
        </row>
        <row r="90"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</row>
        <row r="91"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-3180</v>
          </cell>
          <cell r="CC91">
            <v>-3180</v>
          </cell>
          <cell r="CD91">
            <v>0</v>
          </cell>
          <cell r="CE91">
            <v>-3180</v>
          </cell>
        </row>
        <row r="92"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37886.270346859936</v>
          </cell>
          <cell r="CC92">
            <v>37886.270346859936</v>
          </cell>
          <cell r="CD92">
            <v>1.3969838619232178E-9</v>
          </cell>
          <cell r="CE92">
            <v>37886.270346861333</v>
          </cell>
        </row>
        <row r="93"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38317</v>
          </cell>
          <cell r="CC93">
            <v>38317</v>
          </cell>
          <cell r="CD93">
            <v>0</v>
          </cell>
          <cell r="CE93">
            <v>38317</v>
          </cell>
        </row>
        <row r="94"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206231.25317301042</v>
          </cell>
          <cell r="CC94">
            <v>206231.25317301042</v>
          </cell>
          <cell r="CD94">
            <v>-1.862645149230957E-9</v>
          </cell>
          <cell r="CE94">
            <v>206231.25317300856</v>
          </cell>
        </row>
        <row r="95"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</row>
        <row r="96"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7975.44</v>
          </cell>
          <cell r="CC96">
            <v>7975.44</v>
          </cell>
          <cell r="CD96">
            <v>-5.8207660913467407E-11</v>
          </cell>
          <cell r="CE96">
            <v>7975.4399999999441</v>
          </cell>
        </row>
        <row r="97"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-7628.160000000149</v>
          </cell>
          <cell r="CC97">
            <v>-7628.160000000149</v>
          </cell>
          <cell r="CD97">
            <v>3.7252902984619141E-9</v>
          </cell>
          <cell r="CE97">
            <v>-7628.1599999964237</v>
          </cell>
        </row>
        <row r="98"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1057</v>
          </cell>
          <cell r="CC98">
            <v>1057</v>
          </cell>
          <cell r="CD98">
            <v>0</v>
          </cell>
          <cell r="CE98">
            <v>1057</v>
          </cell>
        </row>
        <row r="99"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</row>
        <row r="100"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-37250</v>
          </cell>
          <cell r="CC100">
            <v>-37250</v>
          </cell>
          <cell r="CD100">
            <v>0</v>
          </cell>
          <cell r="CE100">
            <v>-37250</v>
          </cell>
        </row>
        <row r="101"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142719.4299965314</v>
          </cell>
          <cell r="CC101">
            <v>142719.4299965314</v>
          </cell>
          <cell r="CD101">
            <v>0</v>
          </cell>
          <cell r="CE101">
            <v>142719.4299965314</v>
          </cell>
        </row>
        <row r="102"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-5272</v>
          </cell>
          <cell r="CC102">
            <v>-5272</v>
          </cell>
          <cell r="CD102">
            <v>0</v>
          </cell>
          <cell r="CE102">
            <v>-5272</v>
          </cell>
        </row>
        <row r="103"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-11690</v>
          </cell>
          <cell r="CC103">
            <v>-11690</v>
          </cell>
          <cell r="CD103">
            <v>0</v>
          </cell>
          <cell r="CE103">
            <v>-11690</v>
          </cell>
        </row>
        <row r="104"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34690</v>
          </cell>
          <cell r="CC104">
            <v>34690</v>
          </cell>
          <cell r="CD104">
            <v>0</v>
          </cell>
          <cell r="CE104">
            <v>34690</v>
          </cell>
        </row>
        <row r="105"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6931.5</v>
          </cell>
          <cell r="CC105">
            <v>6931.5</v>
          </cell>
          <cell r="CD105">
            <v>0</v>
          </cell>
          <cell r="CE105">
            <v>6931.5</v>
          </cell>
        </row>
        <row r="106"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11</v>
          </cell>
          <cell r="CC106">
            <v>11</v>
          </cell>
          <cell r="CD106">
            <v>0</v>
          </cell>
          <cell r="CE106">
            <v>11</v>
          </cell>
        </row>
        <row r="107"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-675</v>
          </cell>
          <cell r="CC107">
            <v>-675</v>
          </cell>
          <cell r="CD107">
            <v>0</v>
          </cell>
          <cell r="CE107">
            <v>-675</v>
          </cell>
        </row>
        <row r="108"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-1185</v>
          </cell>
          <cell r="CC108">
            <v>-1185</v>
          </cell>
          <cell r="CD108">
            <v>0</v>
          </cell>
          <cell r="CE108">
            <v>-1185</v>
          </cell>
        </row>
        <row r="109"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-3029.5</v>
          </cell>
          <cell r="CC109">
            <v>-3029.5</v>
          </cell>
          <cell r="CD109">
            <v>0</v>
          </cell>
          <cell r="CE109">
            <v>-3029.5</v>
          </cell>
        </row>
        <row r="110"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61616.850000000093</v>
          </cell>
          <cell r="CC110">
            <v>61616.850000000093</v>
          </cell>
          <cell r="CD110">
            <v>-4.6566128730773926E-10</v>
          </cell>
          <cell r="CE110">
            <v>61616.849999999627</v>
          </cell>
        </row>
        <row r="111"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599</v>
          </cell>
          <cell r="CC111">
            <v>599</v>
          </cell>
          <cell r="CD111">
            <v>0</v>
          </cell>
          <cell r="CE111">
            <v>599</v>
          </cell>
        </row>
        <row r="112"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-3399552.2</v>
          </cell>
          <cell r="CC112">
            <v>-3399552.2</v>
          </cell>
          <cell r="CD112">
            <v>1.1175870895385742E-8</v>
          </cell>
          <cell r="CE112">
            <v>-3399552.1999999881</v>
          </cell>
        </row>
        <row r="113"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</row>
        <row r="114"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2802216.2</v>
          </cell>
          <cell r="CC114">
            <v>2802216.2</v>
          </cell>
          <cell r="CD114">
            <v>3.7252902984619141E-9</v>
          </cell>
          <cell r="CE114">
            <v>2802216.2</v>
          </cell>
        </row>
        <row r="115"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</row>
        <row r="116"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-7560</v>
          </cell>
          <cell r="CC116">
            <v>-7560</v>
          </cell>
          <cell r="CD116">
            <v>0</v>
          </cell>
          <cell r="CE116">
            <v>-7560</v>
          </cell>
        </row>
        <row r="117"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-827835.64841273427</v>
          </cell>
          <cell r="CC117">
            <v>-827835.64841273427</v>
          </cell>
          <cell r="CD117">
            <v>1.4901161193847656E-7</v>
          </cell>
          <cell r="CE117">
            <v>-827835.64841258526</v>
          </cell>
        </row>
        <row r="118"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1373924.6118192784</v>
          </cell>
          <cell r="CC118">
            <v>1373924.6118192784</v>
          </cell>
          <cell r="CD118">
            <v>1.862645149230957E-8</v>
          </cell>
          <cell r="CE118">
            <v>1373924.6118192971</v>
          </cell>
        </row>
        <row r="119"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546088.963406533</v>
          </cell>
          <cell r="CC119">
            <v>546088.963406533</v>
          </cell>
          <cell r="CD119">
            <v>1.4901161193847656E-7</v>
          </cell>
          <cell r="CE119">
            <v>546088.96340668201</v>
          </cell>
        </row>
        <row r="120"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</row>
        <row r="121"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</row>
        <row r="122"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187017.36</v>
          </cell>
          <cell r="CC122">
            <v>187017.36</v>
          </cell>
          <cell r="CD122">
            <v>-4.6566128730773926E-10</v>
          </cell>
          <cell r="CE122">
            <v>187017.3599999994</v>
          </cell>
        </row>
        <row r="123"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-878082.09192913398</v>
          </cell>
          <cell r="CC123">
            <v>-878082.09192913398</v>
          </cell>
          <cell r="CD123">
            <v>3.7252902984619141E-9</v>
          </cell>
          <cell r="CE123">
            <v>-878082.09192913026</v>
          </cell>
        </row>
        <row r="124"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468125.08351640403</v>
          </cell>
          <cell r="CC124">
            <v>468125.08351640403</v>
          </cell>
          <cell r="CD124">
            <v>7.4505805969238281E-8</v>
          </cell>
          <cell r="CE124">
            <v>468125.08351647854</v>
          </cell>
        </row>
        <row r="125"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-3407112.2</v>
          </cell>
          <cell r="CC125">
            <v>-3407112.2</v>
          </cell>
          <cell r="CD125">
            <v>1.1175870895385742E-8</v>
          </cell>
          <cell r="CE125">
            <v>-3407112.1999999881</v>
          </cell>
        </row>
        <row r="126"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2802216.2</v>
          </cell>
          <cell r="CC126">
            <v>2802216.2</v>
          </cell>
          <cell r="CD126">
            <v>3.7252902984619141E-9</v>
          </cell>
          <cell r="CE126">
            <v>2802216.2</v>
          </cell>
        </row>
        <row r="127"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-827835.64841271937</v>
          </cell>
          <cell r="CC127">
            <v>-827835.64841271937</v>
          </cell>
          <cell r="CD127">
            <v>1.3411045074462891E-7</v>
          </cell>
          <cell r="CE127">
            <v>-827835.64841258526</v>
          </cell>
        </row>
        <row r="129">
          <cell r="BQ129">
            <v>37987</v>
          </cell>
          <cell r="BR129">
            <v>38018</v>
          </cell>
          <cell r="BS129">
            <v>38047</v>
          </cell>
          <cell r="BT129">
            <v>38078</v>
          </cell>
          <cell r="BU129">
            <v>38108</v>
          </cell>
          <cell r="BV129">
            <v>38139</v>
          </cell>
          <cell r="BW129">
            <v>38169</v>
          </cell>
          <cell r="BX129">
            <v>38200</v>
          </cell>
          <cell r="BY129">
            <v>38231</v>
          </cell>
          <cell r="BZ129">
            <v>38261</v>
          </cell>
          <cell r="CA129">
            <v>38292</v>
          </cell>
          <cell r="CB129">
            <v>38322</v>
          </cell>
          <cell r="CC129" t="str">
            <v>YTD</v>
          </cell>
          <cell r="CD129" t="str">
            <v xml:space="preserve">Frcst </v>
          </cell>
          <cell r="CE129" t="str">
            <v xml:space="preserve">Total </v>
          </cell>
        </row>
        <row r="130"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-2217.4679999998771</v>
          </cell>
          <cell r="CC130">
            <v>-2217.4679999998771</v>
          </cell>
          <cell r="CD130">
            <v>1.3969838619232178E-9</v>
          </cell>
          <cell r="CE130">
            <v>-2217.4679999984801</v>
          </cell>
        </row>
        <row r="131"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-86</v>
          </cell>
          <cell r="CC131">
            <v>-86</v>
          </cell>
          <cell r="CD131">
            <v>-2.9103830456733704E-11</v>
          </cell>
          <cell r="CE131">
            <v>-86.000000000029104</v>
          </cell>
        </row>
        <row r="132"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-615.07000000000005</v>
          </cell>
          <cell r="CC132">
            <v>-615.07000000000005</v>
          </cell>
          <cell r="CD132">
            <v>-7.2759576141834259E-12</v>
          </cell>
          <cell r="CE132">
            <v>-615.07000000000698</v>
          </cell>
        </row>
        <row r="133"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-237.63999999999942</v>
          </cell>
          <cell r="CC133">
            <v>-237.63999999999942</v>
          </cell>
          <cell r="CD133">
            <v>-1.4551915228366852E-11</v>
          </cell>
          <cell r="CE133">
            <v>-237.64000000001397</v>
          </cell>
        </row>
        <row r="134"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-103.69999999999709</v>
          </cell>
          <cell r="CC134">
            <v>-103.69999999999709</v>
          </cell>
          <cell r="CD134">
            <v>4.3655745685100555E-11</v>
          </cell>
          <cell r="CE134">
            <v>-103.69999999995343</v>
          </cell>
        </row>
        <row r="135"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</row>
        <row r="136"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2189</v>
          </cell>
          <cell r="CC136">
            <v>2189</v>
          </cell>
          <cell r="CD136">
            <v>0</v>
          </cell>
          <cell r="CE136">
            <v>2189</v>
          </cell>
        </row>
        <row r="137"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</row>
        <row r="138"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-100</v>
          </cell>
          <cell r="CC138">
            <v>-100</v>
          </cell>
          <cell r="CD138">
            <v>0</v>
          </cell>
          <cell r="CE138">
            <v>-100</v>
          </cell>
        </row>
        <row r="139"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570</v>
          </cell>
          <cell r="CC139">
            <v>570</v>
          </cell>
          <cell r="CD139">
            <v>0</v>
          </cell>
          <cell r="CE139">
            <v>570</v>
          </cell>
        </row>
        <row r="140"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1.98</v>
          </cell>
          <cell r="CC140">
            <v>1.98</v>
          </cell>
          <cell r="CD140">
            <v>3.5527136788005009E-15</v>
          </cell>
          <cell r="CE140">
            <v>1.98</v>
          </cell>
        </row>
        <row r="141"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</row>
        <row r="142"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</row>
        <row r="143"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0.80000000000001137</v>
          </cell>
          <cell r="CC143">
            <v>0.80000000000001137</v>
          </cell>
          <cell r="CD143">
            <v>-7.3896444519050419E-13</v>
          </cell>
          <cell r="CE143">
            <v>0.7999999999992724</v>
          </cell>
        </row>
        <row r="144"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0.60000000000002274</v>
          </cell>
          <cell r="CC144">
            <v>0.60000000000002274</v>
          </cell>
          <cell r="CD144">
            <v>3.4106051316484809E-13</v>
          </cell>
          <cell r="CE144">
            <v>0.6000000000003638</v>
          </cell>
        </row>
        <row r="145"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1.3600000000005821</v>
          </cell>
          <cell r="CC145">
            <v>1.3600000000005821</v>
          </cell>
          <cell r="CD145">
            <v>-1.4551915228366852E-11</v>
          </cell>
          <cell r="CE145">
            <v>1.3599999999860302</v>
          </cell>
        </row>
        <row r="146"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-3492</v>
          </cell>
          <cell r="CC146">
            <v>-3492</v>
          </cell>
          <cell r="CD146">
            <v>0</v>
          </cell>
          <cell r="CE146">
            <v>-3492</v>
          </cell>
        </row>
        <row r="147"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</row>
        <row r="148"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51.959999999999127</v>
          </cell>
          <cell r="CC148">
            <v>51.959999999999127</v>
          </cell>
          <cell r="CD148">
            <v>-3.637978807091713E-11</v>
          </cell>
          <cell r="CE148">
            <v>51.959999999962747</v>
          </cell>
        </row>
        <row r="149"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89.580000000001746</v>
          </cell>
          <cell r="CC149">
            <v>89.580000000001746</v>
          </cell>
          <cell r="CD149">
            <v>1.4551915228366852E-11</v>
          </cell>
          <cell r="CE149">
            <v>89.580000000016298</v>
          </cell>
        </row>
        <row r="150"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51.69999999999709</v>
          </cell>
          <cell r="CC150">
            <v>51.69999999999709</v>
          </cell>
          <cell r="CD150">
            <v>-1.6007106751203537E-10</v>
          </cell>
          <cell r="CE150">
            <v>51.699999999837019</v>
          </cell>
        </row>
        <row r="151"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65.599999999998545</v>
          </cell>
          <cell r="CC151">
            <v>65.599999999998545</v>
          </cell>
          <cell r="CD151">
            <v>-2.1827872842550278E-11</v>
          </cell>
          <cell r="CE151">
            <v>65.599999999976717</v>
          </cell>
        </row>
        <row r="152"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-1750</v>
          </cell>
          <cell r="CC152">
            <v>-1750</v>
          </cell>
          <cell r="CD152">
            <v>0</v>
          </cell>
          <cell r="CE152">
            <v>-1750</v>
          </cell>
        </row>
        <row r="153"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-105</v>
          </cell>
          <cell r="CC153">
            <v>-105</v>
          </cell>
          <cell r="CD153">
            <v>0</v>
          </cell>
          <cell r="CE153">
            <v>-105</v>
          </cell>
        </row>
        <row r="154"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</row>
        <row r="155"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-5</v>
          </cell>
          <cell r="CC155">
            <v>-5</v>
          </cell>
          <cell r="CD155">
            <v>0</v>
          </cell>
          <cell r="CE155">
            <v>-5</v>
          </cell>
        </row>
        <row r="156"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</row>
        <row r="157"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555.79999999999995</v>
          </cell>
          <cell r="CC157">
            <v>555.79999999999995</v>
          </cell>
          <cell r="CD157">
            <v>-9.0949470177292824E-13</v>
          </cell>
          <cell r="CE157">
            <v>555.79999999999927</v>
          </cell>
        </row>
        <row r="158"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-106.64</v>
          </cell>
          <cell r="CC158">
            <v>-106.64</v>
          </cell>
          <cell r="CD158">
            <v>6.8212102632969618E-13</v>
          </cell>
          <cell r="CE158">
            <v>-106.63999999999942</v>
          </cell>
        </row>
        <row r="159"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134.08000000000001</v>
          </cell>
          <cell r="CC159">
            <v>134.08000000000001</v>
          </cell>
          <cell r="CD159">
            <v>0</v>
          </cell>
          <cell r="CE159">
            <v>134.08000000000001</v>
          </cell>
        </row>
        <row r="160"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273.702</v>
          </cell>
          <cell r="CC160">
            <v>273.702</v>
          </cell>
          <cell r="CD160">
            <v>0</v>
          </cell>
          <cell r="CE160">
            <v>273.70200000000023</v>
          </cell>
        </row>
        <row r="161"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-69</v>
          </cell>
          <cell r="CC161">
            <v>-69</v>
          </cell>
          <cell r="CD161">
            <v>0</v>
          </cell>
          <cell r="CE161">
            <v>-69</v>
          </cell>
        </row>
        <row r="162"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-129.56</v>
          </cell>
          <cell r="CC162">
            <v>-129.56</v>
          </cell>
          <cell r="CD162">
            <v>0</v>
          </cell>
          <cell r="CE162">
            <v>-129.56</v>
          </cell>
        </row>
        <row r="163"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</row>
        <row r="164"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-85</v>
          </cell>
          <cell r="CC164">
            <v>-85</v>
          </cell>
          <cell r="CD164">
            <v>0</v>
          </cell>
          <cell r="CE164">
            <v>-85</v>
          </cell>
        </row>
        <row r="165"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21.8</v>
          </cell>
          <cell r="CC165">
            <v>21.8</v>
          </cell>
          <cell r="CD165">
            <v>-6.8212102632969618E-13</v>
          </cell>
          <cell r="CE165">
            <v>21.799999999999272</v>
          </cell>
        </row>
        <row r="166"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103.57600000000002</v>
          </cell>
          <cell r="CC166">
            <v>103.57600000000002</v>
          </cell>
          <cell r="CD166">
            <v>9.0949470177292824E-13</v>
          </cell>
          <cell r="CE166">
            <v>103.57600000000093</v>
          </cell>
        </row>
        <row r="167"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</row>
        <row r="168"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91.72</v>
          </cell>
          <cell r="CC168">
            <v>91.72</v>
          </cell>
          <cell r="CD168">
            <v>0</v>
          </cell>
          <cell r="CE168">
            <v>91.72</v>
          </cell>
        </row>
        <row r="169"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61093.72</v>
          </cell>
          <cell r="CC169">
            <v>61093.72</v>
          </cell>
          <cell r="CD169">
            <v>-2.3283064365386963E-10</v>
          </cell>
          <cell r="CE169">
            <v>61093.719999999739</v>
          </cell>
        </row>
        <row r="170"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-59721</v>
          </cell>
          <cell r="CC170">
            <v>-59721</v>
          </cell>
          <cell r="CD170">
            <v>0</v>
          </cell>
          <cell r="CE170">
            <v>-59721</v>
          </cell>
        </row>
        <row r="171"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</row>
        <row r="172"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</row>
        <row r="173"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</row>
        <row r="174"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3526.1000000000058</v>
          </cell>
          <cell r="CC174">
            <v>3526.1000000000058</v>
          </cell>
          <cell r="CD174">
            <v>0</v>
          </cell>
          <cell r="CE174">
            <v>3526.1000000000058</v>
          </cell>
        </row>
        <row r="175"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</row>
        <row r="176"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2.6193447411060333E-10</v>
          </cell>
          <cell r="CC176">
            <v>2.6193447411060333E-10</v>
          </cell>
          <cell r="CD176">
            <v>-1.7462298274040222E-9</v>
          </cell>
          <cell r="CE176">
            <v>-1.4842953532934189E-9</v>
          </cell>
        </row>
        <row r="177"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</row>
        <row r="178">
          <cell r="BQ178">
            <v>37987</v>
          </cell>
          <cell r="BR178">
            <v>38018</v>
          </cell>
          <cell r="BS178">
            <v>38047</v>
          </cell>
          <cell r="BT178">
            <v>38078</v>
          </cell>
          <cell r="BU178">
            <v>38108</v>
          </cell>
          <cell r="BV178">
            <v>38139</v>
          </cell>
          <cell r="BW178">
            <v>38169</v>
          </cell>
          <cell r="BX178">
            <v>38200</v>
          </cell>
          <cell r="BY178">
            <v>38231</v>
          </cell>
          <cell r="BZ178">
            <v>38261</v>
          </cell>
          <cell r="CA178">
            <v>38292</v>
          </cell>
          <cell r="CB178">
            <v>38322</v>
          </cell>
          <cell r="CC178" t="str">
            <v>YTD</v>
          </cell>
          <cell r="CD178" t="str">
            <v xml:space="preserve">Frcst </v>
          </cell>
          <cell r="CE178" t="str">
            <v xml:space="preserve">Total </v>
          </cell>
        </row>
        <row r="179"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1146.5899999999674</v>
          </cell>
          <cell r="CC179">
            <v>1146.5899999999674</v>
          </cell>
          <cell r="CD179">
            <v>-1.1641532182693481E-10</v>
          </cell>
          <cell r="CE179">
            <v>1146.589999999851</v>
          </cell>
        </row>
        <row r="180"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470</v>
          </cell>
          <cell r="CC180">
            <v>470</v>
          </cell>
          <cell r="CD180">
            <v>0</v>
          </cell>
          <cell r="CE180">
            <v>470</v>
          </cell>
        </row>
        <row r="181"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-3487.2600000000093</v>
          </cell>
          <cell r="CC181">
            <v>-3487.2600000000093</v>
          </cell>
          <cell r="CD181">
            <v>0</v>
          </cell>
          <cell r="CE181">
            <v>-3487.2600000000093</v>
          </cell>
        </row>
        <row r="182"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-810.6820000000298</v>
          </cell>
          <cell r="CC182">
            <v>-810.6820000000298</v>
          </cell>
          <cell r="CD182">
            <v>9.3132257461547852E-10</v>
          </cell>
          <cell r="CE182">
            <v>-810.68199999909848</v>
          </cell>
        </row>
        <row r="183"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64619.819999999949</v>
          </cell>
          <cell r="CC183">
            <v>64619.819999999949</v>
          </cell>
          <cell r="CD183">
            <v>3.4924596548080444E-10</v>
          </cell>
          <cell r="CE183">
            <v>64619.820000000298</v>
          </cell>
        </row>
        <row r="184"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-59721</v>
          </cell>
          <cell r="CC184">
            <v>-59721</v>
          </cell>
          <cell r="CD184">
            <v>0</v>
          </cell>
          <cell r="CE184">
            <v>-59721</v>
          </cell>
        </row>
        <row r="185"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-2217.4679999998771</v>
          </cell>
          <cell r="CC185">
            <v>-2217.4679999998771</v>
          </cell>
          <cell r="CD185">
            <v>1.3969838619232178E-9</v>
          </cell>
          <cell r="CE185">
            <v>-2217.4679999984801</v>
          </cell>
        </row>
        <row r="186"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3.7252902984619141E-9</v>
          </cell>
          <cell r="CE186">
            <v>3.7252902984619141E-9</v>
          </cell>
        </row>
        <row r="187"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</row>
        <row r="188"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</row>
        <row r="189">
          <cell r="BQ189">
            <v>37987</v>
          </cell>
          <cell r="BR189">
            <v>38018</v>
          </cell>
          <cell r="BS189">
            <v>38047</v>
          </cell>
          <cell r="BT189">
            <v>38078</v>
          </cell>
          <cell r="BU189">
            <v>38108</v>
          </cell>
          <cell r="BV189">
            <v>38139</v>
          </cell>
          <cell r="BW189">
            <v>38169</v>
          </cell>
          <cell r="BX189">
            <v>38200</v>
          </cell>
          <cell r="BY189">
            <v>38231</v>
          </cell>
          <cell r="BZ189">
            <v>38261</v>
          </cell>
          <cell r="CA189">
            <v>38292</v>
          </cell>
          <cell r="CB189">
            <v>38322</v>
          </cell>
          <cell r="CC189" t="str">
            <v>YTD</v>
          </cell>
          <cell r="CD189" t="str">
            <v xml:space="preserve">Frcst </v>
          </cell>
          <cell r="CE189" t="str">
            <v xml:space="preserve">Total </v>
          </cell>
        </row>
        <row r="190"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45.764963000000002</v>
          </cell>
          <cell r="CC190">
            <v>45.764963000000002</v>
          </cell>
          <cell r="CD190">
            <v>0</v>
          </cell>
          <cell r="CE190">
            <v>45.764962999999966</v>
          </cell>
        </row>
        <row r="191"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22.004999999999999</v>
          </cell>
          <cell r="CC191">
            <v>22.004999999999999</v>
          </cell>
          <cell r="CD191">
            <v>0</v>
          </cell>
          <cell r="CE191">
            <v>22.004999999999999</v>
          </cell>
        </row>
        <row r="192"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</row>
        <row r="193"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</row>
        <row r="194"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</row>
        <row r="195"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</row>
        <row r="196"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</row>
        <row r="197"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</row>
        <row r="198"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  <cell r="BZ198">
            <v>0</v>
          </cell>
          <cell r="CA198">
            <v>0</v>
          </cell>
          <cell r="CB198">
            <v>0</v>
          </cell>
          <cell r="CC198">
            <v>0</v>
          </cell>
          <cell r="CD198">
            <v>0</v>
          </cell>
          <cell r="CE198">
            <v>0</v>
          </cell>
        </row>
        <row r="199"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0</v>
          </cell>
          <cell r="CB199">
            <v>-3.3333333334439885E-4</v>
          </cell>
          <cell r="CC199">
            <v>-3.3333333334439885E-4</v>
          </cell>
          <cell r="CD199">
            <v>1.7053025658242404E-13</v>
          </cell>
          <cell r="CE199">
            <v>-3.333333331738686E-4</v>
          </cell>
        </row>
        <row r="200"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  <cell r="BZ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</row>
        <row r="201"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</row>
        <row r="202"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</row>
        <row r="203"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</row>
        <row r="204"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  <cell r="BZ204">
            <v>0</v>
          </cell>
          <cell r="CA204">
            <v>0</v>
          </cell>
          <cell r="CB204">
            <v>0</v>
          </cell>
          <cell r="CC204">
            <v>0</v>
          </cell>
          <cell r="CD204">
            <v>0</v>
          </cell>
          <cell r="CE204">
            <v>0</v>
          </cell>
        </row>
        <row r="205"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  <cell r="BZ205">
            <v>0</v>
          </cell>
          <cell r="CA205">
            <v>0</v>
          </cell>
          <cell r="CB205">
            <v>-836.95244647999971</v>
          </cell>
          <cell r="CC205">
            <v>-836.95244647999971</v>
          </cell>
          <cell r="CD205">
            <v>-1.8189894035458565E-12</v>
          </cell>
          <cell r="CE205">
            <v>-836.95244648000153</v>
          </cell>
        </row>
        <row r="206"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  <cell r="BZ206">
            <v>0</v>
          </cell>
          <cell r="CA206">
            <v>0</v>
          </cell>
          <cell r="CB206">
            <v>-1059.7268924999962</v>
          </cell>
          <cell r="CC206">
            <v>-1059.7268924999962</v>
          </cell>
          <cell r="CD206">
            <v>0</v>
          </cell>
          <cell r="CE206">
            <v>-1059.7268924999953</v>
          </cell>
        </row>
        <row r="207"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3.8999999999987267E-2</v>
          </cell>
          <cell r="CC207">
            <v>3.8999999999987267E-2</v>
          </cell>
          <cell r="CD207">
            <v>6.8212102632969618E-13</v>
          </cell>
          <cell r="CE207">
            <v>3.9000000000669388E-2</v>
          </cell>
        </row>
        <row r="208"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-44.512000000000285</v>
          </cell>
          <cell r="CC208">
            <v>-44.512000000000285</v>
          </cell>
          <cell r="CD208">
            <v>1.0231815394945443E-12</v>
          </cell>
          <cell r="CE208">
            <v>-44.511999999999261</v>
          </cell>
        </row>
        <row r="209"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23.54400000000004</v>
          </cell>
          <cell r="CC209">
            <v>23.54400000000004</v>
          </cell>
          <cell r="CD209">
            <v>-1.7053025658242404E-13</v>
          </cell>
          <cell r="CE209">
            <v>23.543999999999869</v>
          </cell>
        </row>
        <row r="210"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</row>
        <row r="211"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</row>
        <row r="212"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</row>
        <row r="213"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</row>
        <row r="214"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</row>
        <row r="215"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</row>
        <row r="216"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</row>
        <row r="217"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</row>
        <row r="218"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-85.873000000000005</v>
          </cell>
          <cell r="CC218">
            <v>-85.873000000000005</v>
          </cell>
          <cell r="CD218">
            <v>4.1211478674085811E-13</v>
          </cell>
          <cell r="CE218">
            <v>-85.872999999999593</v>
          </cell>
        </row>
        <row r="219"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283.66250000000002</v>
          </cell>
          <cell r="CC219">
            <v>283.66250000000002</v>
          </cell>
          <cell r="CD219">
            <v>0</v>
          </cell>
          <cell r="CE219">
            <v>283.66249999999945</v>
          </cell>
        </row>
        <row r="220"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  <cell r="BZ220">
            <v>0</v>
          </cell>
          <cell r="CA220">
            <v>0</v>
          </cell>
          <cell r="CB220">
            <v>7.0000000000000284E-2</v>
          </cell>
          <cell r="CC220">
            <v>7.0000000000000284E-2</v>
          </cell>
          <cell r="CD220">
            <v>-7.1054273576010019E-15</v>
          </cell>
          <cell r="CE220">
            <v>6.9999999999993179E-2</v>
          </cell>
        </row>
        <row r="221"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-76.431999999999988</v>
          </cell>
          <cell r="CC221">
            <v>-76.431999999999988</v>
          </cell>
          <cell r="CD221">
            <v>1.9895196601282805E-13</v>
          </cell>
          <cell r="CE221">
            <v>-76.431999999999789</v>
          </cell>
        </row>
        <row r="222"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-0.28300000000000125</v>
          </cell>
          <cell r="CC222">
            <v>-0.28300000000000125</v>
          </cell>
          <cell r="CD222">
            <v>-1.4210854715202004E-14</v>
          </cell>
          <cell r="CE222">
            <v>-0.28300000000001546</v>
          </cell>
        </row>
        <row r="223"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263.74600000000009</v>
          </cell>
          <cell r="CC223">
            <v>263.74600000000009</v>
          </cell>
          <cell r="CD223">
            <v>-9.0949470177292824E-13</v>
          </cell>
          <cell r="CE223">
            <v>263.74599999999919</v>
          </cell>
        </row>
        <row r="224"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283.86391304692688</v>
          </cell>
          <cell r="CC224">
            <v>283.86391304692688</v>
          </cell>
          <cell r="CD224">
            <v>-3.1832314562052488E-12</v>
          </cell>
          <cell r="CE224">
            <v>283.8639130469237</v>
          </cell>
        </row>
        <row r="225"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-75.595315552874922</v>
          </cell>
          <cell r="CC225">
            <v>-75.595315552874922</v>
          </cell>
          <cell r="CD225">
            <v>0</v>
          </cell>
          <cell r="CE225">
            <v>-75.595315552874922</v>
          </cell>
        </row>
        <row r="226"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</row>
        <row r="227"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-58.08</v>
          </cell>
          <cell r="CB227">
            <v>-60.015999999999991</v>
          </cell>
          <cell r="CC227">
            <v>-118.09599999999999</v>
          </cell>
          <cell r="CD227">
            <v>0</v>
          </cell>
          <cell r="CE227">
            <v>-118.09599999999999</v>
          </cell>
        </row>
        <row r="228"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</row>
        <row r="229"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</row>
        <row r="230"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</row>
        <row r="231"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</row>
        <row r="232"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-58.079999999998108</v>
          </cell>
          <cell r="CB232">
            <v>-1316.6956118192757</v>
          </cell>
          <cell r="CC232">
            <v>-1374.7756118192738</v>
          </cell>
          <cell r="CD232">
            <v>4.0017766878008842E-11</v>
          </cell>
          <cell r="CE232">
            <v>-1374.7756118192337</v>
          </cell>
        </row>
        <row r="233"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</row>
        <row r="234"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</row>
        <row r="235"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67.769963000000075</v>
          </cell>
          <cell r="CC235">
            <v>67.769963000000075</v>
          </cell>
          <cell r="CD235">
            <v>5.6843418860808015E-13</v>
          </cell>
          <cell r="CE235">
            <v>67.769963000000644</v>
          </cell>
        </row>
        <row r="236"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-3.3333333334439885E-4</v>
          </cell>
          <cell r="CC236">
            <v>-3.3333333334439885E-4</v>
          </cell>
          <cell r="CD236">
            <v>3.979039320256561E-13</v>
          </cell>
          <cell r="CE236">
            <v>-3.3333333294649492E-4</v>
          </cell>
        </row>
        <row r="237"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0</v>
          </cell>
          <cell r="CB237">
            <v>-1719.818838979998</v>
          </cell>
          <cell r="CC237">
            <v>-1719.818838979998</v>
          </cell>
          <cell r="CD237">
            <v>-7.2759576141834259E-12</v>
          </cell>
          <cell r="CE237">
            <v>-1719.8188389800052</v>
          </cell>
        </row>
        <row r="238"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187.10100000000023</v>
          </cell>
          <cell r="CC238">
            <v>187.10100000000023</v>
          </cell>
          <cell r="CD238">
            <v>-5.6843418860808015E-13</v>
          </cell>
          <cell r="CE238">
            <v>187.10099999999966</v>
          </cell>
        </row>
        <row r="239"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208.26859749405185</v>
          </cell>
          <cell r="CC239">
            <v>208.26859749405185</v>
          </cell>
          <cell r="CD239">
            <v>-5.0022208597511053E-12</v>
          </cell>
          <cell r="CE239">
            <v>208.26859749404684</v>
          </cell>
        </row>
        <row r="240"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-1256.6796118192797</v>
          </cell>
          <cell r="CC240">
            <v>-1256.6796118192797</v>
          </cell>
          <cell r="CD240">
            <v>-2.1827872842550278E-11</v>
          </cell>
          <cell r="CE240">
            <v>-1256.6796118193015</v>
          </cell>
        </row>
        <row r="241"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</row>
        <row r="242"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</row>
        <row r="243"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-1256.6796118192797</v>
          </cell>
          <cell r="CC243">
            <v>-1256.6796118192797</v>
          </cell>
          <cell r="CD243">
            <v>-2.1827872842550278E-11</v>
          </cell>
          <cell r="CE243">
            <v>-1256.6796118193015</v>
          </cell>
        </row>
        <row r="244"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</row>
        <row r="245"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-58.080000000000382</v>
          </cell>
          <cell r="CB245">
            <v>-60.016000000000076</v>
          </cell>
          <cell r="CC245">
            <v>-118.09600000000046</v>
          </cell>
          <cell r="CD245">
            <v>2.7284841053187847E-12</v>
          </cell>
          <cell r="CE245">
            <v>-118.09599999999773</v>
          </cell>
        </row>
        <row r="246"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-58.079999999998108</v>
          </cell>
          <cell r="CB246">
            <v>-1316.6956118192793</v>
          </cell>
          <cell r="CC246">
            <v>-1374.7756118192774</v>
          </cell>
          <cell r="CD246">
            <v>-1.4551915228366852E-11</v>
          </cell>
          <cell r="CE246">
            <v>-1374.775611819292</v>
          </cell>
        </row>
        <row r="247">
          <cell r="BQ247" t="str">
            <v>OK</v>
          </cell>
          <cell r="BR247" t="str">
            <v>OK</v>
          </cell>
          <cell r="BS247" t="str">
            <v>OK</v>
          </cell>
          <cell r="BT247" t="str">
            <v>OK</v>
          </cell>
          <cell r="BU247" t="str">
            <v>OK</v>
          </cell>
          <cell r="BV247" t="str">
            <v>OK</v>
          </cell>
          <cell r="BW247" t="str">
            <v>OK</v>
          </cell>
          <cell r="BX247" t="str">
            <v>OK</v>
          </cell>
          <cell r="BY247" t="str">
            <v>OK</v>
          </cell>
          <cell r="BZ247" t="str">
            <v>OK</v>
          </cell>
          <cell r="CA247" t="str">
            <v>OK</v>
          </cell>
          <cell r="CB247" t="str">
            <v>OK</v>
          </cell>
          <cell r="CC247" t="str">
            <v>OK</v>
          </cell>
          <cell r="CD247" t="str">
            <v>OK</v>
          </cell>
          <cell r="CE247" t="str">
            <v>OK</v>
          </cell>
        </row>
        <row r="249"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-1550</v>
          </cell>
          <cell r="CC249">
            <v>-1550</v>
          </cell>
          <cell r="CD249">
            <v>0</v>
          </cell>
          <cell r="CE249">
            <v>-1550</v>
          </cell>
        </row>
        <row r="250"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</row>
        <row r="251"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</row>
        <row r="252"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</row>
        <row r="253"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</row>
        <row r="254"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</row>
        <row r="255"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</row>
        <row r="256"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</row>
        <row r="257"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-1550</v>
          </cell>
          <cell r="CC257">
            <v>-1550</v>
          </cell>
          <cell r="CD257">
            <v>0</v>
          </cell>
          <cell r="CE257">
            <v>-1550</v>
          </cell>
        </row>
        <row r="259"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46.175000000000182</v>
          </cell>
          <cell r="CC259">
            <v>46.175000000000182</v>
          </cell>
          <cell r="CD259">
            <v>9.0949470177292824E-13</v>
          </cell>
          <cell r="CE259">
            <v>46.175000000001091</v>
          </cell>
        </row>
        <row r="260"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-211.11200000000025</v>
          </cell>
          <cell r="CC260">
            <v>-211.11200000000025</v>
          </cell>
          <cell r="CD260">
            <v>0</v>
          </cell>
          <cell r="CE260">
            <v>-211.11200000000031</v>
          </cell>
        </row>
        <row r="261"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  <cell r="BZ261">
            <v>0</v>
          </cell>
          <cell r="CA261">
            <v>0</v>
          </cell>
          <cell r="CB261">
            <v>46.142000000000095</v>
          </cell>
          <cell r="CC261">
            <v>46.142000000000095</v>
          </cell>
          <cell r="CD261">
            <v>0</v>
          </cell>
          <cell r="CE261">
            <v>46.142000000000053</v>
          </cell>
        </row>
      </sheetData>
      <sheetData sheetId="1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 refreshError="1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 refreshError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ily Report"/>
      <sheetName val="log"/>
    </sheetNames>
    <sheetDataSet>
      <sheetData sheetId="0" refreshError="1"/>
      <sheetData sheetId="1" refreshError="1">
        <row r="2">
          <cell r="A2">
            <v>36871</v>
          </cell>
          <cell r="B2">
            <v>19747684.676977403</v>
          </cell>
          <cell r="C2">
            <v>41476591.969697088</v>
          </cell>
          <cell r="D2">
            <v>31624545.093866769</v>
          </cell>
        </row>
        <row r="3">
          <cell r="A3">
            <v>36872</v>
          </cell>
          <cell r="B3">
            <v>20329162.818263318</v>
          </cell>
          <cell r="C3">
            <v>41455589.93258068</v>
          </cell>
          <cell r="D3">
            <v>31613356.161898252</v>
          </cell>
        </row>
        <row r="4">
          <cell r="A4">
            <v>36873</v>
          </cell>
          <cell r="B4">
            <v>20007669.204480212</v>
          </cell>
          <cell r="C4">
            <v>38443977.149326935</v>
          </cell>
          <cell r="D4">
            <v>31602161.022218544</v>
          </cell>
        </row>
        <row r="5">
          <cell r="A5">
            <v>36874</v>
          </cell>
          <cell r="B5">
            <v>18196543.823898382</v>
          </cell>
          <cell r="C5">
            <v>27014533.205937713</v>
          </cell>
          <cell r="D5">
            <v>27662769.42473698</v>
          </cell>
        </row>
        <row r="6">
          <cell r="A6">
            <v>36875</v>
          </cell>
          <cell r="B6">
            <v>18982030.197664648</v>
          </cell>
          <cell r="C6">
            <v>29358428.020846445</v>
          </cell>
          <cell r="D6">
            <v>27654059.933368877</v>
          </cell>
        </row>
        <row r="7">
          <cell r="A7">
            <v>36876</v>
          </cell>
        </row>
        <row r="8">
          <cell r="A8">
            <v>36877</v>
          </cell>
        </row>
        <row r="9">
          <cell r="A9">
            <v>36878</v>
          </cell>
          <cell r="B9">
            <v>16581969.498042641</v>
          </cell>
          <cell r="C9">
            <v>25111531.956776187</v>
          </cell>
          <cell r="D9">
            <v>26630918.76663778</v>
          </cell>
        </row>
        <row r="10">
          <cell r="A10">
            <v>36879</v>
          </cell>
          <cell r="B10">
            <v>17103034.497307215</v>
          </cell>
          <cell r="C10">
            <v>25062023.496590931</v>
          </cell>
          <cell r="D10">
            <v>26622729.518348858</v>
          </cell>
        </row>
        <row r="11">
          <cell r="A11">
            <v>36880</v>
          </cell>
          <cell r="B11">
            <v>13090925.921442755</v>
          </cell>
          <cell r="C11">
            <v>20088552.113040041</v>
          </cell>
          <cell r="D11">
            <v>21594681.199939765</v>
          </cell>
        </row>
        <row r="12">
          <cell r="A12">
            <v>36881</v>
          </cell>
        </row>
        <row r="13">
          <cell r="A13">
            <v>36882</v>
          </cell>
        </row>
        <row r="14">
          <cell r="A14">
            <v>36883</v>
          </cell>
        </row>
        <row r="15">
          <cell r="A15">
            <v>36884</v>
          </cell>
        </row>
        <row r="16">
          <cell r="A16">
            <v>36885</v>
          </cell>
        </row>
        <row r="17">
          <cell r="A17">
            <v>36886</v>
          </cell>
        </row>
        <row r="18">
          <cell r="A18">
            <v>36887</v>
          </cell>
        </row>
        <row r="19">
          <cell r="A19">
            <v>36888</v>
          </cell>
        </row>
        <row r="20">
          <cell r="A20">
            <v>36889</v>
          </cell>
        </row>
        <row r="21">
          <cell r="A21">
            <v>36890</v>
          </cell>
        </row>
        <row r="22">
          <cell r="A22">
            <v>36891</v>
          </cell>
        </row>
        <row r="23">
          <cell r="A23">
            <v>36892</v>
          </cell>
        </row>
        <row r="24">
          <cell r="A24">
            <v>36893</v>
          </cell>
        </row>
        <row r="25">
          <cell r="A25">
            <v>36894</v>
          </cell>
          <cell r="B25">
            <v>11726980.287109973</v>
          </cell>
          <cell r="C25">
            <v>21247274.018170431</v>
          </cell>
          <cell r="D25">
            <v>23225451.958970312</v>
          </cell>
        </row>
        <row r="26">
          <cell r="A26">
            <v>36895</v>
          </cell>
          <cell r="B26">
            <v>10844614.013357455</v>
          </cell>
          <cell r="C26">
            <v>21235927.243156884</v>
          </cell>
          <cell r="D26">
            <v>23217166.799713973</v>
          </cell>
        </row>
        <row r="27">
          <cell r="A27">
            <v>36896</v>
          </cell>
          <cell r="B27">
            <v>10711686.809907285</v>
          </cell>
          <cell r="C27">
            <v>19996375.363194939</v>
          </cell>
          <cell r="D27">
            <v>23401859.969474513</v>
          </cell>
        </row>
        <row r="28">
          <cell r="A28">
            <v>36897</v>
          </cell>
        </row>
        <row r="29">
          <cell r="A29">
            <v>36898</v>
          </cell>
        </row>
        <row r="30">
          <cell r="A30">
            <v>36899</v>
          </cell>
          <cell r="B30">
            <v>10968313.869173497</v>
          </cell>
          <cell r="C30">
            <v>20740553.126030341</v>
          </cell>
          <cell r="D30">
            <v>24290332.173937574</v>
          </cell>
        </row>
        <row r="31">
          <cell r="A31">
            <v>36900</v>
          </cell>
          <cell r="B31">
            <v>10520093.418664079</v>
          </cell>
          <cell r="C31">
            <v>18925781.577693708</v>
          </cell>
          <cell r="D31">
            <v>22748822.677889023</v>
          </cell>
        </row>
        <row r="32">
          <cell r="A32">
            <v>36901</v>
          </cell>
          <cell r="B32">
            <v>10416434.054027673</v>
          </cell>
          <cell r="C32">
            <v>24180655.924037989</v>
          </cell>
          <cell r="D32">
            <v>22739765.392673813</v>
          </cell>
        </row>
        <row r="33">
          <cell r="A33">
            <v>36902</v>
          </cell>
          <cell r="B33">
            <v>9989621.0112026669</v>
          </cell>
          <cell r="C33">
            <v>18603363.478503969</v>
          </cell>
          <cell r="D33">
            <v>21219512.232783366</v>
          </cell>
        </row>
        <row r="34">
          <cell r="A34">
            <v>36903</v>
          </cell>
          <cell r="B34">
            <v>10441906.885880383</v>
          </cell>
          <cell r="C34">
            <v>18291455.959143601</v>
          </cell>
          <cell r="D34">
            <v>20607118.917349331</v>
          </cell>
        </row>
        <row r="35">
          <cell r="A35">
            <v>36904</v>
          </cell>
        </row>
        <row r="36">
          <cell r="A36">
            <v>36905</v>
          </cell>
        </row>
        <row r="37">
          <cell r="A37">
            <v>36906</v>
          </cell>
          <cell r="B37">
            <v>10467309.551937519</v>
          </cell>
          <cell r="C37">
            <v>17361102.966880962</v>
          </cell>
          <cell r="D37">
            <v>19295503.101033583</v>
          </cell>
        </row>
        <row r="38">
          <cell r="A38">
            <v>36907</v>
          </cell>
          <cell r="B38">
            <v>10459602.523519199</v>
          </cell>
          <cell r="C38">
            <v>17348535.284834489</v>
          </cell>
          <cell r="D38">
            <v>19286164.22500661</v>
          </cell>
        </row>
        <row r="39">
          <cell r="A39">
            <v>36908</v>
          </cell>
          <cell r="B39">
            <v>10637477.298199529</v>
          </cell>
          <cell r="C39">
            <v>17671122.336877067</v>
          </cell>
          <cell r="D39">
            <v>19629099.473271452</v>
          </cell>
        </row>
        <row r="40">
          <cell r="A40">
            <v>36909</v>
          </cell>
          <cell r="B40">
            <v>10995738.956751009</v>
          </cell>
          <cell r="C40">
            <v>18452327.966234837</v>
          </cell>
          <cell r="D40">
            <v>21260358.373966865</v>
          </cell>
        </row>
        <row r="41">
          <cell r="A41">
            <v>36910</v>
          </cell>
          <cell r="B41">
            <v>10663796.022479452</v>
          </cell>
          <cell r="C41">
            <v>18165949.618490428</v>
          </cell>
          <cell r="D41">
            <v>20896204.901932783</v>
          </cell>
        </row>
        <row r="42">
          <cell r="A42">
            <v>36913</v>
          </cell>
          <cell r="B42">
            <v>10714292.656678865</v>
          </cell>
          <cell r="C42">
            <v>19319291.211899094</v>
          </cell>
          <cell r="D42">
            <v>21023349.972710148</v>
          </cell>
        </row>
        <row r="43">
          <cell r="A43">
            <v>36914</v>
          </cell>
          <cell r="B43">
            <v>10561958.866244385</v>
          </cell>
          <cell r="C43">
            <v>19306938.996438593</v>
          </cell>
          <cell r="D43">
            <v>21014079.505759384</v>
          </cell>
        </row>
        <row r="44">
          <cell r="A44">
            <v>36915</v>
          </cell>
          <cell r="B44">
            <v>10099865.555071961</v>
          </cell>
          <cell r="C44">
            <v>19046945.142904386</v>
          </cell>
          <cell r="D44">
            <v>20880401.199090693</v>
          </cell>
        </row>
        <row r="45">
          <cell r="A45">
            <v>36916</v>
          </cell>
          <cell r="B45">
            <v>10559310.282285549</v>
          </cell>
          <cell r="C45">
            <v>19383366.718628563</v>
          </cell>
          <cell r="D45">
            <v>21549892.540011611</v>
          </cell>
        </row>
        <row r="46">
          <cell r="A46">
            <v>36917</v>
          </cell>
          <cell r="B46">
            <v>10557049.240513002</v>
          </cell>
          <cell r="C46">
            <v>18961643.911366045</v>
          </cell>
          <cell r="D46">
            <v>21038418.559920616</v>
          </cell>
        </row>
        <row r="47">
          <cell r="A47">
            <v>36920</v>
          </cell>
          <cell r="B47">
            <v>9911347.5685862955</v>
          </cell>
          <cell r="C47">
            <v>17836927.753669798</v>
          </cell>
          <cell r="D47">
            <v>20012992.941514593</v>
          </cell>
        </row>
        <row r="48">
          <cell r="A48">
            <v>36921</v>
          </cell>
          <cell r="B48">
            <v>11424817.660802411</v>
          </cell>
          <cell r="C48">
            <v>19772797.937928163</v>
          </cell>
          <cell r="D48">
            <v>20974996.123772163</v>
          </cell>
        </row>
        <row r="49">
          <cell r="A49">
            <v>36922</v>
          </cell>
          <cell r="B49">
            <v>10981112.823655032</v>
          </cell>
          <cell r="C49">
            <v>19345596.925232448</v>
          </cell>
          <cell r="D49">
            <v>19980170.571258109</v>
          </cell>
        </row>
        <row r="50">
          <cell r="A50">
            <v>36923</v>
          </cell>
          <cell r="B50">
            <v>10981112.823655032</v>
          </cell>
          <cell r="C50">
            <v>19345596.925232448</v>
          </cell>
          <cell r="D50">
            <v>19980170.571258109</v>
          </cell>
        </row>
        <row r="51">
          <cell r="A51">
            <v>36924</v>
          </cell>
          <cell r="B51">
            <v>10254710.710918175</v>
          </cell>
          <cell r="C51">
            <v>18924004.371012237</v>
          </cell>
          <cell r="D51">
            <v>19700170.718226947</v>
          </cell>
        </row>
        <row r="52">
          <cell r="A52">
            <v>36927</v>
          </cell>
          <cell r="B52">
            <v>10470651.309335416</v>
          </cell>
          <cell r="C52">
            <v>18771163.682242911</v>
          </cell>
          <cell r="D52">
            <v>19485248.660601154</v>
          </cell>
        </row>
        <row r="53">
          <cell r="A53">
            <v>36928</v>
          </cell>
          <cell r="B53">
            <v>11165058.471774496</v>
          </cell>
          <cell r="C53">
            <v>19581572.320155736</v>
          </cell>
          <cell r="D53">
            <v>19769051.341368053</v>
          </cell>
        </row>
        <row r="54">
          <cell r="A54">
            <v>36929</v>
          </cell>
          <cell r="B54">
            <v>10893141.758987892</v>
          </cell>
          <cell r="C54">
            <v>19159107.147364974</v>
          </cell>
          <cell r="D54">
            <v>19353499.905029859</v>
          </cell>
        </row>
        <row r="55">
          <cell r="A55">
            <v>36930</v>
          </cell>
          <cell r="B55">
            <v>9742835.0890560932</v>
          </cell>
          <cell r="C55">
            <v>18038175.91746429</v>
          </cell>
          <cell r="D55">
            <v>18497728.086987115</v>
          </cell>
        </row>
        <row r="56">
          <cell r="A56">
            <v>36931</v>
          </cell>
          <cell r="B56">
            <v>9999892.5434658099</v>
          </cell>
          <cell r="C56">
            <v>19104770.786341295</v>
          </cell>
          <cell r="D56">
            <v>18648464.371180728</v>
          </cell>
        </row>
        <row r="57">
          <cell r="A57">
            <v>36934</v>
          </cell>
          <cell r="B57">
            <v>10010573.676399721</v>
          </cell>
          <cell r="C57">
            <v>19274878.762049217</v>
          </cell>
          <cell r="D57">
            <v>18971885.78889735</v>
          </cell>
        </row>
        <row r="58">
          <cell r="A58">
            <v>36935</v>
          </cell>
          <cell r="B58">
            <v>10147939.495791942</v>
          </cell>
          <cell r="C58">
            <v>19085960.588534288</v>
          </cell>
          <cell r="D58">
            <v>18869184.945235789</v>
          </cell>
        </row>
        <row r="59">
          <cell r="A59">
            <v>36936</v>
          </cell>
          <cell r="B59">
            <v>9446368.13010085</v>
          </cell>
          <cell r="C59">
            <v>18703704.628075536</v>
          </cell>
          <cell r="D59">
            <v>18670250.802944146</v>
          </cell>
        </row>
        <row r="60">
          <cell r="A60">
            <v>36937</v>
          </cell>
          <cell r="B60">
            <v>10058122.150522577</v>
          </cell>
          <cell r="C60">
            <v>19630264.885451537</v>
          </cell>
          <cell r="D60">
            <v>19416368.924870513</v>
          </cell>
        </row>
        <row r="61">
          <cell r="A61">
            <v>36938</v>
          </cell>
          <cell r="B61">
            <v>9872561.7960242666</v>
          </cell>
          <cell r="C61">
            <v>19276722.154891029</v>
          </cell>
          <cell r="D61">
            <v>19068561.657035876</v>
          </cell>
        </row>
        <row r="62">
          <cell r="A62">
            <v>36941</v>
          </cell>
        </row>
        <row r="63">
          <cell r="A63">
            <v>36942</v>
          </cell>
          <cell r="B63">
            <v>9793132.7210171744</v>
          </cell>
          <cell r="C63">
            <v>19086163.973505553</v>
          </cell>
          <cell r="D63">
            <v>18789108.728107583</v>
          </cell>
        </row>
        <row r="64">
          <cell r="A64">
            <v>36943</v>
          </cell>
          <cell r="B64">
            <v>10271807.743603654</v>
          </cell>
          <cell r="C64">
            <v>19621688.111857817</v>
          </cell>
          <cell r="D64">
            <v>19239230.454358514</v>
          </cell>
        </row>
        <row r="65">
          <cell r="A65">
            <v>36944</v>
          </cell>
          <cell r="B65">
            <v>10433784.87566499</v>
          </cell>
          <cell r="C65">
            <v>19880287.774347819</v>
          </cell>
          <cell r="D65">
            <v>19462778.361221015</v>
          </cell>
        </row>
        <row r="66">
          <cell r="A66">
            <v>36945</v>
          </cell>
          <cell r="B66">
            <v>10454568.375055242</v>
          </cell>
          <cell r="C66">
            <v>19791677.201867122</v>
          </cell>
          <cell r="D66">
            <v>19356773.080570348</v>
          </cell>
        </row>
        <row r="67">
          <cell r="A67">
            <v>36948</v>
          </cell>
          <cell r="B67">
            <v>10356483.147666864</v>
          </cell>
          <cell r="C67">
            <v>19640596.869749412</v>
          </cell>
          <cell r="D67">
            <v>19228094.048483528</v>
          </cell>
        </row>
        <row r="68">
          <cell r="A68">
            <v>36949</v>
          </cell>
          <cell r="B68">
            <v>10433556.046335138</v>
          </cell>
          <cell r="C68">
            <v>19839981.226307217</v>
          </cell>
          <cell r="D68">
            <v>19132607.179810628</v>
          </cell>
        </row>
        <row r="69">
          <cell r="A69">
            <v>36950</v>
          </cell>
          <cell r="B69">
            <v>10082388.778191421</v>
          </cell>
          <cell r="C69">
            <v>19306077.878911588</v>
          </cell>
          <cell r="D69">
            <v>18589377.915873911</v>
          </cell>
        </row>
        <row r="70">
          <cell r="A70">
            <v>36951</v>
          </cell>
        </row>
        <row r="71">
          <cell r="A71">
            <v>36952</v>
          </cell>
          <cell r="B71">
            <v>10652449.154016944</v>
          </cell>
          <cell r="C71">
            <v>18725589.62416992</v>
          </cell>
          <cell r="D71">
            <v>18516405.526619729</v>
          </cell>
        </row>
        <row r="72">
          <cell r="A72">
            <v>36955</v>
          </cell>
          <cell r="B72">
            <v>10069050.511222979</v>
          </cell>
          <cell r="C72">
            <v>18003748.614362221</v>
          </cell>
          <cell r="D72">
            <v>18171600.908202074</v>
          </cell>
        </row>
        <row r="73">
          <cell r="A73">
            <v>36956</v>
          </cell>
          <cell r="B73">
            <v>10081841.939620223</v>
          </cell>
          <cell r="C73">
            <v>17551060.090047192</v>
          </cell>
          <cell r="D73">
            <v>17911132.853111934</v>
          </cell>
        </row>
        <row r="74">
          <cell r="A74">
            <v>36957</v>
          </cell>
          <cell r="B74">
            <v>10183100.701210164</v>
          </cell>
          <cell r="C74">
            <v>17554799.796206579</v>
          </cell>
          <cell r="D74">
            <v>17805139.374740198</v>
          </cell>
        </row>
        <row r="75">
          <cell r="A75">
            <v>36958</v>
          </cell>
          <cell r="B75">
            <v>9810289.4658397548</v>
          </cell>
          <cell r="C75">
            <v>17305493.909898549</v>
          </cell>
          <cell r="D75">
            <v>17483071.444814295</v>
          </cell>
        </row>
        <row r="76">
          <cell r="A76">
            <v>36959</v>
          </cell>
          <cell r="B76">
            <v>10230180.612449808</v>
          </cell>
          <cell r="C76">
            <v>17691068.870608423</v>
          </cell>
          <cell r="D76">
            <v>17473693.763518091</v>
          </cell>
        </row>
        <row r="77">
          <cell r="A77">
            <v>36962</v>
          </cell>
          <cell r="B77">
            <v>11070784.130018916</v>
          </cell>
          <cell r="C77">
            <v>19129628.165865239</v>
          </cell>
          <cell r="D77">
            <v>18547338.863773461</v>
          </cell>
        </row>
        <row r="78">
          <cell r="A78">
            <v>36963</v>
          </cell>
          <cell r="B78">
            <v>10927335.964952279</v>
          </cell>
          <cell r="C78">
            <v>18922979.565290865</v>
          </cell>
          <cell r="D78">
            <v>18412035.482537657</v>
          </cell>
        </row>
        <row r="79">
          <cell r="A79">
            <v>36964</v>
          </cell>
          <cell r="B79">
            <v>11435368.971299127</v>
          </cell>
          <cell r="C79">
            <v>18967007.504656114</v>
          </cell>
          <cell r="D79">
            <v>18379684.122528777</v>
          </cell>
        </row>
        <row r="80">
          <cell r="A80">
            <v>36965</v>
          </cell>
          <cell r="B80">
            <v>11470400.930385115</v>
          </cell>
          <cell r="C80">
            <v>19394473.400893446</v>
          </cell>
          <cell r="D80">
            <v>18939860.467065945</v>
          </cell>
        </row>
        <row r="81">
          <cell r="A81">
            <v>36966</v>
          </cell>
          <cell r="B81">
            <v>10965246.782046426</v>
          </cell>
          <cell r="C81">
            <v>19163704.190897293</v>
          </cell>
          <cell r="D81">
            <v>18996498.841330227</v>
          </cell>
        </row>
        <row r="82">
          <cell r="A82">
            <v>36969</v>
          </cell>
          <cell r="B82">
            <v>9436813.7360558845</v>
          </cell>
          <cell r="C82">
            <v>16405246.311772866</v>
          </cell>
          <cell r="D82">
            <v>16647994.740785195</v>
          </cell>
        </row>
        <row r="83">
          <cell r="A83">
            <v>36970</v>
          </cell>
          <cell r="B83">
            <v>9407936.5291859098</v>
          </cell>
          <cell r="C83">
            <v>16296045.978534073</v>
          </cell>
          <cell r="D83">
            <v>16701948.587913297</v>
          </cell>
        </row>
        <row r="84">
          <cell r="A84">
            <v>36971</v>
          </cell>
          <cell r="B84">
            <v>9400070.5888954271</v>
          </cell>
          <cell r="C84">
            <v>16344148.410459293</v>
          </cell>
          <cell r="D84">
            <v>16580098.82632274</v>
          </cell>
        </row>
        <row r="85">
          <cell r="A85">
            <v>36972</v>
          </cell>
          <cell r="B85">
            <v>9383657.827892907</v>
          </cell>
          <cell r="C85">
            <v>16407216.175751144</v>
          </cell>
          <cell r="D85">
            <v>17106166.294376541</v>
          </cell>
        </row>
        <row r="86">
          <cell r="A86">
            <v>36973</v>
          </cell>
          <cell r="B86">
            <v>8617235.456374066</v>
          </cell>
          <cell r="C86">
            <v>16354943.163469506</v>
          </cell>
          <cell r="D86">
            <v>17302791.958467573</v>
          </cell>
        </row>
        <row r="87">
          <cell r="A87">
            <v>36976</v>
          </cell>
          <cell r="B87">
            <v>8743313.6896918174</v>
          </cell>
          <cell r="C87">
            <v>16284231.110368762</v>
          </cell>
          <cell r="D87">
            <v>17389985.711957362</v>
          </cell>
        </row>
        <row r="88">
          <cell r="A88">
            <v>36977</v>
          </cell>
          <cell r="B88">
            <v>8641854.6527331229</v>
          </cell>
          <cell r="C88">
            <v>16011188.215861123</v>
          </cell>
          <cell r="D88">
            <v>17100921.574446358</v>
          </cell>
        </row>
        <row r="89">
          <cell r="A89">
            <v>36978</v>
          </cell>
          <cell r="B89">
            <v>8315788.3848471968</v>
          </cell>
          <cell r="C89">
            <v>15204485.119872931</v>
          </cell>
          <cell r="D89">
            <v>16774336.049800994</v>
          </cell>
        </row>
        <row r="90">
          <cell r="A90">
            <v>36979</v>
          </cell>
          <cell r="B90">
            <v>8547225.5039873384</v>
          </cell>
          <cell r="C90">
            <v>15714815.562329169</v>
          </cell>
          <cell r="D90">
            <v>16951530.489253912</v>
          </cell>
        </row>
        <row r="91">
          <cell r="A91">
            <v>36980</v>
          </cell>
          <cell r="B91">
            <v>5791338.6635964457</v>
          </cell>
          <cell r="C91">
            <v>16235567.118480286</v>
          </cell>
          <cell r="D91">
            <v>17265538.696414676</v>
          </cell>
        </row>
        <row r="92">
          <cell r="A92">
            <v>36983</v>
          </cell>
          <cell r="B92">
            <v>5854847.3177724397</v>
          </cell>
          <cell r="C92">
            <v>15935016.765743544</v>
          </cell>
          <cell r="D92">
            <v>15861842.435142286</v>
          </cell>
        </row>
        <row r="93">
          <cell r="A93">
            <v>36984</v>
          </cell>
        </row>
        <row r="94">
          <cell r="A94">
            <v>36985</v>
          </cell>
        </row>
        <row r="95">
          <cell r="A95">
            <v>36986</v>
          </cell>
        </row>
        <row r="96">
          <cell r="A96">
            <v>36987</v>
          </cell>
        </row>
        <row r="97">
          <cell r="A97">
            <v>36990</v>
          </cell>
        </row>
        <row r="98">
          <cell r="A98">
            <v>36991</v>
          </cell>
        </row>
        <row r="99">
          <cell r="A99">
            <v>36992</v>
          </cell>
        </row>
        <row r="100">
          <cell r="A100">
            <v>36993</v>
          </cell>
        </row>
        <row r="101">
          <cell r="A101">
            <v>36994</v>
          </cell>
        </row>
        <row r="102">
          <cell r="A102">
            <v>36997</v>
          </cell>
        </row>
        <row r="103">
          <cell r="A103">
            <v>36998</v>
          </cell>
        </row>
        <row r="104">
          <cell r="A104">
            <v>36999</v>
          </cell>
        </row>
        <row r="105">
          <cell r="A105">
            <v>37000</v>
          </cell>
        </row>
        <row r="106">
          <cell r="A106">
            <v>37001</v>
          </cell>
        </row>
        <row r="107">
          <cell r="A107">
            <v>37004</v>
          </cell>
        </row>
        <row r="108">
          <cell r="A108">
            <v>37005</v>
          </cell>
        </row>
        <row r="109">
          <cell r="A109">
            <v>37006</v>
          </cell>
        </row>
        <row r="110">
          <cell r="A110">
            <v>37007</v>
          </cell>
        </row>
        <row r="111">
          <cell r="A111">
            <v>37008</v>
          </cell>
        </row>
        <row r="112">
          <cell r="A112">
            <v>37011</v>
          </cell>
        </row>
        <row r="113">
          <cell r="A113">
            <v>37012</v>
          </cell>
        </row>
        <row r="114">
          <cell r="A114">
            <v>37013</v>
          </cell>
        </row>
        <row r="115">
          <cell r="A115">
            <v>37014</v>
          </cell>
        </row>
        <row r="116">
          <cell r="A116">
            <v>37015</v>
          </cell>
        </row>
        <row r="117">
          <cell r="A117">
            <v>37018</v>
          </cell>
        </row>
        <row r="118">
          <cell r="A118">
            <v>37019</v>
          </cell>
        </row>
        <row r="119">
          <cell r="A119">
            <v>37020</v>
          </cell>
        </row>
        <row r="120">
          <cell r="A120">
            <v>37021</v>
          </cell>
        </row>
        <row r="121">
          <cell r="A121">
            <v>37022</v>
          </cell>
        </row>
        <row r="122">
          <cell r="A122">
            <v>37025</v>
          </cell>
        </row>
        <row r="123">
          <cell r="A123">
            <v>37026</v>
          </cell>
        </row>
        <row r="124">
          <cell r="A124">
            <v>37027</v>
          </cell>
        </row>
        <row r="125">
          <cell r="A125">
            <v>37028</v>
          </cell>
        </row>
        <row r="126">
          <cell r="A126">
            <v>37029</v>
          </cell>
        </row>
        <row r="127">
          <cell r="A127">
            <v>37032</v>
          </cell>
        </row>
        <row r="128">
          <cell r="A128">
            <v>37033</v>
          </cell>
        </row>
        <row r="129">
          <cell r="A129">
            <v>37034</v>
          </cell>
        </row>
        <row r="130">
          <cell r="A130">
            <v>37035</v>
          </cell>
        </row>
        <row r="131">
          <cell r="A131">
            <v>37036</v>
          </cell>
        </row>
        <row r="132">
          <cell r="A132">
            <v>37039</v>
          </cell>
        </row>
        <row r="133">
          <cell r="A133">
            <v>37040</v>
          </cell>
        </row>
        <row r="134">
          <cell r="A134">
            <v>37041</v>
          </cell>
        </row>
        <row r="135">
          <cell r="A135">
            <v>37042</v>
          </cell>
        </row>
        <row r="136">
          <cell r="A136">
            <v>37043</v>
          </cell>
        </row>
        <row r="137">
          <cell r="A137">
            <v>37046</v>
          </cell>
        </row>
        <row r="138">
          <cell r="A138">
            <v>37047</v>
          </cell>
        </row>
        <row r="139">
          <cell r="A139">
            <v>37048</v>
          </cell>
        </row>
        <row r="140">
          <cell r="A140">
            <v>37049</v>
          </cell>
        </row>
        <row r="141">
          <cell r="A141">
            <v>37050</v>
          </cell>
        </row>
        <row r="142">
          <cell r="A142">
            <v>37053</v>
          </cell>
        </row>
        <row r="143">
          <cell r="A143">
            <v>37054</v>
          </cell>
        </row>
        <row r="144">
          <cell r="A144">
            <v>37055</v>
          </cell>
        </row>
        <row r="145">
          <cell r="A145">
            <v>37056</v>
          </cell>
        </row>
        <row r="146">
          <cell r="A146">
            <v>37057</v>
          </cell>
        </row>
        <row r="147">
          <cell r="A147">
            <v>37060</v>
          </cell>
        </row>
        <row r="148">
          <cell r="A148">
            <v>37061</v>
          </cell>
        </row>
        <row r="149">
          <cell r="A149">
            <v>37062</v>
          </cell>
        </row>
        <row r="150">
          <cell r="A150">
            <v>37063</v>
          </cell>
        </row>
        <row r="151">
          <cell r="A151">
            <v>37064</v>
          </cell>
        </row>
        <row r="152">
          <cell r="A152">
            <v>37067</v>
          </cell>
        </row>
        <row r="153">
          <cell r="A153">
            <v>37068</v>
          </cell>
        </row>
        <row r="154">
          <cell r="A154">
            <v>37069</v>
          </cell>
        </row>
        <row r="155">
          <cell r="A155">
            <v>37070</v>
          </cell>
        </row>
        <row r="156">
          <cell r="A156">
            <v>37071</v>
          </cell>
        </row>
        <row r="157">
          <cell r="A157">
            <v>37074</v>
          </cell>
        </row>
        <row r="158">
          <cell r="A158">
            <v>37075</v>
          </cell>
        </row>
        <row r="159">
          <cell r="A159">
            <v>37076</v>
          </cell>
        </row>
        <row r="160">
          <cell r="A160">
            <v>37077</v>
          </cell>
        </row>
        <row r="161">
          <cell r="A161">
            <v>37078</v>
          </cell>
        </row>
        <row r="162">
          <cell r="A162">
            <v>37081</v>
          </cell>
        </row>
        <row r="163">
          <cell r="A163">
            <v>37082</v>
          </cell>
        </row>
        <row r="164">
          <cell r="A164">
            <v>37083</v>
          </cell>
        </row>
        <row r="165">
          <cell r="A165">
            <v>37084</v>
          </cell>
        </row>
        <row r="166">
          <cell r="A166">
            <v>37085</v>
          </cell>
        </row>
        <row r="167">
          <cell r="A167">
            <v>37088</v>
          </cell>
        </row>
        <row r="168">
          <cell r="A168">
            <v>37089</v>
          </cell>
        </row>
        <row r="169">
          <cell r="A169">
            <v>37090</v>
          </cell>
        </row>
        <row r="170">
          <cell r="A170">
            <v>37091</v>
          </cell>
        </row>
        <row r="171">
          <cell r="A171">
            <v>37092</v>
          </cell>
        </row>
        <row r="172">
          <cell r="A172">
            <v>37095</v>
          </cell>
        </row>
        <row r="173">
          <cell r="A173">
            <v>37096</v>
          </cell>
        </row>
        <row r="174">
          <cell r="A174">
            <v>37097</v>
          </cell>
        </row>
        <row r="175">
          <cell r="A175">
            <v>37098</v>
          </cell>
        </row>
        <row r="176">
          <cell r="A176">
            <v>37099</v>
          </cell>
        </row>
        <row r="177">
          <cell r="A177">
            <v>37102</v>
          </cell>
        </row>
        <row r="178">
          <cell r="A178">
            <v>37103</v>
          </cell>
        </row>
        <row r="179">
          <cell r="A179">
            <v>37104</v>
          </cell>
        </row>
        <row r="180">
          <cell r="A180">
            <v>37105</v>
          </cell>
        </row>
        <row r="181">
          <cell r="A181">
            <v>37106</v>
          </cell>
        </row>
        <row r="182">
          <cell r="A182">
            <v>37109</v>
          </cell>
        </row>
        <row r="183">
          <cell r="A183">
            <v>37110</v>
          </cell>
        </row>
        <row r="184">
          <cell r="A184">
            <v>37111</v>
          </cell>
        </row>
        <row r="185">
          <cell r="A185">
            <v>37112</v>
          </cell>
        </row>
        <row r="186">
          <cell r="A186">
            <v>37113</v>
          </cell>
        </row>
        <row r="187">
          <cell r="A187">
            <v>37116</v>
          </cell>
        </row>
        <row r="188">
          <cell r="A188">
            <v>37117</v>
          </cell>
        </row>
        <row r="189">
          <cell r="A189">
            <v>37118</v>
          </cell>
        </row>
        <row r="190">
          <cell r="A190">
            <v>37119</v>
          </cell>
        </row>
        <row r="191">
          <cell r="A191">
            <v>37120</v>
          </cell>
        </row>
        <row r="192">
          <cell r="A192">
            <v>37123</v>
          </cell>
        </row>
        <row r="193">
          <cell r="A193">
            <v>37124</v>
          </cell>
        </row>
        <row r="194">
          <cell r="A194">
            <v>37125</v>
          </cell>
        </row>
        <row r="195">
          <cell r="A195">
            <v>37126</v>
          </cell>
        </row>
        <row r="196">
          <cell r="A196">
            <v>37127</v>
          </cell>
        </row>
        <row r="197">
          <cell r="A197">
            <v>37130</v>
          </cell>
        </row>
        <row r="198">
          <cell r="A198">
            <v>37131</v>
          </cell>
        </row>
        <row r="199">
          <cell r="A199">
            <v>37132</v>
          </cell>
        </row>
        <row r="200">
          <cell r="A200">
            <v>37133</v>
          </cell>
        </row>
        <row r="201">
          <cell r="A201">
            <v>37134</v>
          </cell>
        </row>
        <row r="202">
          <cell r="A202">
            <v>37137</v>
          </cell>
        </row>
        <row r="203">
          <cell r="A203">
            <v>37138</v>
          </cell>
        </row>
        <row r="204">
          <cell r="A204">
            <v>37139</v>
          </cell>
        </row>
        <row r="205">
          <cell r="A205">
            <v>37140</v>
          </cell>
        </row>
        <row r="206">
          <cell r="A206">
            <v>37141</v>
          </cell>
        </row>
        <row r="207">
          <cell r="A207">
            <v>37144</v>
          </cell>
        </row>
        <row r="208">
          <cell r="A208">
            <v>37145</v>
          </cell>
        </row>
        <row r="209">
          <cell r="A209">
            <v>37146</v>
          </cell>
        </row>
        <row r="210">
          <cell r="A210">
            <v>37147</v>
          </cell>
        </row>
        <row r="211">
          <cell r="A211">
            <v>37148</v>
          </cell>
        </row>
        <row r="212">
          <cell r="A212">
            <v>37151</v>
          </cell>
        </row>
        <row r="213">
          <cell r="A213">
            <v>37152</v>
          </cell>
        </row>
        <row r="214">
          <cell r="A214">
            <v>37153</v>
          </cell>
        </row>
        <row r="215">
          <cell r="A215">
            <v>37154</v>
          </cell>
        </row>
        <row r="216">
          <cell r="A216">
            <v>37155</v>
          </cell>
        </row>
        <row r="217">
          <cell r="A217">
            <v>37158</v>
          </cell>
        </row>
        <row r="218">
          <cell r="A218">
            <v>37159</v>
          </cell>
        </row>
        <row r="219">
          <cell r="A219">
            <v>37160</v>
          </cell>
        </row>
        <row r="220">
          <cell r="A220">
            <v>37161</v>
          </cell>
        </row>
        <row r="221">
          <cell r="A221">
            <v>37162</v>
          </cell>
        </row>
        <row r="222">
          <cell r="A222">
            <v>37165</v>
          </cell>
        </row>
        <row r="223">
          <cell r="A223">
            <v>37166</v>
          </cell>
        </row>
        <row r="224">
          <cell r="A224">
            <v>37167</v>
          </cell>
        </row>
        <row r="225">
          <cell r="A225">
            <v>37168</v>
          </cell>
        </row>
        <row r="226">
          <cell r="A226">
            <v>37169</v>
          </cell>
        </row>
        <row r="227">
          <cell r="A227">
            <v>37172</v>
          </cell>
        </row>
        <row r="228">
          <cell r="A228">
            <v>37173</v>
          </cell>
        </row>
        <row r="229">
          <cell r="A229">
            <v>37174</v>
          </cell>
        </row>
        <row r="230">
          <cell r="A230">
            <v>37175</v>
          </cell>
        </row>
        <row r="231">
          <cell r="A231">
            <v>37176</v>
          </cell>
        </row>
        <row r="232">
          <cell r="A232">
            <v>37179</v>
          </cell>
        </row>
        <row r="233">
          <cell r="A233">
            <v>37180</v>
          </cell>
        </row>
        <row r="234">
          <cell r="A234">
            <v>37181</v>
          </cell>
        </row>
        <row r="235">
          <cell r="A235">
            <v>37182</v>
          </cell>
        </row>
        <row r="236">
          <cell r="A236">
            <v>37183</v>
          </cell>
        </row>
        <row r="237">
          <cell r="A237">
            <v>37186</v>
          </cell>
        </row>
        <row r="238">
          <cell r="A238">
            <v>37187</v>
          </cell>
        </row>
        <row r="239">
          <cell r="A239">
            <v>37188</v>
          </cell>
        </row>
        <row r="240">
          <cell r="A240">
            <v>37189</v>
          </cell>
        </row>
        <row r="241">
          <cell r="A241">
            <v>37190</v>
          </cell>
        </row>
        <row r="242">
          <cell r="A242">
            <v>37193</v>
          </cell>
        </row>
        <row r="243">
          <cell r="A243">
            <v>37194</v>
          </cell>
        </row>
        <row r="244">
          <cell r="A244">
            <v>37195</v>
          </cell>
        </row>
        <row r="245">
          <cell r="A245">
            <v>37196</v>
          </cell>
        </row>
        <row r="246">
          <cell r="A246">
            <v>37197</v>
          </cell>
        </row>
        <row r="247">
          <cell r="A247">
            <v>37200</v>
          </cell>
        </row>
        <row r="248">
          <cell r="A248">
            <v>37201</v>
          </cell>
        </row>
        <row r="249">
          <cell r="A249">
            <v>37202</v>
          </cell>
        </row>
        <row r="250">
          <cell r="A250">
            <v>37203</v>
          </cell>
        </row>
        <row r="251">
          <cell r="A251">
            <v>37204</v>
          </cell>
        </row>
        <row r="252">
          <cell r="A252">
            <v>37207</v>
          </cell>
        </row>
        <row r="253">
          <cell r="A253">
            <v>37208</v>
          </cell>
        </row>
        <row r="254">
          <cell r="A254">
            <v>37209</v>
          </cell>
        </row>
        <row r="255">
          <cell r="A255">
            <v>37210</v>
          </cell>
        </row>
        <row r="256">
          <cell r="A256">
            <v>37211</v>
          </cell>
        </row>
        <row r="257">
          <cell r="A257">
            <v>37214</v>
          </cell>
        </row>
        <row r="258">
          <cell r="A258">
            <v>37215</v>
          </cell>
        </row>
        <row r="259">
          <cell r="A259">
            <v>37216</v>
          </cell>
        </row>
        <row r="260">
          <cell r="A260">
            <v>37217</v>
          </cell>
        </row>
        <row r="261">
          <cell r="A261">
            <v>37218</v>
          </cell>
        </row>
        <row r="262">
          <cell r="A262">
            <v>37221</v>
          </cell>
        </row>
        <row r="263">
          <cell r="A263">
            <v>37222</v>
          </cell>
        </row>
        <row r="264">
          <cell r="A264">
            <v>37223</v>
          </cell>
        </row>
        <row r="265">
          <cell r="A265">
            <v>37224</v>
          </cell>
        </row>
        <row r="266">
          <cell r="A266">
            <v>37225</v>
          </cell>
        </row>
        <row r="267">
          <cell r="A267">
            <v>37228</v>
          </cell>
        </row>
        <row r="268">
          <cell r="A268">
            <v>37229</v>
          </cell>
        </row>
        <row r="269">
          <cell r="A269">
            <v>37230</v>
          </cell>
        </row>
        <row r="270">
          <cell r="A270">
            <v>37231</v>
          </cell>
        </row>
        <row r="271">
          <cell r="A271">
            <v>37232</v>
          </cell>
        </row>
        <row r="272">
          <cell r="A272">
            <v>37235</v>
          </cell>
        </row>
        <row r="273">
          <cell r="A273">
            <v>37236</v>
          </cell>
        </row>
        <row r="274">
          <cell r="A274">
            <v>37237</v>
          </cell>
        </row>
        <row r="275">
          <cell r="A275">
            <v>37238</v>
          </cell>
        </row>
        <row r="276">
          <cell r="A276">
            <v>37239</v>
          </cell>
        </row>
        <row r="277">
          <cell r="A277">
            <v>37242</v>
          </cell>
        </row>
        <row r="278">
          <cell r="A278">
            <v>37243</v>
          </cell>
        </row>
        <row r="279">
          <cell r="A279">
            <v>37244</v>
          </cell>
        </row>
        <row r="280">
          <cell r="A280">
            <v>37245</v>
          </cell>
        </row>
        <row r="281">
          <cell r="A281">
            <v>37246</v>
          </cell>
        </row>
        <row r="282">
          <cell r="A282">
            <v>37249</v>
          </cell>
        </row>
        <row r="283">
          <cell r="A283">
            <v>37250</v>
          </cell>
        </row>
        <row r="284">
          <cell r="A284">
            <v>37251</v>
          </cell>
        </row>
        <row r="285">
          <cell r="A285">
            <v>37252</v>
          </cell>
        </row>
        <row r="286">
          <cell r="A286">
            <v>37253</v>
          </cell>
        </row>
        <row r="287">
          <cell r="A287">
            <v>37256</v>
          </cell>
        </row>
        <row r="288">
          <cell r="A288">
            <v>37257</v>
          </cell>
        </row>
        <row r="289">
          <cell r="A289">
            <v>37258</v>
          </cell>
        </row>
        <row r="290">
          <cell r="A290">
            <v>37259</v>
          </cell>
        </row>
        <row r="291">
          <cell r="A291">
            <v>37260</v>
          </cell>
        </row>
        <row r="292">
          <cell r="A292">
            <v>37263</v>
          </cell>
        </row>
        <row r="293">
          <cell r="A293">
            <v>37264</v>
          </cell>
        </row>
        <row r="294">
          <cell r="A294">
            <v>37265</v>
          </cell>
        </row>
        <row r="295">
          <cell r="A295">
            <v>37266</v>
          </cell>
        </row>
        <row r="296">
          <cell r="A296">
            <v>37267</v>
          </cell>
        </row>
        <row r="297">
          <cell r="A297">
            <v>37270</v>
          </cell>
        </row>
        <row r="298">
          <cell r="A298">
            <v>37271</v>
          </cell>
        </row>
        <row r="299">
          <cell r="A299">
            <v>37272</v>
          </cell>
        </row>
        <row r="300">
          <cell r="A300">
            <v>37273</v>
          </cell>
        </row>
        <row r="301">
          <cell r="A301">
            <v>37274</v>
          </cell>
        </row>
        <row r="302">
          <cell r="A302">
            <v>37277</v>
          </cell>
        </row>
        <row r="303">
          <cell r="A303">
            <v>37278</v>
          </cell>
        </row>
        <row r="304">
          <cell r="A304">
            <v>37279</v>
          </cell>
        </row>
        <row r="305">
          <cell r="A305">
            <v>37280</v>
          </cell>
        </row>
        <row r="306">
          <cell r="A306">
            <v>37281</v>
          </cell>
        </row>
        <row r="307">
          <cell r="A307">
            <v>37284</v>
          </cell>
        </row>
        <row r="308">
          <cell r="A308">
            <v>37285</v>
          </cell>
        </row>
        <row r="309">
          <cell r="A309">
            <v>37286</v>
          </cell>
        </row>
        <row r="310">
          <cell r="A310">
            <v>37287</v>
          </cell>
        </row>
        <row r="311">
          <cell r="A311">
            <v>37288</v>
          </cell>
        </row>
        <row r="312">
          <cell r="A312">
            <v>37291</v>
          </cell>
        </row>
        <row r="313">
          <cell r="A313">
            <v>37292</v>
          </cell>
        </row>
        <row r="314">
          <cell r="A314">
            <v>37293</v>
          </cell>
        </row>
        <row r="315">
          <cell r="A315">
            <v>37294</v>
          </cell>
        </row>
        <row r="316">
          <cell r="A316">
            <v>37295</v>
          </cell>
        </row>
        <row r="317">
          <cell r="A317">
            <v>37298</v>
          </cell>
        </row>
        <row r="318">
          <cell r="A318">
            <v>37299</v>
          </cell>
        </row>
        <row r="319">
          <cell r="A319">
            <v>37300</v>
          </cell>
        </row>
        <row r="320">
          <cell r="A320">
            <v>37301</v>
          </cell>
        </row>
        <row r="321">
          <cell r="A321">
            <v>37302</v>
          </cell>
        </row>
        <row r="322">
          <cell r="A322">
            <v>37305</v>
          </cell>
        </row>
        <row r="323">
          <cell r="A323">
            <v>37306</v>
          </cell>
        </row>
        <row r="324">
          <cell r="A324">
            <v>37307</v>
          </cell>
        </row>
        <row r="325">
          <cell r="A325">
            <v>37308</v>
          </cell>
        </row>
        <row r="326">
          <cell r="A326">
            <v>37309</v>
          </cell>
        </row>
        <row r="327">
          <cell r="A327">
            <v>37312</v>
          </cell>
        </row>
        <row r="328">
          <cell r="A328">
            <v>37313</v>
          </cell>
        </row>
        <row r="329">
          <cell r="A329">
            <v>37314</v>
          </cell>
        </row>
        <row r="330">
          <cell r="A330">
            <v>37315</v>
          </cell>
        </row>
        <row r="331">
          <cell r="A331">
            <v>37316</v>
          </cell>
        </row>
        <row r="332">
          <cell r="A332">
            <v>37319</v>
          </cell>
        </row>
        <row r="333">
          <cell r="A333">
            <v>37320</v>
          </cell>
        </row>
        <row r="334">
          <cell r="A334">
            <v>37321</v>
          </cell>
        </row>
        <row r="335">
          <cell r="A335">
            <v>37322</v>
          </cell>
        </row>
        <row r="336">
          <cell r="A336">
            <v>37323</v>
          </cell>
        </row>
        <row r="337">
          <cell r="A337">
            <v>37326</v>
          </cell>
        </row>
        <row r="338">
          <cell r="A338">
            <v>37327</v>
          </cell>
        </row>
        <row r="339">
          <cell r="A339">
            <v>37328</v>
          </cell>
        </row>
        <row r="340">
          <cell r="A340">
            <v>37329</v>
          </cell>
        </row>
        <row r="341">
          <cell r="A341">
            <v>37330</v>
          </cell>
        </row>
        <row r="342">
          <cell r="A342">
            <v>37333</v>
          </cell>
        </row>
        <row r="343">
          <cell r="A343">
            <v>37334</v>
          </cell>
        </row>
        <row r="344">
          <cell r="A344">
            <v>37335</v>
          </cell>
        </row>
        <row r="345">
          <cell r="A345">
            <v>37336</v>
          </cell>
        </row>
        <row r="346">
          <cell r="A346">
            <v>37337</v>
          </cell>
        </row>
        <row r="347">
          <cell r="A347">
            <v>37340</v>
          </cell>
        </row>
        <row r="348">
          <cell r="A348">
            <v>37341</v>
          </cell>
        </row>
        <row r="349">
          <cell r="A349">
            <v>37342</v>
          </cell>
        </row>
        <row r="350">
          <cell r="A350">
            <v>37343</v>
          </cell>
        </row>
        <row r="351">
          <cell r="A351">
            <v>37344</v>
          </cell>
        </row>
        <row r="352">
          <cell r="A352">
            <v>37347</v>
          </cell>
        </row>
        <row r="353">
          <cell r="A353">
            <v>37348</v>
          </cell>
        </row>
        <row r="354">
          <cell r="A354">
            <v>37349</v>
          </cell>
        </row>
        <row r="355">
          <cell r="A355">
            <v>37350</v>
          </cell>
        </row>
        <row r="356">
          <cell r="A356">
            <v>37351</v>
          </cell>
        </row>
        <row r="357">
          <cell r="A357">
            <v>37354</v>
          </cell>
        </row>
        <row r="358">
          <cell r="A358">
            <v>37355</v>
          </cell>
        </row>
        <row r="359">
          <cell r="A359">
            <v>37356</v>
          </cell>
        </row>
        <row r="360">
          <cell r="A360">
            <v>37357</v>
          </cell>
        </row>
        <row r="361">
          <cell r="A361">
            <v>37358</v>
          </cell>
        </row>
        <row r="362">
          <cell r="A362">
            <v>37361</v>
          </cell>
        </row>
        <row r="363">
          <cell r="A363">
            <v>37362</v>
          </cell>
        </row>
        <row r="364">
          <cell r="A364">
            <v>37363</v>
          </cell>
        </row>
        <row r="365">
          <cell r="A365">
            <v>37364</v>
          </cell>
        </row>
        <row r="366">
          <cell r="A366">
            <v>37365</v>
          </cell>
        </row>
        <row r="367">
          <cell r="A367">
            <v>37368</v>
          </cell>
        </row>
        <row r="368">
          <cell r="A368">
            <v>37369</v>
          </cell>
        </row>
        <row r="369">
          <cell r="A369">
            <v>37370</v>
          </cell>
        </row>
        <row r="370">
          <cell r="A370">
            <v>37371</v>
          </cell>
        </row>
        <row r="371">
          <cell r="A371">
            <v>37372</v>
          </cell>
        </row>
        <row r="372">
          <cell r="A372">
            <v>37375</v>
          </cell>
        </row>
        <row r="373">
          <cell r="A373">
            <v>37376</v>
          </cell>
        </row>
        <row r="374">
          <cell r="A374">
            <v>37377</v>
          </cell>
        </row>
        <row r="375">
          <cell r="A375">
            <v>37378</v>
          </cell>
        </row>
        <row r="376">
          <cell r="A376">
            <v>37379</v>
          </cell>
        </row>
        <row r="377">
          <cell r="A377">
            <v>37382</v>
          </cell>
        </row>
        <row r="378">
          <cell r="A378">
            <v>37383</v>
          </cell>
        </row>
        <row r="379">
          <cell r="A379">
            <v>37384</v>
          </cell>
        </row>
        <row r="380">
          <cell r="A380">
            <v>37385</v>
          </cell>
        </row>
        <row r="381">
          <cell r="A381">
            <v>37386</v>
          </cell>
        </row>
        <row r="382">
          <cell r="A382">
            <v>37389</v>
          </cell>
        </row>
        <row r="383">
          <cell r="A383">
            <v>37390</v>
          </cell>
        </row>
        <row r="384">
          <cell r="A384">
            <v>37391</v>
          </cell>
        </row>
        <row r="385">
          <cell r="A385">
            <v>37392</v>
          </cell>
        </row>
        <row r="386">
          <cell r="A386">
            <v>37393</v>
          </cell>
        </row>
        <row r="387">
          <cell r="A387">
            <v>37396</v>
          </cell>
        </row>
        <row r="388">
          <cell r="A388">
            <v>37397</v>
          </cell>
        </row>
        <row r="389">
          <cell r="A389">
            <v>37398</v>
          </cell>
        </row>
        <row r="390">
          <cell r="A390">
            <v>37399</v>
          </cell>
        </row>
        <row r="391">
          <cell r="A391">
            <v>37400</v>
          </cell>
        </row>
        <row r="392">
          <cell r="A392">
            <v>37403</v>
          </cell>
        </row>
        <row r="393">
          <cell r="A393">
            <v>37404</v>
          </cell>
        </row>
        <row r="394">
          <cell r="A394">
            <v>37405</v>
          </cell>
        </row>
        <row r="395">
          <cell r="A395">
            <v>37406</v>
          </cell>
        </row>
        <row r="396">
          <cell r="A396">
            <v>37407</v>
          </cell>
        </row>
        <row r="397">
          <cell r="A397">
            <v>37410</v>
          </cell>
        </row>
        <row r="398">
          <cell r="A398">
            <v>37411</v>
          </cell>
        </row>
        <row r="399">
          <cell r="A399">
            <v>37412</v>
          </cell>
        </row>
        <row r="400">
          <cell r="A400">
            <v>37413</v>
          </cell>
        </row>
        <row r="401">
          <cell r="A401">
            <v>37414</v>
          </cell>
        </row>
        <row r="402">
          <cell r="A402">
            <v>37417</v>
          </cell>
        </row>
        <row r="403">
          <cell r="A403">
            <v>37418</v>
          </cell>
        </row>
        <row r="404">
          <cell r="A404">
            <v>37419</v>
          </cell>
        </row>
        <row r="405">
          <cell r="A405">
            <v>37420</v>
          </cell>
        </row>
        <row r="406">
          <cell r="A406">
            <v>37421</v>
          </cell>
        </row>
        <row r="407">
          <cell r="A407">
            <v>37424</v>
          </cell>
        </row>
        <row r="408">
          <cell r="A408">
            <v>37425</v>
          </cell>
        </row>
        <row r="409">
          <cell r="A409">
            <v>37426</v>
          </cell>
        </row>
        <row r="410">
          <cell r="A410">
            <v>37427</v>
          </cell>
        </row>
        <row r="411">
          <cell r="A411">
            <v>37428</v>
          </cell>
        </row>
        <row r="412">
          <cell r="A412">
            <v>37431</v>
          </cell>
        </row>
        <row r="413">
          <cell r="A413">
            <v>37432</v>
          </cell>
        </row>
        <row r="414">
          <cell r="A414">
            <v>37433</v>
          </cell>
        </row>
        <row r="415">
          <cell r="A415">
            <v>37434</v>
          </cell>
        </row>
        <row r="416">
          <cell r="A416">
            <v>37435</v>
          </cell>
        </row>
        <row r="417">
          <cell r="A417">
            <v>37438</v>
          </cell>
        </row>
        <row r="418">
          <cell r="A418">
            <v>37439</v>
          </cell>
        </row>
        <row r="419">
          <cell r="A419">
            <v>37440</v>
          </cell>
        </row>
        <row r="420">
          <cell r="A420">
            <v>37441</v>
          </cell>
        </row>
        <row r="421">
          <cell r="A421">
            <v>37442</v>
          </cell>
        </row>
        <row r="422">
          <cell r="A422">
            <v>37445</v>
          </cell>
        </row>
        <row r="423">
          <cell r="A423">
            <v>37446</v>
          </cell>
        </row>
        <row r="424">
          <cell r="A424">
            <v>37447</v>
          </cell>
        </row>
        <row r="425">
          <cell r="A425">
            <v>37448</v>
          </cell>
        </row>
        <row r="426">
          <cell r="A426">
            <v>37449</v>
          </cell>
        </row>
        <row r="427">
          <cell r="A427">
            <v>37452</v>
          </cell>
        </row>
        <row r="428">
          <cell r="A428">
            <v>37453</v>
          </cell>
        </row>
        <row r="429">
          <cell r="A429">
            <v>37454</v>
          </cell>
        </row>
        <row r="430">
          <cell r="A430">
            <v>37455</v>
          </cell>
        </row>
        <row r="431">
          <cell r="A431">
            <v>37456</v>
          </cell>
        </row>
        <row r="432">
          <cell r="A432">
            <v>37459</v>
          </cell>
        </row>
        <row r="433">
          <cell r="A433">
            <v>37460</v>
          </cell>
        </row>
        <row r="434">
          <cell r="A434">
            <v>37461</v>
          </cell>
        </row>
        <row r="435">
          <cell r="A435">
            <v>37462</v>
          </cell>
        </row>
        <row r="436">
          <cell r="A436">
            <v>37463</v>
          </cell>
        </row>
        <row r="437">
          <cell r="A437">
            <v>37466</v>
          </cell>
        </row>
        <row r="438">
          <cell r="A438">
            <v>37467</v>
          </cell>
        </row>
        <row r="439">
          <cell r="A439">
            <v>37468</v>
          </cell>
        </row>
        <row r="440">
          <cell r="A440">
            <v>37469</v>
          </cell>
        </row>
        <row r="441">
          <cell r="A441">
            <v>37470</v>
          </cell>
        </row>
        <row r="442">
          <cell r="A442">
            <v>37473</v>
          </cell>
        </row>
        <row r="443">
          <cell r="A443">
            <v>37474</v>
          </cell>
        </row>
        <row r="444">
          <cell r="A444">
            <v>37475</v>
          </cell>
        </row>
        <row r="445">
          <cell r="A445">
            <v>37476</v>
          </cell>
        </row>
        <row r="446">
          <cell r="A446">
            <v>37477</v>
          </cell>
        </row>
        <row r="447">
          <cell r="A447">
            <v>37480</v>
          </cell>
        </row>
        <row r="448">
          <cell r="A448">
            <v>37481</v>
          </cell>
        </row>
        <row r="449">
          <cell r="A449">
            <v>37482</v>
          </cell>
        </row>
        <row r="450">
          <cell r="A450">
            <v>37483</v>
          </cell>
        </row>
        <row r="451">
          <cell r="A451">
            <v>37484</v>
          </cell>
        </row>
        <row r="452">
          <cell r="A452">
            <v>37487</v>
          </cell>
        </row>
        <row r="453">
          <cell r="A453">
            <v>37488</v>
          </cell>
        </row>
        <row r="454">
          <cell r="A454">
            <v>37489</v>
          </cell>
        </row>
        <row r="455">
          <cell r="A455">
            <v>37490</v>
          </cell>
        </row>
        <row r="456">
          <cell r="A456">
            <v>37491</v>
          </cell>
        </row>
        <row r="457">
          <cell r="A457">
            <v>37494</v>
          </cell>
        </row>
        <row r="458">
          <cell r="A458">
            <v>37495</v>
          </cell>
        </row>
        <row r="459">
          <cell r="A459">
            <v>37496</v>
          </cell>
        </row>
        <row r="460">
          <cell r="A460">
            <v>37497</v>
          </cell>
        </row>
        <row r="461">
          <cell r="A461">
            <v>37498</v>
          </cell>
        </row>
        <row r="462">
          <cell r="A462">
            <v>37501</v>
          </cell>
        </row>
        <row r="463">
          <cell r="A463">
            <v>37502</v>
          </cell>
        </row>
        <row r="464">
          <cell r="A464">
            <v>37503</v>
          </cell>
        </row>
        <row r="465">
          <cell r="A465">
            <v>37504</v>
          </cell>
        </row>
        <row r="466">
          <cell r="A466">
            <v>37505</v>
          </cell>
        </row>
        <row r="467">
          <cell r="A467">
            <v>37508</v>
          </cell>
        </row>
        <row r="468">
          <cell r="A468">
            <v>37509</v>
          </cell>
        </row>
        <row r="469">
          <cell r="A469">
            <v>37510</v>
          </cell>
        </row>
        <row r="470">
          <cell r="A470">
            <v>37511</v>
          </cell>
        </row>
        <row r="471">
          <cell r="A471">
            <v>37512</v>
          </cell>
        </row>
        <row r="472">
          <cell r="A472">
            <v>37515</v>
          </cell>
        </row>
        <row r="473">
          <cell r="A473">
            <v>37516</v>
          </cell>
        </row>
        <row r="474">
          <cell r="A474">
            <v>37517</v>
          </cell>
        </row>
        <row r="475">
          <cell r="A475">
            <v>37518</v>
          </cell>
        </row>
        <row r="476">
          <cell r="A476">
            <v>37519</v>
          </cell>
        </row>
        <row r="477">
          <cell r="A477">
            <v>37522</v>
          </cell>
        </row>
        <row r="478">
          <cell r="A478">
            <v>37523</v>
          </cell>
        </row>
        <row r="479">
          <cell r="A479">
            <v>37524</v>
          </cell>
        </row>
        <row r="480">
          <cell r="A480">
            <v>37525</v>
          </cell>
        </row>
        <row r="481">
          <cell r="A481">
            <v>37526</v>
          </cell>
        </row>
        <row r="482">
          <cell r="A482">
            <v>37529</v>
          </cell>
        </row>
        <row r="483">
          <cell r="A483">
            <v>37530</v>
          </cell>
        </row>
        <row r="484">
          <cell r="A484">
            <v>37531</v>
          </cell>
        </row>
        <row r="485">
          <cell r="A485">
            <v>37532</v>
          </cell>
        </row>
        <row r="486">
          <cell r="A486">
            <v>37533</v>
          </cell>
        </row>
        <row r="487">
          <cell r="A487">
            <v>37536</v>
          </cell>
        </row>
        <row r="488">
          <cell r="A488">
            <v>37537</v>
          </cell>
        </row>
        <row r="489">
          <cell r="A489">
            <v>37538</v>
          </cell>
        </row>
        <row r="490">
          <cell r="A490">
            <v>37539</v>
          </cell>
        </row>
        <row r="491">
          <cell r="A491">
            <v>37540</v>
          </cell>
        </row>
        <row r="492">
          <cell r="A492">
            <v>37543</v>
          </cell>
        </row>
        <row r="493">
          <cell r="A493">
            <v>37544</v>
          </cell>
        </row>
        <row r="494">
          <cell r="A494">
            <v>37545</v>
          </cell>
        </row>
        <row r="495">
          <cell r="A495">
            <v>37546</v>
          </cell>
        </row>
        <row r="496">
          <cell r="A496">
            <v>37547</v>
          </cell>
        </row>
        <row r="497">
          <cell r="A497">
            <v>37550</v>
          </cell>
        </row>
        <row r="498">
          <cell r="A498">
            <v>37551</v>
          </cell>
        </row>
        <row r="499">
          <cell r="A499">
            <v>37552</v>
          </cell>
        </row>
        <row r="500">
          <cell r="A500">
            <v>37553</v>
          </cell>
        </row>
        <row r="501">
          <cell r="A501">
            <v>37554</v>
          </cell>
        </row>
        <row r="502">
          <cell r="A502">
            <v>37557</v>
          </cell>
        </row>
        <row r="503">
          <cell r="A503">
            <v>37558</v>
          </cell>
        </row>
        <row r="504">
          <cell r="A504">
            <v>37559</v>
          </cell>
        </row>
        <row r="505">
          <cell r="A505">
            <v>37560</v>
          </cell>
        </row>
        <row r="506">
          <cell r="A506">
            <v>37561</v>
          </cell>
        </row>
        <row r="507">
          <cell r="A507">
            <v>37564</v>
          </cell>
        </row>
        <row r="508">
          <cell r="A508">
            <v>37565</v>
          </cell>
        </row>
        <row r="509">
          <cell r="A509">
            <v>37566</v>
          </cell>
        </row>
        <row r="510">
          <cell r="A510">
            <v>37567</v>
          </cell>
        </row>
        <row r="511">
          <cell r="A511">
            <v>37568</v>
          </cell>
        </row>
        <row r="512">
          <cell r="A512">
            <v>37571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BS"/>
      <sheetName val="CWC"/>
      <sheetName val="Extrac1"/>
      <sheetName val="Cube.SAP Recon"/>
      <sheetName val="Dec03"/>
      <sheetName val="Nov03"/>
      <sheetName val="Oct03"/>
      <sheetName val="Sep03"/>
      <sheetName val="JulAug03"/>
      <sheetName val="Jun03"/>
      <sheetName val="AprMay03"/>
      <sheetName val="FebMar03"/>
      <sheetName val="Jan03"/>
      <sheetName val="Dec02"/>
      <sheetName val="Procedure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>
        <row r="10">
          <cell r="R10">
            <v>3906774146.0166669</v>
          </cell>
        </row>
      </sheetData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un-Cost Data"/>
      <sheetName val="Time Interval Tables"/>
      <sheetName val="Forecasted Runs"/>
      <sheetName val="Presentation Data"/>
      <sheetName val="Parts Comp Summary"/>
      <sheetName val="Final Escalation Calculation"/>
      <sheetName val="Original Escalation Calculation"/>
      <sheetName val="Chart sheet"/>
      <sheetName val="Index Chart"/>
      <sheetName val="MMP Summary Rev 2"/>
      <sheetName val="PartsSummary"/>
    </sheetNames>
    <sheetDataSet>
      <sheetData sheetId="0" refreshError="1">
        <row r="5">
          <cell r="J5">
            <v>37695</v>
          </cell>
          <cell r="K5">
            <v>38394.882544726148</v>
          </cell>
          <cell r="L5">
            <v>7391.2119888461548</v>
          </cell>
          <cell r="M5">
            <v>0</v>
          </cell>
          <cell r="N5">
            <v>0</v>
          </cell>
          <cell r="O5">
            <v>13807.4765625</v>
          </cell>
          <cell r="P5">
            <v>85302.594483100795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</row>
        <row r="6">
          <cell r="J6">
            <v>37695</v>
          </cell>
          <cell r="K6">
            <v>40648.272266916923</v>
          </cell>
          <cell r="L6">
            <v>7825.0010780769235</v>
          </cell>
          <cell r="M6">
            <v>0</v>
          </cell>
          <cell r="N6">
            <v>0</v>
          </cell>
          <cell r="O6">
            <v>13807.4765625</v>
          </cell>
          <cell r="P6">
            <v>90308.990568842419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</row>
        <row r="7">
          <cell r="J7">
            <v>37695</v>
          </cell>
          <cell r="K7">
            <v>12646.706977255384</v>
          </cell>
          <cell r="L7">
            <v>2434.5560146153848</v>
          </cell>
          <cell r="M7">
            <v>0</v>
          </cell>
          <cell r="N7">
            <v>0</v>
          </cell>
          <cell r="O7">
            <v>13807.4765625</v>
          </cell>
          <cell r="P7">
            <v>28097.414168951505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J8">
            <v>37695</v>
          </cell>
          <cell r="K8">
            <v>38689.576745944614</v>
          </cell>
          <cell r="L8">
            <v>7447.9421353846155</v>
          </cell>
          <cell r="M8">
            <v>0</v>
          </cell>
          <cell r="N8">
            <v>0</v>
          </cell>
          <cell r="O8">
            <v>13807.4765625</v>
          </cell>
          <cell r="P8">
            <v>85957.3218393774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J9">
            <v>37695</v>
          </cell>
          <cell r="K9">
            <v>3955.4829028578456</v>
          </cell>
          <cell r="L9">
            <v>761.45076415384619</v>
          </cell>
          <cell r="M9">
            <v>0</v>
          </cell>
          <cell r="N9">
            <v>0</v>
          </cell>
          <cell r="O9">
            <v>13807.4765625</v>
          </cell>
          <cell r="P9">
            <v>8787.9668248566522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</row>
        <row r="10">
          <cell r="J10">
            <v>37695</v>
          </cell>
          <cell r="K10">
            <v>11038.176671741538</v>
          </cell>
          <cell r="L10">
            <v>2124.9056734615388</v>
          </cell>
          <cell r="M10">
            <v>0</v>
          </cell>
          <cell r="N10">
            <v>0</v>
          </cell>
          <cell r="O10">
            <v>13807.4765625</v>
          </cell>
          <cell r="P10">
            <v>24523.713736213158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J11">
            <v>37695</v>
          </cell>
          <cell r="K11">
            <v>50867.100808504612</v>
          </cell>
          <cell r="L11">
            <v>9792.1780303846153</v>
          </cell>
          <cell r="M11">
            <v>0</v>
          </cell>
          <cell r="N11">
            <v>0</v>
          </cell>
          <cell r="O11">
            <v>13807.4765625</v>
          </cell>
          <cell r="P11">
            <v>115835.43934027823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</row>
        <row r="12">
          <cell r="J12">
            <v>37695</v>
          </cell>
          <cell r="K12">
            <v>59978.607061292299</v>
          </cell>
          <cell r="L12">
            <v>11546.189757692307</v>
          </cell>
          <cell r="M12">
            <v>0</v>
          </cell>
          <cell r="N12">
            <v>0</v>
          </cell>
          <cell r="O12">
            <v>13807.4765625</v>
          </cell>
          <cell r="P12">
            <v>136584.31853857712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J13">
            <v>37695</v>
          </cell>
          <cell r="K13">
            <v>56107.959370227691</v>
          </cell>
          <cell r="L13">
            <v>10801.070207307694</v>
          </cell>
          <cell r="M13">
            <v>0</v>
          </cell>
          <cell r="N13">
            <v>0</v>
          </cell>
          <cell r="O13">
            <v>13807.4765625</v>
          </cell>
          <cell r="P13">
            <v>127770.01285377308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J14">
            <v>37695</v>
          </cell>
          <cell r="K14">
            <v>45750.708280246152</v>
          </cell>
          <cell r="L14">
            <v>8807.2462038461545</v>
          </cell>
          <cell r="M14">
            <v>0</v>
          </cell>
          <cell r="N14">
            <v>0</v>
          </cell>
          <cell r="O14">
            <v>13807.4765625</v>
          </cell>
          <cell r="P14">
            <v>104184.30202503641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</row>
        <row r="15">
          <cell r="J15">
            <v>37695</v>
          </cell>
          <cell r="K15">
            <v>60087.819049993843</v>
          </cell>
          <cell r="L15">
            <v>11567.213626153847</v>
          </cell>
          <cell r="M15">
            <v>0</v>
          </cell>
          <cell r="N15">
            <v>0</v>
          </cell>
          <cell r="O15">
            <v>13807.4765625</v>
          </cell>
          <cell r="P15">
            <v>136833.01796298689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</row>
        <row r="16">
          <cell r="J16">
            <v>37695</v>
          </cell>
          <cell r="K16">
            <v>38179.092359224611</v>
          </cell>
          <cell r="L16">
            <v>7349.6712703846151</v>
          </cell>
          <cell r="M16">
            <v>0</v>
          </cell>
          <cell r="N16">
            <v>0</v>
          </cell>
          <cell r="O16">
            <v>13807.4765625</v>
          </cell>
          <cell r="P16">
            <v>86942.087650972113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J17">
            <v>37695</v>
          </cell>
          <cell r="K17">
            <v>37660.719507544614</v>
          </cell>
          <cell r="L17">
            <v>7249.8818353846154</v>
          </cell>
          <cell r="M17">
            <v>0</v>
          </cell>
          <cell r="N17">
            <v>0</v>
          </cell>
          <cell r="O17">
            <v>14152.663476562497</v>
          </cell>
          <cell r="P17">
            <v>85761.640051993047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</row>
        <row r="18">
          <cell r="J18">
            <v>38637.375</v>
          </cell>
          <cell r="K18">
            <v>40285.752114398769</v>
          </cell>
          <cell r="L18">
            <v>7755.2140877307684</v>
          </cell>
          <cell r="M18">
            <v>0</v>
          </cell>
          <cell r="N18">
            <v>0</v>
          </cell>
          <cell r="O18">
            <v>14152.663476562497</v>
          </cell>
          <cell r="P18">
            <v>89501.863006918182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</row>
        <row r="19">
          <cell r="J19">
            <v>38637.375</v>
          </cell>
          <cell r="K19">
            <v>35123.252734969843</v>
          </cell>
          <cell r="L19">
            <v>6761.4064556538451</v>
          </cell>
          <cell r="M19">
            <v>0</v>
          </cell>
          <cell r="N19">
            <v>0</v>
          </cell>
          <cell r="O19">
            <v>14152.663476562497</v>
          </cell>
          <cell r="P19">
            <v>78032.465317162685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J20">
            <v>38637.375</v>
          </cell>
          <cell r="K20">
            <v>38764.493600955684</v>
          </cell>
          <cell r="L20">
            <v>7462.3640145576901</v>
          </cell>
          <cell r="M20">
            <v>0</v>
          </cell>
          <cell r="N20">
            <v>0</v>
          </cell>
          <cell r="O20">
            <v>14152.663476562497</v>
          </cell>
          <cell r="P20">
            <v>86122.120444792192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</row>
        <row r="21">
          <cell r="J21">
            <v>38637.375</v>
          </cell>
          <cell r="K21">
            <v>7929.3954095012296</v>
          </cell>
          <cell r="L21">
            <v>1526.4493216442304</v>
          </cell>
          <cell r="M21">
            <v>0</v>
          </cell>
          <cell r="N21">
            <v>0</v>
          </cell>
          <cell r="O21">
            <v>14152.663476562497</v>
          </cell>
          <cell r="P21">
            <v>17616.542435488216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</row>
        <row r="22">
          <cell r="J22">
            <v>38637.375</v>
          </cell>
          <cell r="K22">
            <v>14564.229003959077</v>
          </cell>
          <cell r="L22">
            <v>2803.6888482980767</v>
          </cell>
          <cell r="M22">
            <v>0</v>
          </cell>
          <cell r="N22">
            <v>0</v>
          </cell>
          <cell r="O22">
            <v>14152.663476562497</v>
          </cell>
          <cell r="P22">
            <v>32356.988778864801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J23">
            <v>38637.375</v>
          </cell>
          <cell r="K23">
            <v>52692.97801255199</v>
          </cell>
          <cell r="L23">
            <v>10143.668765249999</v>
          </cell>
          <cell r="M23">
            <v>0</v>
          </cell>
          <cell r="N23">
            <v>0</v>
          </cell>
          <cell r="O23">
            <v>14152.663476562497</v>
          </cell>
          <cell r="P23">
            <v>119999.323078064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</row>
        <row r="24">
          <cell r="J24">
            <v>38637.375</v>
          </cell>
          <cell r="K24">
            <v>60095.216422505531</v>
          </cell>
          <cell r="L24">
            <v>11568.637658336536</v>
          </cell>
          <cell r="M24">
            <v>0</v>
          </cell>
          <cell r="N24">
            <v>0</v>
          </cell>
          <cell r="O24">
            <v>14152.663476562497</v>
          </cell>
          <cell r="P24">
            <v>136856.66597193643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</row>
        <row r="25">
          <cell r="J25">
            <v>38637.375</v>
          </cell>
          <cell r="K25">
            <v>51666.910947447686</v>
          </cell>
          <cell r="L25">
            <v>9946.1455879326913</v>
          </cell>
          <cell r="M25">
            <v>0</v>
          </cell>
          <cell r="N25">
            <v>0</v>
          </cell>
          <cell r="O25">
            <v>14152.663476562497</v>
          </cell>
          <cell r="P25">
            <v>117662.62931184941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J26">
            <v>38637.375</v>
          </cell>
          <cell r="K26">
            <v>45851.159037651691</v>
          </cell>
          <cell r="L26">
            <v>8826.5834903076902</v>
          </cell>
          <cell r="M26">
            <v>0</v>
          </cell>
          <cell r="N26">
            <v>0</v>
          </cell>
          <cell r="O26">
            <v>14152.663476562497</v>
          </cell>
          <cell r="P26">
            <v>104418.2404257395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</row>
        <row r="27">
          <cell r="J27">
            <v>38637.375</v>
          </cell>
          <cell r="K27">
            <v>57339.138789499382</v>
          </cell>
          <cell r="L27">
            <v>11038.078565740383</v>
          </cell>
          <cell r="M27">
            <v>0</v>
          </cell>
          <cell r="N27">
            <v>0</v>
          </cell>
          <cell r="O27">
            <v>14152.663476562497</v>
          </cell>
          <cell r="P27">
            <v>130580.16646886129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</row>
        <row r="28">
          <cell r="J28">
            <v>38637.375</v>
          </cell>
          <cell r="K28">
            <v>38644.055397042459</v>
          </cell>
          <cell r="L28">
            <v>7439.1790420384605</v>
          </cell>
          <cell r="M28">
            <v>0</v>
          </cell>
          <cell r="N28">
            <v>0</v>
          </cell>
          <cell r="O28">
            <v>14152.663476562497</v>
          </cell>
          <cell r="P28">
            <v>88005.283883018696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J29">
            <v>38637.375</v>
          </cell>
          <cell r="K29">
            <v>39296.685952287691</v>
          </cell>
          <cell r="L29">
            <v>7564.8137741826913</v>
          </cell>
          <cell r="M29">
            <v>0</v>
          </cell>
          <cell r="N29">
            <v>0</v>
          </cell>
          <cell r="O29">
            <v>14506.480063476558</v>
          </cell>
          <cell r="P29">
            <v>89491.539315969043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</row>
        <row r="30">
          <cell r="J30">
            <v>39602.366999999998</v>
          </cell>
          <cell r="K30">
            <v>42739.642769727427</v>
          </cell>
          <cell r="L30">
            <v>8227.6006358561535</v>
          </cell>
          <cell r="M30">
            <v>0</v>
          </cell>
          <cell r="N30">
            <v>0</v>
          </cell>
          <cell r="O30">
            <v>14506.480063476558</v>
          </cell>
          <cell r="P30">
            <v>94960.591034077224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J31">
            <v>39602.366999999998</v>
          </cell>
          <cell r="K31">
            <v>41920.06348818414</v>
          </cell>
          <cell r="L31">
            <v>8069.8274168732305</v>
          </cell>
          <cell r="M31">
            <v>0</v>
          </cell>
          <cell r="N31">
            <v>0</v>
          </cell>
          <cell r="O31">
            <v>14506.480063476558</v>
          </cell>
          <cell r="P31">
            <v>93139.618093476034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J32">
            <v>39602.366999999998</v>
          </cell>
          <cell r="K32">
            <v>38226.944812785099</v>
          </cell>
          <cell r="L32">
            <v>7358.8831133441536</v>
          </cell>
          <cell r="M32">
            <v>0</v>
          </cell>
          <cell r="N32">
            <v>0</v>
          </cell>
          <cell r="O32">
            <v>14506.480063476558</v>
          </cell>
          <cell r="P32">
            <v>84934.10420875813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</row>
        <row r="33">
          <cell r="J33">
            <v>39602.366999999998</v>
          </cell>
          <cell r="K33">
            <v>846.39536547839987</v>
          </cell>
          <cell r="L33">
            <v>162.93545279999998</v>
          </cell>
          <cell r="M33">
            <v>0</v>
          </cell>
          <cell r="N33">
            <v>0</v>
          </cell>
          <cell r="O33">
            <v>14506.480063476558</v>
          </cell>
          <cell r="P33">
            <v>1880.5539528576001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</row>
        <row r="34">
          <cell r="J34">
            <v>39602.366999999998</v>
          </cell>
          <cell r="K34">
            <v>8328.4218840811118</v>
          </cell>
          <cell r="L34">
            <v>1603.2639663913844</v>
          </cell>
          <cell r="M34">
            <v>0</v>
          </cell>
          <cell r="N34">
            <v>0</v>
          </cell>
          <cell r="O34">
            <v>14506.480063476558</v>
          </cell>
          <cell r="P34">
            <v>18504.409799458161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J35">
            <v>39602.366999999998</v>
          </cell>
          <cell r="K35">
            <v>47305.85081828534</v>
          </cell>
          <cell r="L35">
            <v>9106.619125696614</v>
          </cell>
          <cell r="M35">
            <v>0</v>
          </cell>
          <cell r="N35">
            <v>0</v>
          </cell>
          <cell r="O35">
            <v>14506.480063476558</v>
          </cell>
          <cell r="P35">
            <v>107735.57701172256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</row>
        <row r="36">
          <cell r="J36">
            <v>39602.366999999998</v>
          </cell>
          <cell r="K36">
            <v>57025.535084371571</v>
          </cell>
          <cell r="L36">
            <v>10977.708242627998</v>
          </cell>
          <cell r="M36">
            <v>0</v>
          </cell>
          <cell r="N36">
            <v>0</v>
          </cell>
          <cell r="O36">
            <v>14506.480063476558</v>
          </cell>
          <cell r="P36">
            <v>129871.43916545429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</row>
        <row r="37">
          <cell r="J37">
            <v>39602.366999999998</v>
          </cell>
          <cell r="K37">
            <v>50397.757503628869</v>
          </cell>
          <cell r="L37">
            <v>9701.827034836153</v>
          </cell>
          <cell r="M37">
            <v>0</v>
          </cell>
          <cell r="N37">
            <v>0</v>
          </cell>
          <cell r="O37">
            <v>14506.480063476558</v>
          </cell>
          <cell r="P37">
            <v>114777.1658437562</v>
          </cell>
          <cell r="Q37">
            <v>0</v>
          </cell>
          <cell r="R37">
            <v>336474.45525</v>
          </cell>
          <cell r="S37">
            <v>0</v>
          </cell>
          <cell r="T37">
            <v>5725636.3341581393</v>
          </cell>
          <cell r="U37">
            <v>47658.619943999998</v>
          </cell>
          <cell r="V37">
            <v>0</v>
          </cell>
          <cell r="W37">
            <v>183811.55768999999</v>
          </cell>
          <cell r="X37">
            <v>20423.506409999998</v>
          </cell>
        </row>
        <row r="38">
          <cell r="J38">
            <v>39602.366999999998</v>
          </cell>
          <cell r="K38">
            <v>48157.603974939455</v>
          </cell>
          <cell r="L38">
            <v>9270.5859808019995</v>
          </cell>
          <cell r="M38">
            <v>0</v>
          </cell>
          <cell r="N38">
            <v>0</v>
          </cell>
          <cell r="O38">
            <v>14506.480063476558</v>
          </cell>
          <cell r="P38">
            <v>109675.38183959002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</row>
        <row r="39">
          <cell r="J39">
            <v>39602.366999999998</v>
          </cell>
          <cell r="K39">
            <v>59866.43942615456</v>
          </cell>
          <cell r="L39">
            <v>11524.596912119076</v>
          </cell>
          <cell r="M39">
            <v>0</v>
          </cell>
          <cell r="N39">
            <v>0</v>
          </cell>
          <cell r="O39">
            <v>14506.480063476558</v>
          </cell>
          <cell r="P39">
            <v>136341.38872143591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</row>
        <row r="40">
          <cell r="J40">
            <v>39602.366999999998</v>
          </cell>
          <cell r="K40">
            <v>39950.505541924394</v>
          </cell>
          <cell r="L40">
            <v>7690.6774015511537</v>
          </cell>
          <cell r="M40">
            <v>0</v>
          </cell>
          <cell r="N40">
            <v>0</v>
          </cell>
          <cell r="O40">
            <v>14506.480063476558</v>
          </cell>
          <cell r="P40">
            <v>90984.322066258348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J41">
            <v>39602.366999999998</v>
          </cell>
          <cell r="K41">
            <v>58128.79923564721</v>
          </cell>
          <cell r="L41">
            <v>11190.09225532223</v>
          </cell>
          <cell r="M41">
            <v>0</v>
          </cell>
          <cell r="N41">
            <v>0</v>
          </cell>
          <cell r="O41">
            <v>14869.142065063474</v>
          </cell>
          <cell r="P41">
            <v>132384.04168455082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</row>
        <row r="42">
          <cell r="J42">
            <v>40593.745499999997</v>
          </cell>
          <cell r="K42">
            <v>56586.934601851994</v>
          </cell>
          <cell r="L42">
            <v>10893.275398200463</v>
          </cell>
          <cell r="M42">
            <v>0</v>
          </cell>
          <cell r="N42">
            <v>0</v>
          </cell>
          <cell r="O42">
            <v>14869.142065063474</v>
          </cell>
          <cell r="P42">
            <v>125725.23956363305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</row>
        <row r="43">
          <cell r="J43">
            <v>40593.745499999997</v>
          </cell>
          <cell r="K43">
            <v>48915.091613695055</v>
          </cell>
          <cell r="L43">
            <v>9416.4062398026945</v>
          </cell>
          <cell r="M43">
            <v>0</v>
          </cell>
          <cell r="N43">
            <v>0</v>
          </cell>
          <cell r="O43">
            <v>14869.142065063474</v>
          </cell>
          <cell r="P43">
            <v>108679.88617301059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J44">
            <v>40593.745499999997</v>
          </cell>
          <cell r="K44">
            <v>55275.576660760402</v>
          </cell>
          <cell r="L44">
            <v>10640.832262723387</v>
          </cell>
          <cell r="M44">
            <v>0</v>
          </cell>
          <cell r="N44">
            <v>0</v>
          </cell>
          <cell r="O44">
            <v>14869.142065063474</v>
          </cell>
          <cell r="P44">
            <v>122811.65549237261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</row>
        <row r="45">
          <cell r="J45">
            <v>40593.745499999997</v>
          </cell>
          <cell r="K45">
            <v>33158.323297755618</v>
          </cell>
          <cell r="L45">
            <v>6383.1474520833463</v>
          </cell>
          <cell r="M45">
            <v>0</v>
          </cell>
          <cell r="N45">
            <v>0</v>
          </cell>
          <cell r="O45">
            <v>14869.142065063474</v>
          </cell>
          <cell r="P45">
            <v>73671.390215265012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</row>
        <row r="46">
          <cell r="J46">
            <v>40593.745499999997</v>
          </cell>
          <cell r="K46">
            <v>67418.275970874165</v>
          </cell>
          <cell r="L46">
            <v>12978.364214105655</v>
          </cell>
          <cell r="M46">
            <v>0</v>
          </cell>
          <cell r="N46">
            <v>0</v>
          </cell>
          <cell r="O46">
            <v>14869.142065063474</v>
          </cell>
          <cell r="P46">
            <v>149790.38813542426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J47">
            <v>40593.745499999997</v>
          </cell>
          <cell r="K47">
            <v>90342.89637178526</v>
          </cell>
          <cell r="L47">
            <v>17391.47132413731</v>
          </cell>
          <cell r="M47">
            <v>0</v>
          </cell>
          <cell r="N47">
            <v>0</v>
          </cell>
          <cell r="O47">
            <v>14869.142065063474</v>
          </cell>
          <cell r="P47">
            <v>205737.30630917536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</row>
        <row r="48">
          <cell r="J48">
            <v>40593.745499999997</v>
          </cell>
          <cell r="K48">
            <v>94000.233321298001</v>
          </cell>
          <cell r="L48">
            <v>18095.527461748847</v>
          </cell>
          <cell r="M48">
            <v>0</v>
          </cell>
          <cell r="N48">
            <v>0</v>
          </cell>
          <cell r="O48">
            <v>14869.142065063474</v>
          </cell>
          <cell r="P48">
            <v>214066.13660437899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</row>
        <row r="49">
          <cell r="J49">
            <v>40593.745499999997</v>
          </cell>
          <cell r="K49">
            <v>90053.49333584492</v>
          </cell>
          <cell r="L49">
            <v>17335.759754076924</v>
          </cell>
          <cell r="M49">
            <v>0</v>
          </cell>
          <cell r="N49">
            <v>0</v>
          </cell>
          <cell r="O49">
            <v>14869.142065063474</v>
          </cell>
          <cell r="P49">
            <v>205078.25060647752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J50">
            <v>40593.745499999997</v>
          </cell>
          <cell r="K50">
            <v>91134.705302690971</v>
          </cell>
          <cell r="L50">
            <v>17543.898608064232</v>
          </cell>
          <cell r="M50">
            <v>0</v>
          </cell>
          <cell r="N50">
            <v>0</v>
          </cell>
          <cell r="O50">
            <v>14869.142065063474</v>
          </cell>
          <cell r="P50">
            <v>207540.48777776246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</row>
        <row r="51">
          <cell r="J51">
            <v>40593.745499999997</v>
          </cell>
          <cell r="K51">
            <v>100918.09902211366</v>
          </cell>
          <cell r="L51">
            <v>19427.252121813464</v>
          </cell>
          <cell r="M51">
            <v>0</v>
          </cell>
          <cell r="N51">
            <v>0</v>
          </cell>
          <cell r="O51">
            <v>14869.142065063474</v>
          </cell>
          <cell r="P51">
            <v>229820.14839560317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</row>
        <row r="52">
          <cell r="J52">
            <v>40593.745499999997</v>
          </cell>
          <cell r="K52">
            <v>66615.29551273433</v>
          </cell>
          <cell r="L52">
            <v>12823.786353837462</v>
          </cell>
          <cell r="M52">
            <v>0</v>
          </cell>
          <cell r="N52">
            <v>0</v>
          </cell>
          <cell r="O52">
            <v>14869.142065063474</v>
          </cell>
          <cell r="P52">
            <v>151702.59099707042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J53">
            <v>40593.745499999997</v>
          </cell>
          <cell r="K53">
            <v>60467.861987227072</v>
          </cell>
          <cell r="L53">
            <v>11640.373842510347</v>
          </cell>
          <cell r="M53">
            <v>0</v>
          </cell>
          <cell r="N53">
            <v>0</v>
          </cell>
          <cell r="O53">
            <v>15240.870616690057</v>
          </cell>
          <cell r="P53">
            <v>137703.07952416205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</row>
        <row r="54">
          <cell r="J54">
            <v>41607.740999999987</v>
          </cell>
          <cell r="K54">
            <v>82194.230001301956</v>
          </cell>
          <cell r="L54">
            <v>15822.811216883074</v>
          </cell>
          <cell r="M54">
            <v>0</v>
          </cell>
          <cell r="N54">
            <v>0</v>
          </cell>
          <cell r="O54">
            <v>15240.870616690057</v>
          </cell>
          <cell r="P54">
            <v>182618.74677982958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</row>
        <row r="55">
          <cell r="J55">
            <v>41607.740999999987</v>
          </cell>
          <cell r="K55">
            <v>64052.389601339499</v>
          </cell>
          <cell r="L55">
            <v>12330.413809292766</v>
          </cell>
          <cell r="M55">
            <v>0</v>
          </cell>
          <cell r="N55">
            <v>0</v>
          </cell>
          <cell r="O55">
            <v>15240.870616690057</v>
          </cell>
          <cell r="P55">
            <v>142311.29261828627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J56">
            <v>41607.740999999987</v>
          </cell>
          <cell r="K56">
            <v>60290.855599149065</v>
          </cell>
          <cell r="L56">
            <v>11606.299204148305</v>
          </cell>
          <cell r="M56">
            <v>0</v>
          </cell>
          <cell r="N56">
            <v>0</v>
          </cell>
          <cell r="O56">
            <v>15240.870616690057</v>
          </cell>
          <cell r="P56">
            <v>133953.93437746025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</row>
        <row r="57">
          <cell r="J57">
            <v>41607.740999999987</v>
          </cell>
          <cell r="K57">
            <v>27085.350608139957</v>
          </cell>
          <cell r="L57">
            <v>5214.0690339078456</v>
          </cell>
          <cell r="M57">
            <v>0</v>
          </cell>
          <cell r="N57">
            <v>0</v>
          </cell>
          <cell r="O57">
            <v>15240.870616690057</v>
          </cell>
          <cell r="P57">
            <v>60178.102332395662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</row>
        <row r="58">
          <cell r="J58">
            <v>41607.740999999987</v>
          </cell>
          <cell r="K58">
            <v>60279.276759225068</v>
          </cell>
          <cell r="L58">
            <v>11604.070218023306</v>
          </cell>
          <cell r="M58">
            <v>0</v>
          </cell>
          <cell r="N58">
            <v>0</v>
          </cell>
          <cell r="O58">
            <v>15240.870616690057</v>
          </cell>
          <cell r="P58">
            <v>133928.20856634123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J59">
            <v>41607.740999999987</v>
          </cell>
          <cell r="K59">
            <v>86971.766235543648</v>
          </cell>
          <cell r="L59">
            <v>16742.511467314613</v>
          </cell>
          <cell r="M59">
            <v>0</v>
          </cell>
          <cell r="N59">
            <v>0</v>
          </cell>
          <cell r="O59">
            <v>15240.870616690057</v>
          </cell>
          <cell r="P59">
            <v>198063.52842306378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</row>
        <row r="60">
          <cell r="J60">
            <v>41607.740999999987</v>
          </cell>
          <cell r="K60">
            <v>94690.612828079466</v>
          </cell>
          <cell r="L60">
            <v>18228.429060846916</v>
          </cell>
          <cell r="M60">
            <v>0</v>
          </cell>
          <cell r="N60">
            <v>0</v>
          </cell>
          <cell r="O60">
            <v>15240.870616690057</v>
          </cell>
          <cell r="P60">
            <v>215641.89963072113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</row>
        <row r="61">
          <cell r="J61">
            <v>41607.740999999987</v>
          </cell>
          <cell r="K61">
            <v>92860.942356888874</v>
          </cell>
          <cell r="L61">
            <v>17876.208102583845</v>
          </cell>
          <cell r="M61">
            <v>0</v>
          </cell>
          <cell r="N61">
            <v>0</v>
          </cell>
          <cell r="O61">
            <v>15240.870616690057</v>
          </cell>
          <cell r="P61">
            <v>211475.13373575194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J62">
            <v>41607.740999999987</v>
          </cell>
          <cell r="K62">
            <v>91258.217148208671</v>
          </cell>
          <cell r="L62">
            <v>17567.675272370765</v>
          </cell>
          <cell r="M62">
            <v>0</v>
          </cell>
          <cell r="N62">
            <v>0</v>
          </cell>
          <cell r="O62">
            <v>15240.870616690057</v>
          </cell>
          <cell r="P62">
            <v>207825.1973982045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</row>
        <row r="63">
          <cell r="J63">
            <v>41607.740999999987</v>
          </cell>
          <cell r="K63">
            <v>97886.443901502993</v>
          </cell>
          <cell r="L63">
            <v>18843.64294818461</v>
          </cell>
          <cell r="M63">
            <v>0</v>
          </cell>
          <cell r="N63">
            <v>0</v>
          </cell>
          <cell r="O63">
            <v>15240.870616690057</v>
          </cell>
          <cell r="P63">
            <v>222919.86587245588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</row>
        <row r="64">
          <cell r="J64">
            <v>41607.740999999987</v>
          </cell>
          <cell r="K64">
            <v>77338.598945172838</v>
          </cell>
          <cell r="L64">
            <v>14888.077312340767</v>
          </cell>
          <cell r="M64">
            <v>0</v>
          </cell>
          <cell r="N64">
            <v>0</v>
          </cell>
          <cell r="O64">
            <v>15240.870616690057</v>
          </cell>
          <cell r="P64">
            <v>176125.61470686822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J65">
            <v>41607.740999999987</v>
          </cell>
          <cell r="K65">
            <v>44797.348842923755</v>
          </cell>
          <cell r="L65">
            <v>8623.7196181193049</v>
          </cell>
          <cell r="M65">
            <v>7387648.1877437988</v>
          </cell>
          <cell r="N65">
            <v>0</v>
          </cell>
          <cell r="O65">
            <v>15621.892382107309</v>
          </cell>
          <cell r="P65">
            <v>102018.4062009106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</row>
        <row r="66">
          <cell r="J66">
            <v>42648.123</v>
          </cell>
          <cell r="K66">
            <v>54572.940474141142</v>
          </cell>
          <cell r="L66">
            <v>10505.571189837232</v>
          </cell>
          <cell r="M66">
            <v>0</v>
          </cell>
          <cell r="N66">
            <v>0</v>
          </cell>
          <cell r="O66">
            <v>15621.892382107309</v>
          </cell>
          <cell r="P66">
            <v>121248.89570463663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</row>
        <row r="67">
          <cell r="J67">
            <v>42648.123</v>
          </cell>
          <cell r="K67">
            <v>48833.458376307761</v>
          </cell>
          <cell r="L67">
            <v>9400.6914225438468</v>
          </cell>
          <cell r="M67">
            <v>0</v>
          </cell>
          <cell r="N67">
            <v>0</v>
          </cell>
          <cell r="O67">
            <v>15621.892382107309</v>
          </cell>
          <cell r="P67">
            <v>108497.0472568042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J68">
            <v>42648.123</v>
          </cell>
          <cell r="K68">
            <v>44841.700513222771</v>
          </cell>
          <cell r="L68">
            <v>8632.2575423298476</v>
          </cell>
          <cell r="M68">
            <v>0</v>
          </cell>
          <cell r="N68">
            <v>0</v>
          </cell>
          <cell r="O68">
            <v>15621.892382107309</v>
          </cell>
          <cell r="P68">
            <v>99628.252051446121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</row>
        <row r="69">
          <cell r="J69">
            <v>42648.123</v>
          </cell>
          <cell r="K69">
            <v>23930.491470313329</v>
          </cell>
          <cell r="L69">
            <v>4606.7424545007698</v>
          </cell>
          <cell r="M69">
            <v>0</v>
          </cell>
          <cell r="N69">
            <v>0</v>
          </cell>
          <cell r="O69">
            <v>15621.892382107309</v>
          </cell>
          <cell r="P69">
            <v>53168.21192399531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</row>
        <row r="70">
          <cell r="J70">
            <v>42648.123</v>
          </cell>
          <cell r="K70">
            <v>47808.952035603805</v>
          </cell>
          <cell r="L70">
            <v>9203.4686926855393</v>
          </cell>
          <cell r="M70">
            <v>0</v>
          </cell>
          <cell r="N70">
            <v>0</v>
          </cell>
          <cell r="O70">
            <v>15621.892382107309</v>
          </cell>
          <cell r="P70">
            <v>106220.82278779995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J71">
            <v>42648.123</v>
          </cell>
          <cell r="K71">
            <v>64205.618242010169</v>
          </cell>
          <cell r="L71">
            <v>12359.911109216539</v>
          </cell>
          <cell r="M71">
            <v>0</v>
          </cell>
          <cell r="N71">
            <v>0</v>
          </cell>
          <cell r="O71">
            <v>15621.892382107309</v>
          </cell>
          <cell r="P71">
            <v>146217.09441223988</v>
          </cell>
          <cell r="Q71">
            <v>0</v>
          </cell>
          <cell r="R71">
            <v>0</v>
          </cell>
          <cell r="S71">
            <v>4760680.0858925767</v>
          </cell>
          <cell r="T71">
            <v>20826145.029530343</v>
          </cell>
          <cell r="U71">
            <v>72708.957125999994</v>
          </cell>
          <cell r="V71">
            <v>476107.13425580994</v>
          </cell>
          <cell r="W71">
            <v>428802.71964961494</v>
          </cell>
          <cell r="X71">
            <v>142934.23988320498</v>
          </cell>
        </row>
        <row r="72">
          <cell r="J72">
            <v>42648.123</v>
          </cell>
          <cell r="K72">
            <v>68884.674853869743</v>
          </cell>
          <cell r="L72">
            <v>13260.653526797309</v>
          </cell>
          <cell r="M72">
            <v>0</v>
          </cell>
          <cell r="N72">
            <v>0</v>
          </cell>
          <cell r="O72">
            <v>15621.892382107309</v>
          </cell>
          <cell r="P72">
            <v>156872.82955052156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</row>
        <row r="73">
          <cell r="J73">
            <v>42648.123</v>
          </cell>
          <cell r="K73">
            <v>71284.319159131788</v>
          </cell>
          <cell r="L73">
            <v>13722.597374062847</v>
          </cell>
          <cell r="M73">
            <v>0</v>
          </cell>
          <cell r="N73">
            <v>0</v>
          </cell>
          <cell r="O73">
            <v>15621.892382107309</v>
          </cell>
          <cell r="P73">
            <v>162337.60082047124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J74">
            <v>42648.123</v>
          </cell>
          <cell r="K74">
            <v>67405.562722564704</v>
          </cell>
          <cell r="L74">
            <v>12975.916848543002</v>
          </cell>
          <cell r="M74">
            <v>0</v>
          </cell>
          <cell r="N74">
            <v>0</v>
          </cell>
          <cell r="O74">
            <v>15621.892382107309</v>
          </cell>
          <cell r="P74">
            <v>153504.4097132711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</row>
        <row r="75">
          <cell r="J75">
            <v>42648.123</v>
          </cell>
          <cell r="K75">
            <v>80167.033219622099</v>
          </cell>
          <cell r="L75">
            <v>15432.565429855385</v>
          </cell>
          <cell r="M75">
            <v>0</v>
          </cell>
          <cell r="N75">
            <v>0</v>
          </cell>
          <cell r="O75">
            <v>15621.892382107309</v>
          </cell>
          <cell r="P75">
            <v>182566.43243959933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</row>
        <row r="76">
          <cell r="J76">
            <v>42648.123</v>
          </cell>
          <cell r="K76">
            <v>50397.577203789246</v>
          </cell>
          <cell r="L76">
            <v>9701.7923261914621</v>
          </cell>
          <cell r="M76">
            <v>0</v>
          </cell>
          <cell r="N76">
            <v>0</v>
          </cell>
          <cell r="O76">
            <v>15621.892382107309</v>
          </cell>
          <cell r="P76">
            <v>114771.68986020327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J77">
            <v>42648.123</v>
          </cell>
          <cell r="K77">
            <v>43952.318228362128</v>
          </cell>
          <cell r="L77">
            <v>8461.046886876693</v>
          </cell>
          <cell r="M77">
            <v>0</v>
          </cell>
          <cell r="N77">
            <v>0</v>
          </cell>
          <cell r="O77">
            <v>16012.439691659989</v>
          </cell>
          <cell r="P77">
            <v>100093.73696565829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</row>
        <row r="78">
          <cell r="J78">
            <v>43714.891499999998</v>
          </cell>
          <cell r="K78">
            <v>48810.540321170898</v>
          </cell>
          <cell r="L78">
            <v>9396.2795792808447</v>
          </cell>
          <cell r="M78">
            <v>0</v>
          </cell>
          <cell r="N78">
            <v>0</v>
          </cell>
          <cell r="O78">
            <v>16012.439691659989</v>
          </cell>
          <cell r="P78">
            <v>108444.92924577305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</row>
        <row r="79">
          <cell r="J79">
            <v>43714.891499999998</v>
          </cell>
          <cell r="K79">
            <v>46781.043106243167</v>
          </cell>
          <cell r="L79">
            <v>9005.5909470437291</v>
          </cell>
          <cell r="M79">
            <v>0</v>
          </cell>
          <cell r="N79">
            <v>0</v>
          </cell>
          <cell r="O79">
            <v>16012.439691659989</v>
          </cell>
          <cell r="P79">
            <v>103935.88918128783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J80">
            <v>43714.891499999998</v>
          </cell>
          <cell r="K80">
            <v>43265.254260832844</v>
          </cell>
          <cell r="L80">
            <v>8328.7835461048835</v>
          </cell>
          <cell r="M80">
            <v>0</v>
          </cell>
          <cell r="N80">
            <v>0</v>
          </cell>
          <cell r="O80">
            <v>16012.439691659989</v>
          </cell>
          <cell r="P80">
            <v>96124.677298057941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</row>
        <row r="81">
          <cell r="J81">
            <v>43714.891499999998</v>
          </cell>
          <cell r="K81">
            <v>23736.601753790306</v>
          </cell>
          <cell r="L81">
            <v>4569.4176887429994</v>
          </cell>
          <cell r="M81">
            <v>0</v>
          </cell>
          <cell r="N81">
            <v>0</v>
          </cell>
          <cell r="O81">
            <v>16012.439691659989</v>
          </cell>
          <cell r="P81">
            <v>52736.849065536684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</row>
        <row r="82">
          <cell r="J82">
            <v>43714.891499999998</v>
          </cell>
          <cell r="K82">
            <v>47045.646212392749</v>
          </cell>
          <cell r="L82">
            <v>9056.5284033096905</v>
          </cell>
          <cell r="M82">
            <v>0</v>
          </cell>
          <cell r="N82">
            <v>0</v>
          </cell>
          <cell r="O82">
            <v>16012.439691659989</v>
          </cell>
          <cell r="P82">
            <v>104523.77173566629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J83">
            <v>43714.891499999998</v>
          </cell>
          <cell r="K83">
            <v>59247.648700735554</v>
          </cell>
          <cell r="L83">
            <v>11405.47652093215</v>
          </cell>
          <cell r="M83">
            <v>0</v>
          </cell>
          <cell r="N83">
            <v>0</v>
          </cell>
          <cell r="O83">
            <v>16012.439691659989</v>
          </cell>
          <cell r="P83">
            <v>134923.45060556519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</row>
        <row r="84">
          <cell r="J84">
            <v>43714.891499999998</v>
          </cell>
          <cell r="K84">
            <v>63723.270434691643</v>
          </cell>
          <cell r="L84">
            <v>12267.056680189611</v>
          </cell>
          <cell r="M84">
            <v>0</v>
          </cell>
          <cell r="N84">
            <v>0</v>
          </cell>
          <cell r="O84">
            <v>16012.439691659989</v>
          </cell>
          <cell r="P84">
            <v>145115.69183695639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</row>
        <row r="85">
          <cell r="J85">
            <v>43714.891499999998</v>
          </cell>
          <cell r="K85">
            <v>63299.845574490195</v>
          </cell>
          <cell r="L85">
            <v>12185.54522096192</v>
          </cell>
          <cell r="M85">
            <v>0</v>
          </cell>
          <cell r="N85">
            <v>0</v>
          </cell>
          <cell r="O85">
            <v>16012.439691659989</v>
          </cell>
          <cell r="P85">
            <v>144151.43512021939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J86">
            <v>43714.891499999998</v>
          </cell>
          <cell r="K86">
            <v>57935.495784417501</v>
          </cell>
          <cell r="L86">
            <v>11152.880348642997</v>
          </cell>
          <cell r="M86">
            <v>0</v>
          </cell>
          <cell r="N86">
            <v>0</v>
          </cell>
          <cell r="O86">
            <v>16012.439691659989</v>
          </cell>
          <cell r="P86">
            <v>131935.31178361748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</row>
        <row r="87">
          <cell r="J87">
            <v>43714.891499999998</v>
          </cell>
          <cell r="K87">
            <v>72217.640275157333</v>
          </cell>
          <cell r="L87">
            <v>13902.26648007392</v>
          </cell>
          <cell r="M87">
            <v>0</v>
          </cell>
          <cell r="N87">
            <v>0</v>
          </cell>
          <cell r="O87">
            <v>16012.439691659989</v>
          </cell>
          <cell r="P87">
            <v>164459.74539399229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</row>
        <row r="88">
          <cell r="J88">
            <v>43714.891499999998</v>
          </cell>
          <cell r="K88">
            <v>46562.578037813197</v>
          </cell>
          <cell r="L88">
            <v>8963.5352998870367</v>
          </cell>
          <cell r="M88">
            <v>0</v>
          </cell>
          <cell r="N88">
            <v>0</v>
          </cell>
          <cell r="O88">
            <v>16012.439691659989</v>
          </cell>
          <cell r="P88">
            <v>106036.00034299197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J89">
            <v>43714.891499999998</v>
          </cell>
          <cell r="K89">
            <v>44855.066382243036</v>
          </cell>
          <cell r="L89">
            <v>8634.8305407295356</v>
          </cell>
          <cell r="M89">
            <v>0</v>
          </cell>
          <cell r="N89">
            <v>0</v>
          </cell>
          <cell r="O89">
            <v>16412.75068395149</v>
          </cell>
          <cell r="P89">
            <v>102147.51920372463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</row>
        <row r="90">
          <cell r="J90">
            <v>44808.046499999997</v>
          </cell>
          <cell r="K90">
            <v>50985.703028360149</v>
          </cell>
          <cell r="L90">
            <v>9815.0095665477693</v>
          </cell>
          <cell r="M90">
            <v>0</v>
          </cell>
          <cell r="N90">
            <v>0</v>
          </cell>
          <cell r="O90">
            <v>16412.75068395149</v>
          </cell>
          <cell r="P90">
            <v>113276.05779868015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</row>
        <row r="91">
          <cell r="J91">
            <v>44808.046499999997</v>
          </cell>
          <cell r="K91">
            <v>47633.127393801944</v>
          </cell>
          <cell r="L91">
            <v>9169.6215465481146</v>
          </cell>
          <cell r="M91">
            <v>0</v>
          </cell>
          <cell r="N91">
            <v>0</v>
          </cell>
          <cell r="O91">
            <v>16412.75068395149</v>
          </cell>
          <cell r="P91">
            <v>105827.56677476662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J92">
            <v>44808.046499999997</v>
          </cell>
          <cell r="K92">
            <v>43767.58588673982</v>
          </cell>
          <cell r="L92">
            <v>8425.4849627964231</v>
          </cell>
          <cell r="M92">
            <v>0</v>
          </cell>
          <cell r="N92">
            <v>0</v>
          </cell>
          <cell r="O92">
            <v>16412.75068395149</v>
          </cell>
          <cell r="P92">
            <v>97239.408189729453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</row>
        <row r="93">
          <cell r="J93">
            <v>44808.046499999997</v>
          </cell>
          <cell r="K93">
            <v>24248.317070913588</v>
          </cell>
          <cell r="L93">
            <v>4667.9255141645772</v>
          </cell>
          <cell r="M93">
            <v>0</v>
          </cell>
          <cell r="N93">
            <v>0</v>
          </cell>
          <cell r="O93">
            <v>16412.75068395149</v>
          </cell>
          <cell r="P93">
            <v>53873.019354419484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</row>
        <row r="94">
          <cell r="J94">
            <v>44808.046499999997</v>
          </cell>
          <cell r="K94">
            <v>46666.504138503486</v>
          </cell>
          <cell r="L94">
            <v>8983.5416077714617</v>
          </cell>
          <cell r="M94">
            <v>0</v>
          </cell>
          <cell r="N94">
            <v>0</v>
          </cell>
          <cell r="O94">
            <v>16412.75068395149</v>
          </cell>
          <cell r="P94">
            <v>103679.99862853881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J95">
            <v>44808.046499999997</v>
          </cell>
          <cell r="K95">
            <v>57597.874485106433</v>
          </cell>
          <cell r="L95">
            <v>11087.886515356731</v>
          </cell>
          <cell r="M95">
            <v>0</v>
          </cell>
          <cell r="N95">
            <v>0</v>
          </cell>
          <cell r="O95">
            <v>16412.75068395149</v>
          </cell>
          <cell r="P95">
            <v>131171.01393194354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</row>
        <row r="96">
          <cell r="J96">
            <v>44808.046499999997</v>
          </cell>
          <cell r="K96">
            <v>65047.455112765572</v>
          </cell>
          <cell r="L96">
            <v>12521.969028381462</v>
          </cell>
          <cell r="M96">
            <v>0</v>
          </cell>
          <cell r="N96">
            <v>0</v>
          </cell>
          <cell r="O96">
            <v>16412.75068395149</v>
          </cell>
          <cell r="P96">
            <v>148136.38032841514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</row>
        <row r="97">
          <cell r="J97">
            <v>44808.046499999997</v>
          </cell>
          <cell r="K97">
            <v>60988.426276421233</v>
          </cell>
          <cell r="L97">
            <v>11740.5851404815</v>
          </cell>
          <cell r="M97">
            <v>0</v>
          </cell>
          <cell r="N97">
            <v>0</v>
          </cell>
          <cell r="O97">
            <v>16412.75068395149</v>
          </cell>
          <cell r="P97">
            <v>138892.51616151855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J98">
            <v>44808.046499999997</v>
          </cell>
          <cell r="K98">
            <v>58956.621318182006</v>
          </cell>
          <cell r="L98">
            <v>11349.452255810191</v>
          </cell>
          <cell r="M98">
            <v>0</v>
          </cell>
          <cell r="N98">
            <v>0</v>
          </cell>
          <cell r="O98">
            <v>16412.75068395149</v>
          </cell>
          <cell r="P98">
            <v>134265.36769698441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</row>
        <row r="99">
          <cell r="J99">
            <v>44808.046499999997</v>
          </cell>
          <cell r="K99">
            <v>74660.41054787561</v>
          </cell>
          <cell r="L99">
            <v>14372.512297460655</v>
          </cell>
          <cell r="M99">
            <v>0</v>
          </cell>
          <cell r="N99">
            <v>0</v>
          </cell>
          <cell r="O99">
            <v>16412.75068395149</v>
          </cell>
          <cell r="P99">
            <v>170028.52691504004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</row>
        <row r="100">
          <cell r="J100">
            <v>44808.046499999997</v>
          </cell>
          <cell r="K100">
            <v>46383.789338870549</v>
          </cell>
          <cell r="L100">
            <v>8929.1175575341149</v>
          </cell>
          <cell r="M100">
            <v>0</v>
          </cell>
          <cell r="N100">
            <v>0</v>
          </cell>
          <cell r="O100">
            <v>16412.75068395149</v>
          </cell>
          <cell r="P100">
            <v>105632.5208521118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J101">
            <v>44808.046499999997</v>
          </cell>
          <cell r="K101">
            <v>45539.819324549564</v>
          </cell>
          <cell r="L101">
            <v>8766.6489972823838</v>
          </cell>
          <cell r="M101">
            <v>0</v>
          </cell>
          <cell r="N101">
            <v>0</v>
          </cell>
          <cell r="O101">
            <v>16823.069451050276</v>
          </cell>
          <cell r="P101">
            <v>103710.49849458077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</row>
        <row r="102">
          <cell r="J102">
            <v>45927.587999999996</v>
          </cell>
          <cell r="K102">
            <v>50171.023657143698</v>
          </cell>
          <cell r="L102">
            <v>9658.1796054563092</v>
          </cell>
          <cell r="M102">
            <v>0</v>
          </cell>
          <cell r="N102">
            <v>0</v>
          </cell>
          <cell r="O102">
            <v>16823.069451050276</v>
          </cell>
          <cell r="P102">
            <v>111472.24637119303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</row>
        <row r="103">
          <cell r="J103">
            <v>45927.587999999996</v>
          </cell>
          <cell r="K103">
            <v>48380.371335985204</v>
          </cell>
          <cell r="L103">
            <v>9313.469841372922</v>
          </cell>
          <cell r="M103">
            <v>0</v>
          </cell>
          <cell r="N103">
            <v>0</v>
          </cell>
          <cell r="O103">
            <v>16823.069451050276</v>
          </cell>
          <cell r="P103">
            <v>107493.69416796514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J104">
            <v>45927.587999999996</v>
          </cell>
          <cell r="K104">
            <v>45351.583063000369</v>
          </cell>
          <cell r="L104">
            <v>8730.412550628922</v>
          </cell>
          <cell r="M104">
            <v>0</v>
          </cell>
          <cell r="N104">
            <v>0</v>
          </cell>
          <cell r="O104">
            <v>16823.069451050276</v>
          </cell>
          <cell r="P104">
            <v>100764.19558568392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</row>
        <row r="105">
          <cell r="J105">
            <v>45927.587999999996</v>
          </cell>
          <cell r="K105">
            <v>24636.89902228865</v>
          </cell>
          <cell r="L105">
            <v>4742.729534578154</v>
          </cell>
          <cell r="M105">
            <v>0</v>
          </cell>
          <cell r="N105">
            <v>0</v>
          </cell>
          <cell r="O105">
            <v>16823.069451050276</v>
          </cell>
          <cell r="P105">
            <v>54739.374990681965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</row>
        <row r="106">
          <cell r="J106">
            <v>45927.587999999996</v>
          </cell>
          <cell r="K106">
            <v>49106.481099969584</v>
          </cell>
          <cell r="L106">
            <v>9453.2496984027694</v>
          </cell>
          <cell r="M106">
            <v>0</v>
          </cell>
          <cell r="N106">
            <v>0</v>
          </cell>
          <cell r="O106">
            <v>16823.069451050276</v>
          </cell>
          <cell r="P106">
            <v>109106.99763684643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J107">
            <v>45927.587999999996</v>
          </cell>
          <cell r="K107">
            <v>60481.634439480164</v>
          </cell>
          <cell r="L107">
            <v>11643.025110269538</v>
          </cell>
          <cell r="M107">
            <v>0</v>
          </cell>
          <cell r="N107">
            <v>0</v>
          </cell>
          <cell r="O107">
            <v>16823.069451050276</v>
          </cell>
          <cell r="P107">
            <v>137740.58775365274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</row>
        <row r="108">
          <cell r="J108">
            <v>45927.587999999996</v>
          </cell>
          <cell r="K108">
            <v>67249.841985414634</v>
          </cell>
          <cell r="L108">
            <v>12945.939807253844</v>
          </cell>
          <cell r="M108">
            <v>0</v>
          </cell>
          <cell r="N108">
            <v>0</v>
          </cell>
          <cell r="O108">
            <v>16823.069451050276</v>
          </cell>
          <cell r="P108">
            <v>153154.47155582692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</row>
        <row r="109">
          <cell r="J109">
            <v>45927.587999999996</v>
          </cell>
          <cell r="K109">
            <v>61414.151319402117</v>
          </cell>
          <cell r="L109">
            <v>11822.539396702154</v>
          </cell>
          <cell r="M109">
            <v>0</v>
          </cell>
          <cell r="N109">
            <v>0</v>
          </cell>
          <cell r="O109">
            <v>16823.069451050276</v>
          </cell>
          <cell r="P109">
            <v>139864.29727838756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J110">
            <v>45927.587999999996</v>
          </cell>
          <cell r="K110">
            <v>62997.523484579244</v>
          </cell>
          <cell r="L110">
            <v>12127.346666692616</v>
          </cell>
          <cell r="M110">
            <v>0</v>
          </cell>
          <cell r="N110">
            <v>0</v>
          </cell>
          <cell r="O110">
            <v>16823.069451050276</v>
          </cell>
          <cell r="P110">
            <v>143470.26154647465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</row>
        <row r="111">
          <cell r="J111">
            <v>45927.587999999996</v>
          </cell>
          <cell r="K111">
            <v>80151.997418086001</v>
          </cell>
          <cell r="L111">
            <v>15429.670960873846</v>
          </cell>
          <cell r="M111">
            <v>0</v>
          </cell>
          <cell r="N111">
            <v>0</v>
          </cell>
          <cell r="O111">
            <v>16823.069451050276</v>
          </cell>
          <cell r="P111">
            <v>182537.77921698827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</row>
        <row r="112">
          <cell r="J112">
            <v>45927.587999999996</v>
          </cell>
          <cell r="K112">
            <v>47577.323934989006</v>
          </cell>
          <cell r="L112">
            <v>9158.8790942612304</v>
          </cell>
          <cell r="M112">
            <v>0</v>
          </cell>
          <cell r="N112">
            <v>0</v>
          </cell>
          <cell r="O112">
            <v>16823.069451050276</v>
          </cell>
          <cell r="P112">
            <v>108352.37214213819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J113">
            <v>45927.587999999996</v>
          </cell>
          <cell r="K113">
            <v>46510.815071409968</v>
          </cell>
          <cell r="L113">
            <v>8953.5706631307694</v>
          </cell>
          <cell r="M113">
            <v>0</v>
          </cell>
          <cell r="N113">
            <v>0</v>
          </cell>
          <cell r="O113">
            <v>17243.646187326533</v>
          </cell>
          <cell r="P113">
            <v>105923.50990858114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</row>
        <row r="114">
          <cell r="J114">
            <v>47077.285499999998</v>
          </cell>
          <cell r="K114">
            <v>49752.388749039346</v>
          </cell>
          <cell r="L114">
            <v>9577.590236596383</v>
          </cell>
          <cell r="M114">
            <v>0</v>
          </cell>
          <cell r="N114">
            <v>0</v>
          </cell>
          <cell r="O114">
            <v>17243.646187326533</v>
          </cell>
          <cell r="P114">
            <v>110538.75655112804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</row>
        <row r="115">
          <cell r="J115">
            <v>47077.285499999998</v>
          </cell>
          <cell r="K115">
            <v>49488.596363414836</v>
          </cell>
          <cell r="L115">
            <v>9526.8088481933064</v>
          </cell>
          <cell r="M115">
            <v>0</v>
          </cell>
          <cell r="N115">
            <v>0</v>
          </cell>
          <cell r="O115">
            <v>17243.646187326533</v>
          </cell>
          <cell r="P115">
            <v>109952.66846515343</v>
          </cell>
          <cell r="Q115">
            <v>0</v>
          </cell>
          <cell r="R115">
            <v>390210.29324999999</v>
          </cell>
          <cell r="S115">
            <v>0</v>
          </cell>
          <cell r="T115">
            <v>0</v>
          </cell>
          <cell r="U115">
            <v>56654.150435999996</v>
          </cell>
          <cell r="V115">
            <v>525552.5896871849</v>
          </cell>
          <cell r="W115">
            <v>218505.85798499998</v>
          </cell>
          <cell r="X115">
            <v>24278.428664999996</v>
          </cell>
        </row>
        <row r="116">
          <cell r="J116">
            <v>47077.285499999998</v>
          </cell>
          <cell r="K116">
            <v>46218.683353468383</v>
          </cell>
          <cell r="L116">
            <v>8897.333807777537</v>
          </cell>
          <cell r="M116">
            <v>0</v>
          </cell>
          <cell r="N116">
            <v>0</v>
          </cell>
          <cell r="O116">
            <v>17243.646187326533</v>
          </cell>
          <cell r="P116">
            <v>102687.6480864723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</row>
        <row r="117">
          <cell r="J117">
            <v>47077.285499999998</v>
          </cell>
          <cell r="K117">
            <v>24959.451830703791</v>
          </cell>
          <cell r="L117">
            <v>4804.8226060133065</v>
          </cell>
          <cell r="M117">
            <v>0</v>
          </cell>
          <cell r="N117">
            <v>0</v>
          </cell>
          <cell r="O117">
            <v>17243.646187326533</v>
          </cell>
          <cell r="P117">
            <v>55454.357849642867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</row>
        <row r="118">
          <cell r="J118">
            <v>47077.285499999998</v>
          </cell>
          <cell r="K118">
            <v>47288.267956647884</v>
          </cell>
          <cell r="L118">
            <v>9103.2343345703048</v>
          </cell>
          <cell r="M118">
            <v>0</v>
          </cell>
          <cell r="N118">
            <v>0</v>
          </cell>
          <cell r="O118">
            <v>17243.646187326533</v>
          </cell>
          <cell r="P118">
            <v>105064.02749325961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J119">
            <v>47077.285499999998</v>
          </cell>
          <cell r="K119">
            <v>58070.394737555216</v>
          </cell>
          <cell r="L119">
            <v>11178.849089621768</v>
          </cell>
          <cell r="M119">
            <v>0</v>
          </cell>
          <cell r="N119">
            <v>0</v>
          </cell>
          <cell r="O119">
            <v>17243.646187326533</v>
          </cell>
          <cell r="P119">
            <v>132238.48731407177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</row>
        <row r="120">
          <cell r="J120">
            <v>47077.285499999998</v>
          </cell>
          <cell r="K120">
            <v>66930.279626284435</v>
          </cell>
          <cell r="L120">
            <v>12884.422412657423</v>
          </cell>
          <cell r="M120">
            <v>0</v>
          </cell>
          <cell r="N120">
            <v>0</v>
          </cell>
          <cell r="O120">
            <v>17243.646187326533</v>
          </cell>
          <cell r="P120">
            <v>152414.30634814914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</row>
        <row r="121">
          <cell r="J121">
            <v>47077.285499999998</v>
          </cell>
          <cell r="K121">
            <v>61518.141868592909</v>
          </cell>
          <cell r="L121">
            <v>11842.558111253767</v>
          </cell>
          <cell r="M121">
            <v>0</v>
          </cell>
          <cell r="N121">
            <v>0</v>
          </cell>
          <cell r="O121">
            <v>17243.646187326533</v>
          </cell>
          <cell r="P121">
            <v>140089.73177883515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J122">
            <v>47077.285499999998</v>
          </cell>
          <cell r="K122">
            <v>58843.140347876863</v>
          </cell>
          <cell r="L122">
            <v>11327.606586475267</v>
          </cell>
          <cell r="M122">
            <v>0</v>
          </cell>
          <cell r="N122">
            <v>0</v>
          </cell>
          <cell r="O122">
            <v>17243.646187326533</v>
          </cell>
          <cell r="P122">
            <v>133998.19139477154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</row>
        <row r="123">
          <cell r="J123">
            <v>47077.285499999998</v>
          </cell>
          <cell r="K123">
            <v>71216.857519995974</v>
          </cell>
          <cell r="L123">
            <v>13709.610662216883</v>
          </cell>
          <cell r="M123">
            <v>0</v>
          </cell>
          <cell r="N123">
            <v>0</v>
          </cell>
          <cell r="O123">
            <v>17243.646187326533</v>
          </cell>
          <cell r="P123">
            <v>162175.74466762663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</row>
        <row r="124">
          <cell r="J124">
            <v>47077.285499999998</v>
          </cell>
          <cell r="K124">
            <v>47911.308163281836</v>
          </cell>
          <cell r="L124">
            <v>9223.1727727056914</v>
          </cell>
          <cell r="M124">
            <v>0</v>
          </cell>
          <cell r="N124">
            <v>0</v>
          </cell>
          <cell r="O124">
            <v>17243.646187326533</v>
          </cell>
          <cell r="P124">
            <v>109104.11312656876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J125">
            <v>47077.285499999998</v>
          </cell>
          <cell r="K125">
            <v>47194.739366622525</v>
          </cell>
          <cell r="L125">
            <v>9085.2296008641915</v>
          </cell>
          <cell r="M125">
            <v>0</v>
          </cell>
          <cell r="N125">
            <v>0</v>
          </cell>
          <cell r="O125">
            <v>17674.737342009696</v>
          </cell>
          <cell r="P125">
            <v>107472.33545130162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</row>
        <row r="126">
          <cell r="J126">
            <v>48253.369500000001</v>
          </cell>
          <cell r="K126">
            <v>51813.407350056696</v>
          </cell>
          <cell r="L126">
            <v>9974.3468974698462</v>
          </cell>
          <cell r="M126">
            <v>0</v>
          </cell>
          <cell r="N126">
            <v>0</v>
          </cell>
          <cell r="O126">
            <v>17674.737342009696</v>
          </cell>
          <cell r="P126">
            <v>115114.23077697937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</row>
        <row r="127">
          <cell r="J127">
            <v>48253.369500000001</v>
          </cell>
          <cell r="K127">
            <v>50573.804664696334</v>
          </cell>
          <cell r="L127">
            <v>9735.7170170744994</v>
          </cell>
          <cell r="M127">
            <v>0</v>
          </cell>
          <cell r="N127">
            <v>0</v>
          </cell>
          <cell r="O127">
            <v>17674.737342009696</v>
          </cell>
          <cell r="P127">
            <v>112360.19631191771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J128">
            <v>48253.369500000001</v>
          </cell>
          <cell r="K128">
            <v>47441.400926764356</v>
          </cell>
          <cell r="L128">
            <v>9132.7132174212693</v>
          </cell>
          <cell r="M128">
            <v>0</v>
          </cell>
          <cell r="N128">
            <v>0</v>
          </cell>
          <cell r="O128">
            <v>17674.737342009696</v>
          </cell>
          <cell r="P128">
            <v>105400.9117325649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</row>
        <row r="129">
          <cell r="J129">
            <v>48253.369500000001</v>
          </cell>
          <cell r="K129">
            <v>25425.469202532389</v>
          </cell>
          <cell r="L129">
            <v>4894.5333423766151</v>
          </cell>
          <cell r="M129">
            <v>0</v>
          </cell>
          <cell r="N129">
            <v>0</v>
          </cell>
          <cell r="O129">
            <v>17674.737342009696</v>
          </cell>
          <cell r="P129">
            <v>56487.953197505602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</row>
        <row r="130">
          <cell r="J130">
            <v>48253.369500000001</v>
          </cell>
          <cell r="K130">
            <v>48249.788238846049</v>
          </cell>
          <cell r="L130">
            <v>9288.3319248291918</v>
          </cell>
          <cell r="M130">
            <v>0</v>
          </cell>
          <cell r="N130">
            <v>0</v>
          </cell>
          <cell r="O130">
            <v>17674.737342009696</v>
          </cell>
          <cell r="P130">
            <v>107196.91180975443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J131">
            <v>48253.369500000001</v>
          </cell>
          <cell r="K131">
            <v>60928.411020920277</v>
          </cell>
          <cell r="L131">
            <v>11729.031895711039</v>
          </cell>
          <cell r="M131">
            <v>0</v>
          </cell>
          <cell r="N131">
            <v>0</v>
          </cell>
          <cell r="O131">
            <v>17674.737342009696</v>
          </cell>
          <cell r="P131">
            <v>138752.22081680869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</row>
        <row r="132">
          <cell r="J132">
            <v>48253.369500000001</v>
          </cell>
          <cell r="K132">
            <v>66806.667460407843</v>
          </cell>
          <cell r="L132">
            <v>12860.626436166807</v>
          </cell>
          <cell r="M132">
            <v>0</v>
          </cell>
          <cell r="N132">
            <v>0</v>
          </cell>
          <cell r="O132">
            <v>17674.737342009696</v>
          </cell>
          <cell r="P132">
            <v>152138.76942103138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</row>
        <row r="133">
          <cell r="J133">
            <v>48253.369500000001</v>
          </cell>
          <cell r="K133">
            <v>63338.516819915414</v>
          </cell>
          <cell r="L133">
            <v>12192.989634223963</v>
          </cell>
          <cell r="M133">
            <v>0</v>
          </cell>
          <cell r="N133">
            <v>0</v>
          </cell>
          <cell r="O133">
            <v>17674.737342009696</v>
          </cell>
          <cell r="P133">
            <v>144240.75279082032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J134">
            <v>48253.369500000001</v>
          </cell>
          <cell r="K134">
            <v>60750.199903504115</v>
          </cell>
          <cell r="L134">
            <v>11694.725340766961</v>
          </cell>
          <cell r="M134">
            <v>0</v>
          </cell>
          <cell r="N134">
            <v>0</v>
          </cell>
          <cell r="O134">
            <v>17674.737342009696</v>
          </cell>
          <cell r="P134">
            <v>138346.38078419652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</row>
        <row r="135">
          <cell r="J135">
            <v>48253.369500000001</v>
          </cell>
          <cell r="K135">
            <v>75407.093347137983</v>
          </cell>
          <cell r="L135">
            <v>14516.252569392578</v>
          </cell>
          <cell r="M135">
            <v>0</v>
          </cell>
          <cell r="N135">
            <v>0</v>
          </cell>
          <cell r="O135">
            <v>17674.737342009696</v>
          </cell>
          <cell r="P135">
            <v>171724.51229137208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</row>
        <row r="136">
          <cell r="J136">
            <v>48253.369500000001</v>
          </cell>
          <cell r="K136">
            <v>49159.800345603799</v>
          </cell>
          <cell r="L136">
            <v>9463.5139269001156</v>
          </cell>
          <cell r="M136">
            <v>0</v>
          </cell>
          <cell r="N136">
            <v>0</v>
          </cell>
          <cell r="O136">
            <v>17674.737342009696</v>
          </cell>
          <cell r="P136">
            <v>111951.57330660385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J137">
            <v>48253.369500000001</v>
          </cell>
          <cell r="K137">
            <v>48751.714570658056</v>
          </cell>
          <cell r="L137">
            <v>9384.9553203268842</v>
          </cell>
          <cell r="M137">
            <v>0</v>
          </cell>
          <cell r="N137">
            <v>0</v>
          </cell>
          <cell r="O137">
            <v>18116.605775559936</v>
          </cell>
          <cell r="P137">
            <v>111022.23990353795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</row>
        <row r="138">
          <cell r="J138">
            <v>49459.609499999999</v>
          </cell>
          <cell r="K138">
            <v>52280.748945329164</v>
          </cell>
          <cell r="L138">
            <v>10064.312553643962</v>
          </cell>
          <cell r="M138">
            <v>0</v>
          </cell>
          <cell r="N138">
            <v>0</v>
          </cell>
          <cell r="O138">
            <v>18116.605775559936</v>
          </cell>
          <cell r="P138">
            <v>116155.25254637508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</row>
        <row r="139">
          <cell r="J139">
            <v>49459.609499999999</v>
          </cell>
          <cell r="K139">
            <v>51553.371152562395</v>
          </cell>
          <cell r="L139">
            <v>9924.2885945641156</v>
          </cell>
          <cell r="M139">
            <v>0</v>
          </cell>
          <cell r="N139">
            <v>0</v>
          </cell>
          <cell r="O139">
            <v>18116.605775559936</v>
          </cell>
          <cell r="P139">
            <v>114539.19399863314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J140">
            <v>49459.609499999999</v>
          </cell>
          <cell r="K140">
            <v>48314.102281695625</v>
          </cell>
          <cell r="L140">
            <v>9300.7127082319621</v>
          </cell>
          <cell r="M140">
            <v>0</v>
          </cell>
          <cell r="N140">
            <v>0</v>
          </cell>
          <cell r="O140">
            <v>18116.605775559936</v>
          </cell>
          <cell r="P140">
            <v>107342.31749339028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</row>
        <row r="141">
          <cell r="J141">
            <v>49459.609499999999</v>
          </cell>
          <cell r="K141">
            <v>25701.687128914607</v>
          </cell>
          <cell r="L141">
            <v>4947.7067111616925</v>
          </cell>
          <cell r="M141">
            <v>0</v>
          </cell>
          <cell r="N141">
            <v>0</v>
          </cell>
          <cell r="O141">
            <v>18116.605775559936</v>
          </cell>
          <cell r="P141">
            <v>57102.96848365468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</row>
        <row r="142">
          <cell r="J142">
            <v>49459.609499999999</v>
          </cell>
          <cell r="K142">
            <v>49849.416931309999</v>
          </cell>
          <cell r="L142">
            <v>9596.2686597747688</v>
          </cell>
          <cell r="M142">
            <v>0</v>
          </cell>
          <cell r="N142">
            <v>0</v>
          </cell>
          <cell r="O142">
            <v>18116.605775559936</v>
          </cell>
          <cell r="P142">
            <v>110753.41745774991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J143">
            <v>49459.609499999999</v>
          </cell>
          <cell r="K143">
            <v>58468.347428087589</v>
          </cell>
          <cell r="L143">
            <v>11255.457025427539</v>
          </cell>
          <cell r="M143">
            <v>0</v>
          </cell>
          <cell r="N143">
            <v>0</v>
          </cell>
          <cell r="O143">
            <v>18116.605775559936</v>
          </cell>
          <cell r="P143">
            <v>133151.25083183011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</row>
        <row r="144">
          <cell r="J144">
            <v>49459.609499999999</v>
          </cell>
          <cell r="K144">
            <v>63177.075967680445</v>
          </cell>
          <cell r="L144">
            <v>12161.911441416923</v>
          </cell>
          <cell r="M144">
            <v>0</v>
          </cell>
          <cell r="N144">
            <v>0</v>
          </cell>
          <cell r="O144">
            <v>18116.605775559936</v>
          </cell>
          <cell r="P144">
            <v>143874.54167984772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</row>
        <row r="145">
          <cell r="J145">
            <v>49459.609499999999</v>
          </cell>
          <cell r="K145">
            <v>60957.818167356534</v>
          </cell>
          <cell r="L145">
            <v>11734.692922360729</v>
          </cell>
          <cell r="M145">
            <v>0</v>
          </cell>
          <cell r="N145">
            <v>0</v>
          </cell>
          <cell r="O145">
            <v>18116.605775559936</v>
          </cell>
          <cell r="P145">
            <v>138820.57718401746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J146">
            <v>49459.609499999999</v>
          </cell>
          <cell r="K146">
            <v>58624.078576462111</v>
          </cell>
          <cell r="L146">
            <v>11285.436070930848</v>
          </cell>
          <cell r="M146">
            <v>0</v>
          </cell>
          <cell r="N146">
            <v>0</v>
          </cell>
          <cell r="O146">
            <v>18116.605775559936</v>
          </cell>
          <cell r="P146">
            <v>133505.90079393223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</row>
        <row r="147">
          <cell r="J147">
            <v>49459.609499999999</v>
          </cell>
          <cell r="K147">
            <v>70147.243375741717</v>
          </cell>
          <cell r="L147">
            <v>13503.704448615577</v>
          </cell>
          <cell r="M147">
            <v>0</v>
          </cell>
          <cell r="N147">
            <v>0</v>
          </cell>
          <cell r="O147">
            <v>18116.605775559936</v>
          </cell>
          <cell r="P147">
            <v>159747.85689594995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</row>
        <row r="148">
          <cell r="J148">
            <v>49459.609499999999</v>
          </cell>
          <cell r="K148">
            <v>49839.405280196188</v>
          </cell>
          <cell r="L148">
            <v>9594.3413655408476</v>
          </cell>
          <cell r="M148">
            <v>0</v>
          </cell>
          <cell r="N148">
            <v>0</v>
          </cell>
          <cell r="O148">
            <v>18116.605775559936</v>
          </cell>
          <cell r="P148">
            <v>113500.37149476007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J149">
            <v>49459.609499999999</v>
          </cell>
          <cell r="K149">
            <v>49488.455405196204</v>
          </cell>
          <cell r="L149">
            <v>9526.7817130126168</v>
          </cell>
          <cell r="M149">
            <v>0</v>
          </cell>
          <cell r="N149">
            <v>0</v>
          </cell>
          <cell r="O149">
            <v>18569.520919948929</v>
          </cell>
          <cell r="P149">
            <v>112701.14564195149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</row>
        <row r="150">
          <cell r="J150">
            <v>50696.005499999999</v>
          </cell>
          <cell r="K150">
            <v>51928.544256339424</v>
          </cell>
          <cell r="L150">
            <v>9996.5113429811536</v>
          </cell>
          <cell r="M150">
            <v>0</v>
          </cell>
          <cell r="N150">
            <v>0</v>
          </cell>
          <cell r="O150">
            <v>18569.520919948929</v>
          </cell>
          <cell r="P150">
            <v>115373.88620807744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</row>
        <row r="151">
          <cell r="J151">
            <v>50696.005499999999</v>
          </cell>
          <cell r="K151">
            <v>53602.713667990669</v>
          </cell>
          <cell r="L151">
            <v>10318.797549022845</v>
          </cell>
          <cell r="M151">
            <v>0</v>
          </cell>
          <cell r="N151">
            <v>0</v>
          </cell>
          <cell r="O151">
            <v>18569.520919948929</v>
          </cell>
          <cell r="P151">
            <v>119093.52506872805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J152">
            <v>50696.005499999999</v>
          </cell>
          <cell r="K152">
            <v>49915.696647938021</v>
          </cell>
          <cell r="L152">
            <v>9609.0278454706149</v>
          </cell>
          <cell r="M152">
            <v>0</v>
          </cell>
          <cell r="N152">
            <v>0</v>
          </cell>
          <cell r="O152">
            <v>18569.520919948929</v>
          </cell>
          <cell r="P152">
            <v>110901.7783481011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</row>
        <row r="153">
          <cell r="J153">
            <v>50696.005499999999</v>
          </cell>
          <cell r="K153">
            <v>26456.601356093535</v>
          </cell>
          <cell r="L153">
            <v>5093.0315752233455</v>
          </cell>
          <cell r="M153">
            <v>0</v>
          </cell>
          <cell r="N153">
            <v>0</v>
          </cell>
          <cell r="O153">
            <v>18569.520919948929</v>
          </cell>
          <cell r="P153">
            <v>58780.791143355935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</row>
        <row r="154">
          <cell r="J154">
            <v>50696.005499999999</v>
          </cell>
          <cell r="K154">
            <v>51234.909431182939</v>
          </cell>
          <cell r="L154">
            <v>9862.9830783848065</v>
          </cell>
          <cell r="M154">
            <v>0</v>
          </cell>
          <cell r="N154">
            <v>0</v>
          </cell>
          <cell r="O154">
            <v>18569.520919948929</v>
          </cell>
          <cell r="P154">
            <v>113832.78108884826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J155">
            <v>50696.005499999999</v>
          </cell>
          <cell r="K155">
            <v>60497.519361969033</v>
          </cell>
          <cell r="L155">
            <v>11646.083039393425</v>
          </cell>
          <cell r="M155">
            <v>0</v>
          </cell>
          <cell r="N155">
            <v>0</v>
          </cell>
          <cell r="O155">
            <v>18569.520919948929</v>
          </cell>
          <cell r="P155">
            <v>137769.97510421069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</row>
        <row r="156">
          <cell r="J156">
            <v>50696.005499999999</v>
          </cell>
          <cell r="K156">
            <v>65758.430654671029</v>
          </cell>
          <cell r="L156">
            <v>12658.835469970039</v>
          </cell>
          <cell r="M156">
            <v>0</v>
          </cell>
          <cell r="N156">
            <v>0</v>
          </cell>
          <cell r="O156">
            <v>18569.520919948929</v>
          </cell>
          <cell r="P156">
            <v>149750.5591920377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</row>
        <row r="157">
          <cell r="J157">
            <v>50696.005499999999</v>
          </cell>
          <cell r="K157">
            <v>61116.559901904351</v>
          </cell>
          <cell r="L157">
            <v>11765.251521157154</v>
          </cell>
          <cell r="M157">
            <v>0</v>
          </cell>
          <cell r="N157">
            <v>0</v>
          </cell>
          <cell r="O157">
            <v>18569.520919948929</v>
          </cell>
          <cell r="P157">
            <v>139179.70562993863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J158">
            <v>50696.005499999999</v>
          </cell>
          <cell r="K158">
            <v>60556.798898688074</v>
          </cell>
          <cell r="L158">
            <v>11657.494654521577</v>
          </cell>
          <cell r="M158">
            <v>0</v>
          </cell>
          <cell r="N158">
            <v>8563279.557599999</v>
          </cell>
          <cell r="O158">
            <v>18569.520919948929</v>
          </cell>
          <cell r="P158">
            <v>137904.97138809311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</row>
        <row r="159">
          <cell r="J159">
            <v>50696.005499999999</v>
          </cell>
          <cell r="K159">
            <v>77555.50991693321</v>
          </cell>
          <cell r="L159">
            <v>14929.833787910655</v>
          </cell>
          <cell r="M159">
            <v>0</v>
          </cell>
          <cell r="N159">
            <v>0</v>
          </cell>
          <cell r="O159">
            <v>18569.520919948929</v>
          </cell>
          <cell r="P159">
            <v>176615.84777585315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</row>
        <row r="160">
          <cell r="J160">
            <v>50696.005499999999</v>
          </cell>
          <cell r="K160">
            <v>50875.663978649616</v>
          </cell>
          <cell r="L160">
            <v>9793.8264845963076</v>
          </cell>
          <cell r="M160">
            <v>0</v>
          </cell>
          <cell r="N160">
            <v>0</v>
          </cell>
          <cell r="O160">
            <v>18569.520919948929</v>
          </cell>
          <cell r="P160">
            <v>115858.28697886989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J161">
            <v>50696.005499999999</v>
          </cell>
          <cell r="K161">
            <v>50917.128399764166</v>
          </cell>
          <cell r="L161">
            <v>9801.8085985172293</v>
          </cell>
          <cell r="M161">
            <v>0</v>
          </cell>
          <cell r="N161">
            <v>0</v>
          </cell>
          <cell r="O161">
            <v>19033.75894294765</v>
          </cell>
          <cell r="P161">
            <v>115952.71320204248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</row>
        <row r="162">
          <cell r="J162">
            <v>51962.557499999995</v>
          </cell>
          <cell r="K162">
            <v>55382.487597789397</v>
          </cell>
          <cell r="L162">
            <v>10661.413166925577</v>
          </cell>
          <cell r="M162">
            <v>0</v>
          </cell>
          <cell r="N162">
            <v>0</v>
          </cell>
          <cell r="O162">
            <v>19033.75894294765</v>
          </cell>
          <cell r="P162">
            <v>123047.4717671226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</row>
        <row r="163">
          <cell r="J163">
            <v>51962.557499999995</v>
          </cell>
          <cell r="K163">
            <v>54108.189357804164</v>
          </cell>
          <cell r="L163">
            <v>10416.104214156347</v>
          </cell>
          <cell r="M163">
            <v>0</v>
          </cell>
          <cell r="N163">
            <v>0</v>
          </cell>
          <cell r="O163">
            <v>19033.75894294765</v>
          </cell>
          <cell r="P163">
            <v>120216.26675072433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J164">
            <v>51962.557499999995</v>
          </cell>
          <cell r="K164">
            <v>51383.878540915073</v>
          </cell>
          <cell r="L164">
            <v>9891.6603967367319</v>
          </cell>
          <cell r="M164">
            <v>0</v>
          </cell>
          <cell r="N164">
            <v>0</v>
          </cell>
          <cell r="O164">
            <v>19033.75894294765</v>
          </cell>
          <cell r="P164">
            <v>114163.45885302694</v>
          </cell>
          <cell r="Q164">
            <v>0</v>
          </cell>
          <cell r="R164">
            <v>0</v>
          </cell>
          <cell r="S164">
            <v>5658935.0945937121</v>
          </cell>
          <cell r="T164">
            <v>0</v>
          </cell>
          <cell r="U164">
            <v>390565.42861499998</v>
          </cell>
          <cell r="V164">
            <v>5549419.4205131996</v>
          </cell>
          <cell r="W164">
            <v>992132.65345848748</v>
          </cell>
          <cell r="X164">
            <v>992132.65345848748</v>
          </cell>
        </row>
        <row r="165"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19033.75894294765</v>
          </cell>
          <cell r="P165">
            <v>61163.814991654726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</row>
        <row r="166"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19033.75894294765</v>
          </cell>
          <cell r="P166">
            <v>120723.57044846012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19033.75894294765</v>
          </cell>
          <cell r="P167">
            <v>146537.52857181404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</row>
        <row r="168"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19033.75894294765</v>
          </cell>
          <cell r="P168">
            <v>162662.32087215289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</row>
        <row r="169"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19033.75894294765</v>
          </cell>
          <cell r="P169">
            <v>149313.6952686632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19033.75894294765</v>
          </cell>
          <cell r="P170">
            <v>151665.24267812062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</row>
        <row r="171"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19033.75894294765</v>
          </cell>
          <cell r="P171">
            <v>193566.16651427886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</row>
        <row r="172"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19033.75894294765</v>
          </cell>
          <cell r="P172">
            <v>120504.29089848984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19509.602916521344</v>
          </cell>
          <cell r="P173">
            <v>119322.90369962624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</row>
        <row r="174"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19509.602916521344</v>
          </cell>
          <cell r="P174">
            <v>127226.9263600345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</row>
        <row r="175"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19509.602916521344</v>
          </cell>
          <cell r="P175">
            <v>122880.78491906638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19509.602916521344</v>
          </cell>
          <cell r="P176">
            <v>116638.74156368765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</row>
        <row r="177"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19509.602916521344</v>
          </cell>
          <cell r="P177">
            <v>63176.816424145254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</row>
        <row r="178"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19509.602916521344</v>
          </cell>
          <cell r="P178">
            <v>124737.65582371628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19509.602916521344</v>
          </cell>
          <cell r="P179">
            <v>157474.58539915775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</row>
        <row r="180"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19509.602916521344</v>
          </cell>
          <cell r="P180">
            <v>173068.19091432958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</row>
        <row r="181"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19509.602916521344</v>
          </cell>
          <cell r="P181">
            <v>155723.59768252415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19509.602916521344</v>
          </cell>
          <cell r="P182">
            <v>161455.67028950015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</row>
        <row r="183"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19509.602916521344</v>
          </cell>
          <cell r="P183">
            <v>206709.85902498817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</row>
        <row r="184"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19509.602916521344</v>
          </cell>
          <cell r="P184">
            <v>124097.82441644542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19997.342989434375</v>
          </cell>
          <cell r="P185">
            <v>122140.75627823615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</row>
        <row r="186"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19997.342989434375</v>
          </cell>
          <cell r="P186">
            <v>145040.96277004801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</row>
        <row r="187"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19997.342989434375</v>
          </cell>
          <cell r="P187">
            <v>129328.29133647357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19997.342989434375</v>
          </cell>
          <cell r="P188">
            <v>120789.69461306877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</row>
        <row r="189"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19997.342989434375</v>
          </cell>
          <cell r="P189">
            <v>65961.272466493436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</row>
        <row r="190"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19997.342989434375</v>
          </cell>
          <cell r="P190">
            <v>126218.28622425599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19997.342989434375</v>
          </cell>
          <cell r="P191">
            <v>168622.67104668444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</row>
        <row r="192"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19997.342989434375</v>
          </cell>
          <cell r="P192">
            <v>185970.66415884483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</row>
        <row r="193"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19997.342989434375</v>
          </cell>
          <cell r="P193">
            <v>174218.82945081682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19997.342989434375</v>
          </cell>
          <cell r="P194">
            <v>166635.39138573044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</row>
        <row r="195"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19997.342989434375</v>
          </cell>
          <cell r="P195">
            <v>206461.2107719515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</row>
        <row r="196"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19997.342989434375</v>
          </cell>
          <cell r="P196">
            <v>131236.1274207391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20497.276564170232</v>
          </cell>
          <cell r="P197">
            <v>126140.89285799081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</row>
        <row r="198"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20497.276564170232</v>
          </cell>
          <cell r="P198">
            <v>145600.97608539995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</row>
        <row r="199"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20497.276564170232</v>
          </cell>
          <cell r="P199">
            <v>133300.35436620715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20497.276564170232</v>
          </cell>
          <cell r="P200">
            <v>124567.75310602484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</row>
        <row r="201"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20497.276564170232</v>
          </cell>
          <cell r="P201">
            <v>66814.259708866564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</row>
        <row r="202"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20497.276564170232</v>
          </cell>
          <cell r="P202">
            <v>132651.39110334378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</row>
        <row r="203"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20497.276564170232</v>
          </cell>
          <cell r="P203">
            <v>176878.12822898361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</row>
        <row r="204"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20497.276564170232</v>
          </cell>
          <cell r="P204">
            <v>190712.33356214123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</row>
        <row r="205"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20497.276564170232</v>
          </cell>
          <cell r="P205">
            <v>183042.86404549232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</row>
        <row r="206"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20497.276564170232</v>
          </cell>
          <cell r="P206">
            <v>177171.01783159387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</row>
        <row r="207"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20497.276564170232</v>
          </cell>
          <cell r="P207">
            <v>218019.83161032316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</row>
        <row r="208"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20497.276564170232</v>
          </cell>
          <cell r="P208">
            <v>137380.41259399953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</row>
        <row r="209">
          <cell r="J209">
            <v>0</v>
          </cell>
          <cell r="K209">
            <v>59859.315359999986</v>
          </cell>
          <cell r="L209">
            <v>526059.77935319999</v>
          </cell>
          <cell r="M209">
            <v>246056.32034999999</v>
          </cell>
          <cell r="N209">
            <v>27339.59115</v>
          </cell>
          <cell r="O209">
            <v>21009.708478274486</v>
          </cell>
          <cell r="P209">
            <v>132693.45878556452</v>
          </cell>
          <cell r="Q209">
            <v>0</v>
          </cell>
          <cell r="R209">
            <v>475409.87849999999</v>
          </cell>
          <cell r="S209">
            <v>0</v>
          </cell>
          <cell r="T209">
            <v>0</v>
          </cell>
          <cell r="U209">
            <v>67341.72977999998</v>
          </cell>
          <cell r="V209">
            <v>624695.9879819249</v>
          </cell>
          <cell r="W209">
            <v>259726.11592499996</v>
          </cell>
          <cell r="X209">
            <v>28858.457324999996</v>
          </cell>
        </row>
        <row r="210"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21009.708478274486</v>
          </cell>
          <cell r="P210">
            <v>153944.28966429274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21009.708478274486</v>
          </cell>
          <cell r="P211">
            <v>137749.77080308821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21009.708478274486</v>
          </cell>
          <cell r="P212">
            <v>130846.38403809947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</row>
        <row r="213"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21009.708478274486</v>
          </cell>
          <cell r="P213">
            <v>69793.119729793121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</row>
        <row r="214"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21009.708478274486</v>
          </cell>
          <cell r="P214">
            <v>141627.36638992964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21009.708478274486</v>
          </cell>
          <cell r="P215">
            <v>189468.93414780474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</row>
        <row r="216"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21009.708478274486</v>
          </cell>
          <cell r="P216">
            <v>205321.53365364517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</row>
        <row r="217"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21009.708478274486</v>
          </cell>
          <cell r="P217">
            <v>195945.73884647241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21009.708478274486</v>
          </cell>
          <cell r="P218">
            <v>190205.85027538647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</row>
        <row r="219"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21009.708478274486</v>
          </cell>
          <cell r="P219">
            <v>242454.89032474428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</row>
        <row r="220"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21009.708478274486</v>
          </cell>
          <cell r="P220">
            <v>145452.48915658137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</row>
        <row r="221"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21534.951190231346</v>
          </cell>
          <cell r="P221">
            <v>138130.14567626637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</row>
        <row r="222"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21534.951190231346</v>
          </cell>
          <cell r="P222">
            <v>166105.35548583898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</row>
        <row r="223"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21534.951190231346</v>
          </cell>
          <cell r="P223">
            <v>146911.87119870397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</row>
        <row r="224"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21534.951190231346</v>
          </cell>
          <cell r="P224">
            <v>136567.44237402661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</row>
        <row r="225"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21534.951190231346</v>
          </cell>
          <cell r="P225">
            <v>75121.266730432966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</row>
        <row r="226"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21534.951190231346</v>
          </cell>
          <cell r="P226">
            <v>152519.91835235525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</row>
        <row r="227"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21534.951190231346</v>
          </cell>
          <cell r="P227">
            <v>201888.06315583902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21534.951190231346</v>
          </cell>
          <cell r="P228">
            <v>222067.11131427551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</row>
        <row r="229"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21534.951190231346</v>
          </cell>
          <cell r="P229">
            <v>209016.26396962497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</row>
        <row r="230"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21534.951190231346</v>
          </cell>
          <cell r="P230">
            <v>206389.24242009493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</row>
        <row r="231"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21534.951190231346</v>
          </cell>
          <cell r="P231">
            <v>266186.98179707926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</row>
        <row r="232"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21534.951190231346</v>
          </cell>
          <cell r="P232">
            <v>154108.99838275666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</row>
        <row r="233"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22073.324969987127</v>
          </cell>
          <cell r="P233">
            <v>141583.59203281347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ard"/>
      <sheetName val="Exhibit C"/>
      <sheetName val="Drivers of Value"/>
      <sheetName val="Graph"/>
      <sheetName val="Compare Contract w Owning"/>
      <sheetName val="Case I Summary"/>
      <sheetName val="Assumptions of Purchase"/>
      <sheetName val="Plant Financials"/>
      <sheetName val="Existing Debt"/>
      <sheetName val="Gas Sales and Transmission"/>
      <sheetName val="Displacement"/>
      <sheetName val="Boiler Margin"/>
      <sheetName val="Post 2008"/>
      <sheetName val="Book and Tax Depreciation"/>
      <sheetName val="Overhaul Costs"/>
      <sheetName val="Income"/>
      <sheetName val="Cash Flow"/>
      <sheetName val="Income $1"/>
      <sheetName val="Cash Flow $1"/>
      <sheetName val="Plant Financials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42">
          <cell r="B42">
            <v>0.16153846153846152</v>
          </cell>
        </row>
        <row r="45">
          <cell r="B45">
            <v>7.3168750000000005E-2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ard"/>
      <sheetName val="Exhibit C"/>
      <sheetName val="Drivers of Value"/>
      <sheetName val="Graph"/>
      <sheetName val="Compare Contract w Owning"/>
      <sheetName val="Case I Summary"/>
      <sheetName val="Assumptions of Purchase"/>
      <sheetName val="Plant Financials"/>
      <sheetName val="Existing Debt"/>
      <sheetName val="Gas Sales and Transmission"/>
      <sheetName val="Displacement"/>
      <sheetName val="Boiler Margin"/>
      <sheetName val="Post 2008"/>
      <sheetName val="Book and Tax Depreciation"/>
      <sheetName val="Overhaul Costs"/>
      <sheetName val="Income"/>
      <sheetName val="Cash Flow"/>
      <sheetName val="Income $1"/>
      <sheetName val="Cash Flow $1"/>
      <sheetName val="Plant Financials (2)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42">
          <cell r="B42">
            <v>0.16153846153846152</v>
          </cell>
        </row>
        <row r="45">
          <cell r="B45">
            <v>7.3168750000000005E-2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Table"/>
      <sheetName val="Rlfwd"/>
      <sheetName val="Orig to Order Comparison"/>
      <sheetName val="Pwr Summary"/>
      <sheetName val="Verify"/>
      <sheetName val="JHS-19"/>
      <sheetName val="JHS-20"/>
      <sheetName val="JHS-20.01(A)"/>
      <sheetName val="JHS-21"/>
      <sheetName val="JHS-22"/>
      <sheetName val="JHS-23"/>
      <sheetName val="JHS-24 Unit Cost"/>
      <sheetName val="JHS-25 Ex A-1"/>
      <sheetName val="JHS-25 Ex A-2"/>
      <sheetName val="JHS-25 Ex A-3"/>
      <sheetName val="JHS-25 Ex A-4"/>
      <sheetName val="JHS-25 Ex A-5"/>
      <sheetName val="RATE SPREAD"/>
      <sheetName val="SPEC CONT + FIRM RESALE INC"/>
      <sheetName val="Diffs Categorized"/>
      <sheetName val="PSE Proposal Categorized"/>
      <sheetName val="DEM RY PC"/>
      <sheetName val="LSR Power Costs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O&amp;M"/>
      <sheetName val="EB&amp;Taxes"/>
      <sheetName val="TransmRev"/>
      <sheetName val="Restating Print Macros"/>
      <sheetName val="Module13"/>
      <sheetName val="Module14"/>
      <sheetName val="Module15"/>
      <sheetName val="Module1"/>
      <sheetName val="Wind Integr Calc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AR2" t="str">
            <v>Docket Number UE-111048</v>
          </cell>
        </row>
        <row r="3">
          <cell r="AR3" t="str">
            <v>Exhibit No. ___ (JHS-19)</v>
          </cell>
        </row>
      </sheetData>
      <sheetData sheetId="7">
        <row r="3">
          <cell r="E3" t="str">
            <v>Exhibit No.    (JHS-20)</v>
          </cell>
        </row>
      </sheetData>
      <sheetData sheetId="8">
        <row r="18">
          <cell r="N18">
            <v>87352900.417719007</v>
          </cell>
        </row>
      </sheetData>
      <sheetData sheetId="9">
        <row r="3">
          <cell r="G3" t="str">
            <v>Exhibit No.     (JHS-21)</v>
          </cell>
        </row>
        <row r="7">
          <cell r="A7" t="str">
            <v>FOR THE TWELVE MONTHS ENDED DECEMBER 31, 2010</v>
          </cell>
        </row>
      </sheetData>
      <sheetData sheetId="10">
        <row r="3">
          <cell r="M3" t="str">
            <v>Exhibit No. ___   (JHS-22)</v>
          </cell>
        </row>
        <row r="20">
          <cell r="L20">
            <v>0.35</v>
          </cell>
        </row>
      </sheetData>
      <sheetData sheetId="11"/>
      <sheetData sheetId="12"/>
      <sheetData sheetId="13"/>
      <sheetData sheetId="14">
        <row r="2">
          <cell r="I2" t="str">
            <v>Exhibit No. ___ (JHS-25)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>
        <row r="16">
          <cell r="P16">
            <v>810129.61943304387</v>
          </cell>
        </row>
      </sheetData>
      <sheetData sheetId="23"/>
      <sheetData sheetId="24"/>
      <sheetData sheetId="25">
        <row r="34">
          <cell r="G34">
            <v>2942567.1752356957</v>
          </cell>
        </row>
      </sheetData>
      <sheetData sheetId="26"/>
      <sheetData sheetId="27"/>
      <sheetData sheetId="28"/>
      <sheetData sheetId="29">
        <row r="16">
          <cell r="F16">
            <v>21143300002.482922</v>
          </cell>
        </row>
      </sheetData>
      <sheetData sheetId="30"/>
      <sheetData sheetId="31"/>
      <sheetData sheetId="32"/>
      <sheetData sheetId="33"/>
      <sheetData sheetId="34">
        <row r="11">
          <cell r="D11">
            <v>-5613464.7533333302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Table"/>
      <sheetName val="Rlfwd"/>
      <sheetName val="Verify"/>
      <sheetName val="JHS-19"/>
      <sheetName val="JHS-20"/>
      <sheetName val="JHS-20.01(A)"/>
      <sheetName val="JHS-21"/>
      <sheetName val="JHS-22"/>
      <sheetName val="JHS-23"/>
      <sheetName val="JHS-24 Unit Cost"/>
      <sheetName val="JHS-25 Ex A-1"/>
      <sheetName val="JHS-25 Ex A-2"/>
      <sheetName val="JHS-25 Ex A-3"/>
      <sheetName val="JHS-25 Ex A-4"/>
      <sheetName val="JHS-25 Ex A-5"/>
      <sheetName val="Diffs Categorized"/>
      <sheetName val="PSE Proposal Categorized"/>
      <sheetName val="DEM RY PC"/>
      <sheetName val="LSR Power Costs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O&amp;M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/>
      <sheetData sheetId="3"/>
      <sheetData sheetId="4">
        <row r="2">
          <cell r="AR2" t="str">
            <v>Docket Number UE-111048</v>
          </cell>
        </row>
      </sheetData>
      <sheetData sheetId="5"/>
      <sheetData sheetId="6"/>
      <sheetData sheetId="7">
        <row r="7">
          <cell r="A7" t="str">
            <v>FOR THE TWELVE MONTHS ENDED DECEMBER 31, 2010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 refreshError="1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 refreshError="1"/>
      <sheetData sheetId="1" refreshError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Distribution"/>
      <sheetName val="Contents"/>
      <sheetName val="1"/>
      <sheetName val="Summary"/>
      <sheetName val="2"/>
      <sheetName val="Cost"/>
      <sheetName val="3"/>
      <sheetName val="Trend Log"/>
      <sheetName val="4"/>
      <sheetName val="CF Chart"/>
      <sheetName val="Cash Flow_MW"/>
      <sheetName val="5"/>
      <sheetName val="6"/>
      <sheetName val="7"/>
      <sheetName val="Validation"/>
      <sheetName val="WBS"/>
      <sheetName val="CBS"/>
      <sheetName val="PO Log"/>
      <sheetName val="009JC"/>
      <sheetName val="009JJ"/>
      <sheetName val="009N9"/>
      <sheetName val="009SZ"/>
      <sheetName val="Accruals"/>
      <sheetName val="Master Estimate"/>
      <sheetName val="Cash_Flow"/>
      <sheetName val="Escalation"/>
      <sheetName val="Project Summary "/>
      <sheetName val="MSC"/>
      <sheetName val="Photo Voltaic - MSC"/>
      <sheetName val="Warehouse"/>
      <sheetName val="Warehouse Racking"/>
      <sheetName val="Photo Voltaic - Warehouse"/>
      <sheetName val="Sitework"/>
      <sheetName val="Electrical Bldg."/>
      <sheetName val="FF &amp; E"/>
      <sheetName val="Migration Co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50">
          <cell r="P50">
            <v>1</v>
          </cell>
          <cell r="Q50">
            <v>1</v>
          </cell>
          <cell r="T50">
            <v>2</v>
          </cell>
          <cell r="U50">
            <v>2</v>
          </cell>
        </row>
        <row r="51">
          <cell r="P51">
            <v>545834.30584618624</v>
          </cell>
          <cell r="Q51">
            <v>545834.30584618624</v>
          </cell>
          <cell r="T51">
            <v>545834.30584618624</v>
          </cell>
          <cell r="U51">
            <v>545834.30584618624</v>
          </cell>
        </row>
        <row r="52">
          <cell r="Q52">
            <v>1</v>
          </cell>
          <cell r="R52">
            <v>1</v>
          </cell>
          <cell r="U52">
            <v>2</v>
          </cell>
          <cell r="V52">
            <v>2</v>
          </cell>
        </row>
        <row r="53">
          <cell r="Q53">
            <v>274029.09436019621</v>
          </cell>
          <cell r="R53">
            <v>274029.09436019621</v>
          </cell>
          <cell r="U53">
            <v>274029.09436019621</v>
          </cell>
          <cell r="V53">
            <v>274029.09436019621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dential Material"/>
      <sheetName val="BR 24 vs Rebuttal 11GRC"/>
      <sheetName val="Rate Year Power Cost Summary"/>
      <sheetName val="AURORA + NIM"/>
      <sheetName val="11GRC BR 24 vs Rebuttal"/>
      <sheetName val="BR 24 vs 09GRC"/>
      <sheetName val="11GRC BR 24 vs TY"/>
      <sheetName val="Regulatory Asset Amort"/>
      <sheetName val="2010 TY"/>
      <sheetName val="AURORA==&gt;"/>
      <sheetName val="AURORA Total"/>
      <sheetName val="Pivot Costs"/>
      <sheetName val="Pivot Energy"/>
      <sheetName val="Portfolio Average"/>
      <sheetName val="Gas Turbines"/>
      <sheetName val="Price Output"/>
      <sheetName val="Map Table"/>
      <sheetName val="F11 Load"/>
    </sheetNames>
    <sheetDataSet>
      <sheetData sheetId="0" refreshError="1"/>
      <sheetData sheetId="1"/>
      <sheetData sheetId="2">
        <row r="18">
          <cell r="P18">
            <v>810129.61943304387</v>
          </cell>
        </row>
      </sheetData>
      <sheetData sheetId="3">
        <row r="19">
          <cell r="Q19">
            <v>286859.27019354561</v>
          </cell>
        </row>
      </sheetData>
      <sheetData sheetId="4">
        <row r="96">
          <cell r="N96">
            <v>-16694.101138357699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4">
          <cell r="B4" t="str">
            <v>Baker Replacement 1997-2025</v>
          </cell>
          <cell r="C4" t="str">
            <v>Baker Replacement</v>
          </cell>
          <cell r="D4">
            <v>555</v>
          </cell>
          <cell r="E4" t="str">
            <v>Baker Replacement</v>
          </cell>
          <cell r="F4">
            <v>555</v>
          </cell>
        </row>
        <row r="5">
          <cell r="C5" t="str">
            <v>Point Roberts BC Hydro</v>
          </cell>
          <cell r="D5">
            <v>555</v>
          </cell>
          <cell r="E5" t="str">
            <v>Barclays PPA</v>
          </cell>
          <cell r="F5">
            <v>555</v>
          </cell>
        </row>
        <row r="6">
          <cell r="C6" t="str">
            <v>Point Roberts BC Hydro</v>
          </cell>
          <cell r="D6">
            <v>555</v>
          </cell>
          <cell r="E6" t="str">
            <v>BC Hydro Point Roberts</v>
          </cell>
          <cell r="F6">
            <v>555</v>
          </cell>
        </row>
        <row r="7">
          <cell r="C7" t="str">
            <v>Mid-C Canadian EA</v>
          </cell>
          <cell r="D7">
            <v>555</v>
          </cell>
          <cell r="E7" t="str">
            <v>BPA Firm - WNP #3 Exchange</v>
          </cell>
          <cell r="F7">
            <v>555</v>
          </cell>
        </row>
        <row r="8">
          <cell r="C8" t="str">
            <v>Colstrip 1&amp;2</v>
          </cell>
          <cell r="D8">
            <v>501</v>
          </cell>
          <cell r="E8" t="str">
            <v>Canadian EA</v>
          </cell>
          <cell r="F8">
            <v>555</v>
          </cell>
        </row>
        <row r="9">
          <cell r="C9" t="str">
            <v>Colstrip 1&amp;2</v>
          </cell>
          <cell r="D9">
            <v>501</v>
          </cell>
          <cell r="E9" t="str">
            <v>Colstrip 1&amp;2</v>
          </cell>
          <cell r="F9">
            <v>501</v>
          </cell>
        </row>
        <row r="10">
          <cell r="C10" t="str">
            <v>Colstrip 3&amp;4</v>
          </cell>
          <cell r="D10">
            <v>501</v>
          </cell>
          <cell r="E10" t="str">
            <v>Colstrip 3&amp;4</v>
          </cell>
          <cell r="F10">
            <v>501</v>
          </cell>
        </row>
        <row r="11">
          <cell r="C11" t="str">
            <v>Colstrip 3&amp;4</v>
          </cell>
          <cell r="D11">
            <v>501</v>
          </cell>
          <cell r="E11" t="str">
            <v>Credit Suisse</v>
          </cell>
          <cell r="F11">
            <v>555</v>
          </cell>
        </row>
        <row r="12">
          <cell r="C12" t="str">
            <v>Electron</v>
          </cell>
          <cell r="D12" t="str">
            <v>555H</v>
          </cell>
          <cell r="E12" t="str">
            <v>Encogen</v>
          </cell>
          <cell r="F12">
            <v>547</v>
          </cell>
        </row>
        <row r="13">
          <cell r="C13" t="str">
            <v>Encogen</v>
          </cell>
          <cell r="D13">
            <v>547</v>
          </cell>
          <cell r="E13" t="str">
            <v>Farm Power Rexville PPA</v>
          </cell>
          <cell r="F13">
            <v>555</v>
          </cell>
        </row>
        <row r="14">
          <cell r="C14" t="str">
            <v>Frederickson 1&amp;2</v>
          </cell>
          <cell r="D14">
            <v>547</v>
          </cell>
          <cell r="E14" t="str">
            <v>Fixed OffPeak Contract</v>
          </cell>
          <cell r="F14">
            <v>555</v>
          </cell>
        </row>
        <row r="15">
          <cell r="C15" t="str">
            <v>Frederickson 1&amp;2</v>
          </cell>
          <cell r="D15">
            <v>547</v>
          </cell>
          <cell r="E15" t="str">
            <v>Fixed OnPeak Contract</v>
          </cell>
          <cell r="F15">
            <v>555</v>
          </cell>
        </row>
        <row r="16">
          <cell r="C16" t="str">
            <v>Freddy1</v>
          </cell>
          <cell r="D16">
            <v>547</v>
          </cell>
          <cell r="E16" t="str">
            <v>Fred 1</v>
          </cell>
          <cell r="F16">
            <v>547</v>
          </cell>
        </row>
        <row r="17">
          <cell r="C17" t="str">
            <v>Freddy1</v>
          </cell>
          <cell r="D17">
            <v>547</v>
          </cell>
          <cell r="E17" t="str">
            <v>Fred 1</v>
          </cell>
          <cell r="F17">
            <v>547</v>
          </cell>
        </row>
        <row r="18">
          <cell r="C18" t="str">
            <v>Fredonia 1&amp;2</v>
          </cell>
          <cell r="D18">
            <v>547</v>
          </cell>
          <cell r="E18" t="str">
            <v>Frederickson 1&amp;2</v>
          </cell>
          <cell r="F18">
            <v>547</v>
          </cell>
        </row>
        <row r="19">
          <cell r="C19" t="str">
            <v>Fredonia 1&amp;2</v>
          </cell>
          <cell r="D19">
            <v>547</v>
          </cell>
          <cell r="E19" t="str">
            <v>Fredonia 1&amp;2</v>
          </cell>
          <cell r="F19">
            <v>547</v>
          </cell>
        </row>
        <row r="20">
          <cell r="C20" t="str">
            <v>Fredonia 3&amp;4</v>
          </cell>
          <cell r="D20">
            <v>547</v>
          </cell>
          <cell r="E20" t="str">
            <v>Fredonia 3&amp;4</v>
          </cell>
          <cell r="F20">
            <v>547</v>
          </cell>
        </row>
        <row r="21">
          <cell r="C21" t="str">
            <v>Goldendale</v>
          </cell>
          <cell r="D21">
            <v>547</v>
          </cell>
          <cell r="E21" t="str">
            <v>Goldendale</v>
          </cell>
          <cell r="F21">
            <v>547</v>
          </cell>
        </row>
        <row r="22">
          <cell r="C22" t="str">
            <v>Goldendale</v>
          </cell>
          <cell r="D22">
            <v>547</v>
          </cell>
          <cell r="E22" t="str">
            <v>Hopkins Ridge Wind</v>
          </cell>
          <cell r="F22">
            <v>555</v>
          </cell>
        </row>
        <row r="23">
          <cell r="C23" t="str">
            <v>Hopkins Ridge</v>
          </cell>
          <cell r="D23" t="str">
            <v>555W</v>
          </cell>
          <cell r="E23" t="str">
            <v>Klondike Wind PPA</v>
          </cell>
          <cell r="F23">
            <v>555</v>
          </cell>
        </row>
        <row r="24">
          <cell r="C24" t="str">
            <v>Lower Baker</v>
          </cell>
          <cell r="D24" t="str">
            <v>555H</v>
          </cell>
          <cell r="E24" t="str">
            <v>Lehman Brothers PPA</v>
          </cell>
          <cell r="F24">
            <v>555</v>
          </cell>
        </row>
        <row r="25">
          <cell r="C25" t="str">
            <v>QF March Point 1</v>
          </cell>
          <cell r="D25">
            <v>555</v>
          </cell>
          <cell r="E25" t="str">
            <v>Market Purchase</v>
          </cell>
          <cell r="F25" t="str">
            <v>555MP</v>
          </cell>
        </row>
        <row r="26">
          <cell r="C26" t="str">
            <v>QF March Point 2</v>
          </cell>
          <cell r="D26">
            <v>555</v>
          </cell>
          <cell r="E26" t="str">
            <v>Market Sale</v>
          </cell>
          <cell r="F26">
            <v>447</v>
          </cell>
        </row>
        <row r="27">
          <cell r="C27" t="str">
            <v>QF March Point 2</v>
          </cell>
          <cell r="D27">
            <v>555</v>
          </cell>
          <cell r="E27" t="str">
            <v>Market Sale PSE's</v>
          </cell>
          <cell r="F27">
            <v>447</v>
          </cell>
        </row>
        <row r="28">
          <cell r="C28" t="str">
            <v>Market Purchase</v>
          </cell>
          <cell r="D28" t="str">
            <v>555MP</v>
          </cell>
          <cell r="E28" t="str">
            <v>Market Purchase PSE's</v>
          </cell>
          <cell r="F28" t="str">
            <v>555MP</v>
          </cell>
        </row>
        <row r="29">
          <cell r="C29" t="str">
            <v>Market Sale</v>
          </cell>
          <cell r="D29">
            <v>447</v>
          </cell>
          <cell r="E29" t="str">
            <v>Mid Columbia</v>
          </cell>
          <cell r="F29">
            <v>555</v>
          </cell>
        </row>
        <row r="30">
          <cell r="C30" t="str">
            <v>Northwestern Energy</v>
          </cell>
          <cell r="D30">
            <v>555</v>
          </cell>
          <cell r="E30" t="str">
            <v>Mint Farm</v>
          </cell>
          <cell r="F30">
            <v>547</v>
          </cell>
        </row>
        <row r="31">
          <cell r="C31" t="str">
            <v>QF Nooksack</v>
          </cell>
          <cell r="D31">
            <v>555</v>
          </cell>
          <cell r="E31" t="str">
            <v>New PSE Resource</v>
          </cell>
          <cell r="F31">
            <v>547</v>
          </cell>
        </row>
        <row r="32">
          <cell r="C32" t="str">
            <v>Wasco Hydro</v>
          </cell>
          <cell r="D32">
            <v>555</v>
          </cell>
          <cell r="E32" t="str">
            <v>Nooksack Hydro</v>
          </cell>
          <cell r="F32">
            <v>555</v>
          </cell>
        </row>
        <row r="33">
          <cell r="C33" t="str">
            <v>PG&amp;E Exchange</v>
          </cell>
          <cell r="D33">
            <v>555</v>
          </cell>
          <cell r="E33" t="str">
            <v>Northwestern Energy</v>
          </cell>
          <cell r="F33">
            <v>555</v>
          </cell>
        </row>
        <row r="34">
          <cell r="C34" t="str">
            <v>PG&amp;E Exchange</v>
          </cell>
          <cell r="D34">
            <v>555</v>
          </cell>
          <cell r="E34" t="str">
            <v>PG&amp;E Exchange</v>
          </cell>
          <cell r="F34">
            <v>555</v>
          </cell>
        </row>
        <row r="35">
          <cell r="C35" t="str">
            <v>PR Displacement Product</v>
          </cell>
          <cell r="D35">
            <v>555</v>
          </cell>
          <cell r="E35" t="str">
            <v>Powerex OnPeak PPA</v>
          </cell>
          <cell r="F35">
            <v>555</v>
          </cell>
        </row>
        <row r="36">
          <cell r="C36" t="str">
            <v>Mid-C Priest Rapids Project</v>
          </cell>
          <cell r="D36" t="str">
            <v>555H</v>
          </cell>
          <cell r="E36" t="str">
            <v>PPL 15 year contract</v>
          </cell>
          <cell r="F36">
            <v>555</v>
          </cell>
        </row>
        <row r="37">
          <cell r="C37" t="str">
            <v>QF Koma Kulshan</v>
          </cell>
          <cell r="D37">
            <v>555</v>
          </cell>
          <cell r="E37" t="str">
            <v>PR Displacement Product</v>
          </cell>
          <cell r="F37">
            <v>555</v>
          </cell>
        </row>
        <row r="38">
          <cell r="C38" t="str">
            <v>QF Port Townsend (Sch 91)</v>
          </cell>
          <cell r="D38">
            <v>555</v>
          </cell>
          <cell r="E38" t="str">
            <v>PSE Short Term Contracts</v>
          </cell>
          <cell r="F38">
            <v>555</v>
          </cell>
        </row>
        <row r="39">
          <cell r="C39" t="str">
            <v>QF Spokane MSW</v>
          </cell>
          <cell r="D39">
            <v>555</v>
          </cell>
          <cell r="E39" t="str">
            <v>Puget's Hydro</v>
          </cell>
          <cell r="F39">
            <v>555</v>
          </cell>
        </row>
        <row r="40">
          <cell r="C40" t="str">
            <v>QF Sygitowicz</v>
          </cell>
          <cell r="D40">
            <v>555</v>
          </cell>
          <cell r="E40" t="str">
            <v>QF Koma Kulshan Hydro</v>
          </cell>
          <cell r="F40">
            <v>555</v>
          </cell>
        </row>
        <row r="41">
          <cell r="C41" t="str">
            <v>QF Sygitowicz</v>
          </cell>
          <cell r="D41">
            <v>555</v>
          </cell>
          <cell r="E41" t="str">
            <v>QF March Point 1</v>
          </cell>
          <cell r="F41">
            <v>555</v>
          </cell>
        </row>
        <row r="42">
          <cell r="C42" t="str">
            <v>QF Twin Falls</v>
          </cell>
          <cell r="D42">
            <v>555</v>
          </cell>
          <cell r="E42" t="str">
            <v>QF March Point 2</v>
          </cell>
          <cell r="F42">
            <v>555</v>
          </cell>
        </row>
        <row r="43">
          <cell r="C43" t="str">
            <v>QF Weeks Falls</v>
          </cell>
          <cell r="D43">
            <v>555</v>
          </cell>
          <cell r="E43" t="str">
            <v>QF Port Townsend Hydro</v>
          </cell>
          <cell r="F43">
            <v>555</v>
          </cell>
        </row>
        <row r="44">
          <cell r="C44" t="str">
            <v>Resource Total</v>
          </cell>
          <cell r="D44" t="str">
            <v>NA</v>
          </cell>
          <cell r="E44" t="str">
            <v>QF Spokane MSW</v>
          </cell>
          <cell r="F44">
            <v>555</v>
          </cell>
        </row>
        <row r="45">
          <cell r="C45" t="str">
            <v>Mid-C Rock Island</v>
          </cell>
          <cell r="D45" t="str">
            <v>555H</v>
          </cell>
          <cell r="E45" t="str">
            <v>QF Sygitowicz</v>
          </cell>
          <cell r="F45">
            <v>555</v>
          </cell>
        </row>
        <row r="46">
          <cell r="C46" t="str">
            <v>Mid-C Rock Island</v>
          </cell>
          <cell r="D46" t="str">
            <v>555H</v>
          </cell>
          <cell r="E46" t="str">
            <v>QF Tenaska</v>
          </cell>
          <cell r="F46">
            <v>555</v>
          </cell>
        </row>
        <row r="47">
          <cell r="C47" t="str">
            <v>Mid-C Rocky Reach</v>
          </cell>
          <cell r="D47" t="str">
            <v>555H</v>
          </cell>
          <cell r="E47" t="str">
            <v>QF Twin Falls</v>
          </cell>
          <cell r="F47">
            <v>555</v>
          </cell>
        </row>
        <row r="48">
          <cell r="C48" t="str">
            <v>QF Tenaska</v>
          </cell>
          <cell r="D48">
            <v>555</v>
          </cell>
          <cell r="E48" t="str">
            <v>QF Weeks Falls</v>
          </cell>
          <cell r="F48">
            <v>555</v>
          </cell>
        </row>
        <row r="49">
          <cell r="C49" t="str">
            <v>Tenaska Excess Energy</v>
          </cell>
          <cell r="D49">
            <v>555</v>
          </cell>
          <cell r="E49" t="str">
            <v>Qualco Dairy Digester</v>
          </cell>
          <cell r="F49">
            <v>555</v>
          </cell>
        </row>
        <row r="50">
          <cell r="C50" t="str">
            <v>Total</v>
          </cell>
          <cell r="D50" t="str">
            <v>NA</v>
          </cell>
          <cell r="E50" t="str">
            <v>Sempra PPA</v>
          </cell>
          <cell r="F50">
            <v>555</v>
          </cell>
        </row>
        <row r="51">
          <cell r="C51" t="str">
            <v>Total Contract Purchases</v>
          </cell>
          <cell r="D51" t="str">
            <v>NA</v>
          </cell>
          <cell r="E51" t="str">
            <v>Shell Energy PPA</v>
          </cell>
          <cell r="F51">
            <v>555</v>
          </cell>
        </row>
        <row r="52">
          <cell r="C52" t="str">
            <v>Total Contract Sales</v>
          </cell>
          <cell r="D52" t="str">
            <v>NA</v>
          </cell>
          <cell r="E52" t="str">
            <v>Sumas</v>
          </cell>
          <cell r="F52">
            <v>547</v>
          </cell>
        </row>
        <row r="53">
          <cell r="C53" t="str">
            <v>Upper Baker</v>
          </cell>
          <cell r="D53" t="str">
            <v>555H</v>
          </cell>
          <cell r="E53" t="str">
            <v>Tenaska Excess Energy</v>
          </cell>
          <cell r="F53">
            <v>555</v>
          </cell>
        </row>
        <row r="54">
          <cell r="C54" t="str">
            <v>Mid-C Priest Rapids Project</v>
          </cell>
          <cell r="D54" t="str">
            <v>555H</v>
          </cell>
          <cell r="E54" t="str">
            <v>TransAlta Exchange</v>
          </cell>
          <cell r="F54">
            <v>555</v>
          </cell>
        </row>
        <row r="55">
          <cell r="C55" t="str">
            <v>Mid-C Douglas Wells</v>
          </cell>
          <cell r="D55" t="str">
            <v>555H</v>
          </cell>
          <cell r="E55" t="str">
            <v>Undistributed Oil/Gas Expenses</v>
          </cell>
          <cell r="F55">
            <v>555</v>
          </cell>
        </row>
        <row r="56">
          <cell r="C56" t="str">
            <v>Whitehorn 2&amp;3</v>
          </cell>
          <cell r="D56">
            <v>547</v>
          </cell>
          <cell r="E56" t="str">
            <v>Vanderhaak PPA</v>
          </cell>
          <cell r="F56">
            <v>555</v>
          </cell>
        </row>
        <row r="57">
          <cell r="C57" t="str">
            <v>Whitehorn 2&amp;3</v>
          </cell>
          <cell r="D57">
            <v>547</v>
          </cell>
          <cell r="E57" t="str">
            <v>Wasco Hydro</v>
          </cell>
          <cell r="F57">
            <v>555</v>
          </cell>
        </row>
        <row r="58">
          <cell r="C58" t="str">
            <v>Wild Horse</v>
          </cell>
          <cell r="D58" t="str">
            <v>555W</v>
          </cell>
          <cell r="E58" t="str">
            <v>Whitehorn 2&amp;3</v>
          </cell>
          <cell r="F58">
            <v>547</v>
          </cell>
        </row>
        <row r="59">
          <cell r="C59" t="str">
            <v>WNP-3 Exchange BPA Firm</v>
          </cell>
          <cell r="D59">
            <v>555</v>
          </cell>
          <cell r="E59" t="str">
            <v>Wild Horse Expansion</v>
          </cell>
          <cell r="F59">
            <v>555</v>
          </cell>
        </row>
        <row r="60">
          <cell r="C60" t="str">
            <v>WNP-3 Return</v>
          </cell>
          <cell r="D60">
            <v>555</v>
          </cell>
          <cell r="E60" t="str">
            <v>Wild Horse Wind</v>
          </cell>
          <cell r="F60">
            <v>555</v>
          </cell>
        </row>
        <row r="61">
          <cell r="C61" t="str">
            <v>Klondike Wind PPA</v>
          </cell>
          <cell r="D61" t="str">
            <v>555W</v>
          </cell>
          <cell r="E61" t="str">
            <v>WNP-3 Return</v>
          </cell>
          <cell r="F61">
            <v>555</v>
          </cell>
        </row>
        <row r="62">
          <cell r="C62" t="str">
            <v>Lehman Brothers PPA</v>
          </cell>
          <cell r="D62">
            <v>555</v>
          </cell>
          <cell r="E62" t="str">
            <v>WWP 15 year contract</v>
          </cell>
          <cell r="F62">
            <v>555</v>
          </cell>
        </row>
        <row r="63">
          <cell r="C63" t="str">
            <v>Powerex OnPeak PPA</v>
          </cell>
          <cell r="D63">
            <v>555</v>
          </cell>
          <cell r="E63" t="str">
            <v>Farm Power Lynden</v>
          </cell>
          <cell r="F63">
            <v>555</v>
          </cell>
        </row>
        <row r="64">
          <cell r="C64" t="str">
            <v>Sempra PPA</v>
          </cell>
          <cell r="D64">
            <v>555</v>
          </cell>
          <cell r="E64" t="str">
            <v>Klamath Peaker PPA</v>
          </cell>
          <cell r="F64">
            <v>555</v>
          </cell>
        </row>
        <row r="65">
          <cell r="C65" t="str">
            <v>Sumas</v>
          </cell>
          <cell r="D65">
            <v>547</v>
          </cell>
          <cell r="E65" t="str">
            <v>LSR1</v>
          </cell>
          <cell r="F65">
            <v>555</v>
          </cell>
        </row>
        <row r="66">
          <cell r="C66" t="str">
            <v>TransAlta Exchange</v>
          </cell>
          <cell r="D66">
            <v>555</v>
          </cell>
          <cell r="E66" t="str">
            <v>Sch91Contracts</v>
          </cell>
          <cell r="F66">
            <v>555</v>
          </cell>
        </row>
        <row r="67">
          <cell r="C67" t="str">
            <v>TransAlta Exchange</v>
          </cell>
          <cell r="D67">
            <v>555</v>
          </cell>
        </row>
        <row r="68">
          <cell r="C68" t="str">
            <v>Credit Suisse</v>
          </cell>
          <cell r="D68">
            <v>555</v>
          </cell>
        </row>
        <row r="69">
          <cell r="C69" t="str">
            <v>Qualco Dairy Digester</v>
          </cell>
          <cell r="D69">
            <v>555</v>
          </cell>
        </row>
        <row r="70">
          <cell r="C70" t="str">
            <v>Mint Farm</v>
          </cell>
          <cell r="D70">
            <v>547</v>
          </cell>
        </row>
        <row r="71">
          <cell r="C71" t="str">
            <v>Mint Farm</v>
          </cell>
          <cell r="D71">
            <v>547</v>
          </cell>
        </row>
        <row r="72">
          <cell r="C72" t="str">
            <v>Wild Horse Expansion</v>
          </cell>
          <cell r="D72">
            <v>555</v>
          </cell>
        </row>
        <row r="73">
          <cell r="C73" t="str">
            <v>Barclays PPA</v>
          </cell>
          <cell r="D73">
            <v>555</v>
          </cell>
        </row>
        <row r="74">
          <cell r="C74" t="str">
            <v>Shell Energy PPA</v>
          </cell>
          <cell r="D74">
            <v>555</v>
          </cell>
        </row>
        <row r="75">
          <cell r="C75" t="str">
            <v>Market Sale PSE's</v>
          </cell>
          <cell r="D75">
            <v>447</v>
          </cell>
        </row>
        <row r="76">
          <cell r="C76" t="str">
            <v>Market Sale PSE's</v>
          </cell>
          <cell r="D76">
            <v>447</v>
          </cell>
        </row>
        <row r="77">
          <cell r="C77" t="str">
            <v>Market Purchase PSE's</v>
          </cell>
          <cell r="D77">
            <v>555</v>
          </cell>
        </row>
        <row r="78">
          <cell r="C78" t="str">
            <v>Market Purchase PSE's</v>
          </cell>
          <cell r="D78">
            <v>555</v>
          </cell>
        </row>
        <row r="79">
          <cell r="C79" t="str">
            <v>Upper Baker</v>
          </cell>
          <cell r="D79">
            <v>555</v>
          </cell>
        </row>
        <row r="80">
          <cell r="C80" t="str">
            <v>Snoqualmie Falls</v>
          </cell>
          <cell r="D80" t="str">
            <v>555H</v>
          </cell>
        </row>
        <row r="81">
          <cell r="C81" t="str">
            <v>Wild Horse Expansion</v>
          </cell>
          <cell r="D81" t="str">
            <v>555W</v>
          </cell>
        </row>
        <row r="82">
          <cell r="C82" t="str">
            <v>Farm Power Rexville (Sch 91)</v>
          </cell>
          <cell r="D82">
            <v>555</v>
          </cell>
        </row>
        <row r="83">
          <cell r="C83" t="str">
            <v>Vanderhaak PPA (Sch 91)</v>
          </cell>
          <cell r="D83">
            <v>555</v>
          </cell>
        </row>
        <row r="84">
          <cell r="C84" t="str">
            <v>Farm Power Lynden (Sch 91)</v>
          </cell>
          <cell r="D84">
            <v>555</v>
          </cell>
        </row>
        <row r="85">
          <cell r="C85" t="str">
            <v>LSR1</v>
          </cell>
          <cell r="D85" t="str">
            <v>555W</v>
          </cell>
        </row>
        <row r="86">
          <cell r="C86" t="str">
            <v>KlamathPeaker</v>
          </cell>
          <cell r="D86">
            <v>555</v>
          </cell>
        </row>
        <row r="87">
          <cell r="C87" t="str">
            <v>Sch91Contracts</v>
          </cell>
          <cell r="D87">
            <v>555</v>
          </cell>
        </row>
        <row r="88">
          <cell r="C88" t="str">
            <v>JP Morgan</v>
          </cell>
          <cell r="D88">
            <v>555</v>
          </cell>
        </row>
        <row r="89">
          <cell r="C89" t="str">
            <v xml:space="preserve">Snohomish </v>
          </cell>
          <cell r="D89">
            <v>555</v>
          </cell>
        </row>
      </sheetData>
      <sheetData sheetId="17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"/>
      <sheetName val="GRC"/>
      <sheetName val="Aurora &amp; Non Aurora"/>
      <sheetName val="New Resources"/>
      <sheetName val="Non AURORA FERC Summary"/>
      <sheetName val="AURORA FERC Summary"/>
      <sheetName val="Summary by Contract Update"/>
      <sheetName val="Summary by Contract"/>
      <sheetName val="Summary by TY"/>
      <sheetName val="TY actual"/>
      <sheetName val="TY SAP"/>
      <sheetName val="RPC Disallowance"/>
      <sheetName val="AURORA Input=&gt;&gt;&gt;"/>
      <sheetName val="Summary"/>
      <sheetName val="Summary wo WH"/>
      <sheetName val="Energy Pivot"/>
      <sheetName val="Cost Pivot"/>
      <sheetName val="Portfolio Average"/>
      <sheetName val="Map 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2">
          <cell r="E2" t="str">
            <v>APS Contract</v>
          </cell>
          <cell r="F2">
            <v>555</v>
          </cell>
        </row>
        <row r="3">
          <cell r="E3" t="str">
            <v>Baker Replacement</v>
          </cell>
          <cell r="F3">
            <v>555</v>
          </cell>
        </row>
        <row r="4">
          <cell r="E4" t="str">
            <v>BC Hydro Point Roberts</v>
          </cell>
          <cell r="F4">
            <v>555</v>
          </cell>
        </row>
        <row r="5">
          <cell r="E5" t="str">
            <v>BPA Firm - WNP #3 Exchange</v>
          </cell>
          <cell r="F5">
            <v>555</v>
          </cell>
        </row>
        <row r="6">
          <cell r="E6" t="str">
            <v>BPA Snohomish Conservation</v>
          </cell>
          <cell r="F6">
            <v>555</v>
          </cell>
        </row>
        <row r="7">
          <cell r="E7" t="str">
            <v>BPA SP Contract</v>
          </cell>
          <cell r="F7">
            <v>555</v>
          </cell>
        </row>
        <row r="8">
          <cell r="E8" t="str">
            <v>Canadian EA</v>
          </cell>
          <cell r="F8">
            <v>555</v>
          </cell>
        </row>
        <row r="9">
          <cell r="E9" t="str">
            <v>Colstrip 1&amp;2</v>
          </cell>
          <cell r="F9">
            <v>501</v>
          </cell>
        </row>
        <row r="10">
          <cell r="E10" t="str">
            <v>Colstrip 3&amp;4</v>
          </cell>
          <cell r="F10">
            <v>501</v>
          </cell>
        </row>
        <row r="11">
          <cell r="E11" t="str">
            <v>Columbia Storage Power Exchange (CSPE)</v>
          </cell>
          <cell r="F11">
            <v>555</v>
          </cell>
        </row>
        <row r="12">
          <cell r="E12" t="str">
            <v>Encogen</v>
          </cell>
          <cell r="F12">
            <v>547</v>
          </cell>
        </row>
        <row r="13">
          <cell r="E13" t="str">
            <v>Fred 1</v>
          </cell>
          <cell r="F13">
            <v>547</v>
          </cell>
        </row>
        <row r="14">
          <cell r="E14" t="str">
            <v>Fred 1</v>
          </cell>
          <cell r="F14">
            <v>547</v>
          </cell>
        </row>
        <row r="15">
          <cell r="E15" t="str">
            <v>Frederickson 1&amp;2</v>
          </cell>
          <cell r="F15">
            <v>547</v>
          </cell>
        </row>
        <row r="16">
          <cell r="E16" t="str">
            <v>Fredonia 1&amp;2</v>
          </cell>
          <cell r="F16">
            <v>547</v>
          </cell>
        </row>
        <row r="17">
          <cell r="E17" t="str">
            <v>Fredonia 3&amp;4</v>
          </cell>
          <cell r="F17">
            <v>547</v>
          </cell>
        </row>
        <row r="18">
          <cell r="E18" t="str">
            <v>Hopkins Ridge Wind</v>
          </cell>
          <cell r="F18">
            <v>555</v>
          </cell>
        </row>
        <row r="19">
          <cell r="E19" t="str">
            <v>Market Purchase</v>
          </cell>
          <cell r="F19" t="str">
            <v>555MP</v>
          </cell>
        </row>
        <row r="20">
          <cell r="E20" t="str">
            <v>Market Sale</v>
          </cell>
          <cell r="F20">
            <v>447</v>
          </cell>
        </row>
        <row r="21">
          <cell r="E21" t="str">
            <v>Mid Columbia</v>
          </cell>
          <cell r="F21">
            <v>555</v>
          </cell>
        </row>
        <row r="22">
          <cell r="E22" t="str">
            <v>MPC Firm Contract</v>
          </cell>
          <cell r="F22">
            <v>555</v>
          </cell>
        </row>
        <row r="23">
          <cell r="E23" t="str">
            <v>New PSE Resource</v>
          </cell>
          <cell r="F23">
            <v>547</v>
          </cell>
        </row>
        <row r="24">
          <cell r="E24" t="str">
            <v>Nooksack Hydro</v>
          </cell>
          <cell r="F24">
            <v>555</v>
          </cell>
        </row>
        <row r="25">
          <cell r="E25" t="str">
            <v>PG&amp;E Exchange</v>
          </cell>
          <cell r="F25">
            <v>555</v>
          </cell>
        </row>
        <row r="26">
          <cell r="E26" t="str">
            <v>PPL 15 year contract</v>
          </cell>
          <cell r="F26">
            <v>555</v>
          </cell>
        </row>
        <row r="27">
          <cell r="E27" t="str">
            <v>Puget's Hydro</v>
          </cell>
          <cell r="F27">
            <v>555</v>
          </cell>
        </row>
        <row r="28">
          <cell r="E28" t="str">
            <v>QF Koma Kulshan Hydro</v>
          </cell>
          <cell r="F28">
            <v>555</v>
          </cell>
        </row>
        <row r="29">
          <cell r="E29" t="str">
            <v>QF March Point Cogen Phase1</v>
          </cell>
          <cell r="F29">
            <v>555</v>
          </cell>
        </row>
        <row r="30">
          <cell r="E30" t="str">
            <v>QF March Point Cogen Phase2</v>
          </cell>
          <cell r="F30">
            <v>555</v>
          </cell>
        </row>
        <row r="31">
          <cell r="E31" t="str">
            <v>QF Port Townsend Hydro</v>
          </cell>
          <cell r="F31">
            <v>555</v>
          </cell>
        </row>
        <row r="32">
          <cell r="E32" t="str">
            <v>QF Puyallup Energy Recovery Co. (PERC)</v>
          </cell>
          <cell r="F32">
            <v>555</v>
          </cell>
        </row>
        <row r="33">
          <cell r="E33" t="str">
            <v>QF Spokane MSW</v>
          </cell>
          <cell r="F33">
            <v>555</v>
          </cell>
        </row>
        <row r="34">
          <cell r="E34" t="str">
            <v>QF Sumas</v>
          </cell>
          <cell r="F34">
            <v>555</v>
          </cell>
        </row>
        <row r="35">
          <cell r="E35" t="str">
            <v>QF Sygitowicz</v>
          </cell>
          <cell r="F35">
            <v>555</v>
          </cell>
        </row>
        <row r="36">
          <cell r="E36" t="str">
            <v>QF Tenaska</v>
          </cell>
          <cell r="F36">
            <v>555</v>
          </cell>
        </row>
        <row r="37">
          <cell r="E37" t="str">
            <v>QF Twin Falls</v>
          </cell>
          <cell r="F37">
            <v>555</v>
          </cell>
        </row>
        <row r="38">
          <cell r="E38" t="str">
            <v>QF Weeks Falls</v>
          </cell>
          <cell r="F38">
            <v>555</v>
          </cell>
        </row>
        <row r="39">
          <cell r="E39" t="str">
            <v>Skookumchuck Hydro</v>
          </cell>
          <cell r="F39">
            <v>555</v>
          </cell>
        </row>
        <row r="40">
          <cell r="E40" t="str">
            <v>Supplemental Capacity</v>
          </cell>
          <cell r="F40">
            <v>555</v>
          </cell>
        </row>
        <row r="41">
          <cell r="E41" t="str">
            <v>Tenaska Excess Energy</v>
          </cell>
          <cell r="F41">
            <v>555</v>
          </cell>
        </row>
        <row r="42">
          <cell r="E42" t="str">
            <v>Undistributed Oil/Gas Expenses</v>
          </cell>
          <cell r="F42">
            <v>555</v>
          </cell>
        </row>
        <row r="43">
          <cell r="E43" t="str">
            <v>Wasco Hydro</v>
          </cell>
          <cell r="F43">
            <v>555</v>
          </cell>
        </row>
        <row r="44">
          <cell r="E44" t="str">
            <v>Whitehorn 2&amp;3</v>
          </cell>
          <cell r="F44">
            <v>547</v>
          </cell>
        </row>
        <row r="45">
          <cell r="E45" t="str">
            <v>Wild Horse Wind</v>
          </cell>
          <cell r="F45">
            <v>555</v>
          </cell>
        </row>
        <row r="46">
          <cell r="E46" t="str">
            <v>WNP-3 Return</v>
          </cell>
          <cell r="F46">
            <v>555</v>
          </cell>
        </row>
        <row r="47">
          <cell r="E47" t="str">
            <v>WWP 15 year contract</v>
          </cell>
          <cell r="F47">
            <v>555</v>
          </cell>
        </row>
        <row r="48">
          <cell r="E48" t="str">
            <v>PR Displacement Product</v>
          </cell>
          <cell r="F48">
            <v>555</v>
          </cell>
        </row>
        <row r="49">
          <cell r="E49" t="str">
            <v>Fixed OnPeak Contract</v>
          </cell>
          <cell r="F49">
            <v>555</v>
          </cell>
        </row>
        <row r="50">
          <cell r="E50" t="str">
            <v>Fixed OffPeak Contract</v>
          </cell>
          <cell r="F50">
            <v>555</v>
          </cell>
        </row>
      </sheetData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Goldendale"/>
      <sheetName val="Mint Farm"/>
      <sheetName val="Summt White River"/>
    </sheetNames>
    <sheetDataSet>
      <sheetData sheetId="0" refreshError="1">
        <row r="13">
          <cell r="B13">
            <v>45000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gal"/>
      <sheetName val="Manual"/>
      <sheetName val="FAQ"/>
      <sheetName val="Questionnaire"/>
      <sheetName val="GE Data"/>
      <sheetName val="Customer Data"/>
      <sheetName val="PartsFlow"/>
      <sheetName val="Offer Comp."/>
      <sheetName val="Self Perf. Chart"/>
      <sheetName val="Accumulated Offer"/>
      <sheetName val="YearByYear"/>
      <sheetName val="Self-Perf Itemization"/>
      <sheetName val="Offer Comp. Chart"/>
      <sheetName val="Questionnaire_Output"/>
      <sheetName val="PartsData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7">
          <cell r="F67">
            <v>0</v>
          </cell>
        </row>
      </sheetData>
      <sheetData sheetId="5" refreshError="1">
        <row r="10">
          <cell r="F10">
            <v>2007</v>
          </cell>
        </row>
        <row r="11">
          <cell r="F11" t="str">
            <v>Q2</v>
          </cell>
        </row>
        <row r="12">
          <cell r="F12">
            <v>10</v>
          </cell>
        </row>
        <row r="13">
          <cell r="F13">
            <v>1</v>
          </cell>
        </row>
        <row r="14">
          <cell r="F14">
            <v>0</v>
          </cell>
        </row>
        <row r="20">
          <cell r="F20" t="str">
            <v>Hours</v>
          </cell>
        </row>
        <row r="48">
          <cell r="F48">
            <v>12000</v>
          </cell>
        </row>
        <row r="49">
          <cell r="F49">
            <v>24000</v>
          </cell>
        </row>
        <row r="50">
          <cell r="F50">
            <v>48000</v>
          </cell>
        </row>
        <row r="57">
          <cell r="B57" t="str">
            <v>Turbine Identification</v>
          </cell>
        </row>
        <row r="58">
          <cell r="C58">
            <v>4000</v>
          </cell>
          <cell r="E58">
            <v>12000</v>
          </cell>
          <cell r="F58">
            <v>0</v>
          </cell>
          <cell r="G58">
            <v>0</v>
          </cell>
          <cell r="H58">
            <v>0</v>
          </cell>
          <cell r="I58" t="str">
            <v>Yes</v>
          </cell>
        </row>
        <row r="59">
          <cell r="I59" t="str">
            <v>Yes</v>
          </cell>
        </row>
        <row r="60">
          <cell r="I60" t="str">
            <v>Yes</v>
          </cell>
        </row>
        <row r="61">
          <cell r="I61" t="str">
            <v>Yes</v>
          </cell>
        </row>
        <row r="62">
          <cell r="I62" t="str">
            <v>Yes</v>
          </cell>
        </row>
        <row r="63">
          <cell r="I63" t="str">
            <v>Yes</v>
          </cell>
        </row>
        <row r="64">
          <cell r="I64" t="str">
            <v>Yes</v>
          </cell>
        </row>
        <row r="65">
          <cell r="I65" t="str">
            <v>Yes</v>
          </cell>
        </row>
        <row r="68">
          <cell r="B68" t="str">
            <v>Enter by how many gas turbines the steam turbines(s) get fed and select with which gas turbine the outage should be performed.</v>
          </cell>
        </row>
        <row r="70">
          <cell r="B70" t="str">
            <v>Steam Turbine History</v>
          </cell>
        </row>
        <row r="72">
          <cell r="D72" t="str">
            <v>Steam Turbine</v>
          </cell>
          <cell r="E72" t="str">
            <v>Fed by how many Gas Turbines?</v>
          </cell>
          <cell r="F72" t="str">
            <v>Outage with which GT?</v>
          </cell>
        </row>
        <row r="73">
          <cell r="D73" t="str">
            <v>Steam Turbine 1</v>
          </cell>
          <cell r="E73">
            <v>1</v>
          </cell>
          <cell r="F73">
            <v>297760</v>
          </cell>
        </row>
        <row r="74">
          <cell r="D74" t="str">
            <v>Steam Turbine 2</v>
          </cell>
        </row>
        <row r="75">
          <cell r="D75" t="str">
            <v>Steam Turbine 3</v>
          </cell>
        </row>
        <row r="76">
          <cell r="D76" t="str">
            <v>Steam Turbine 4</v>
          </cell>
        </row>
        <row r="77">
          <cell r="D77" t="str">
            <v>Steam Turbine 5</v>
          </cell>
        </row>
        <row r="78">
          <cell r="D78" t="str">
            <v>Steam Turbine 6</v>
          </cell>
        </row>
        <row r="79">
          <cell r="D79" t="str">
            <v>Steam Turbine 7</v>
          </cell>
        </row>
        <row r="80">
          <cell r="D80" t="str">
            <v>Steam Turbine 8</v>
          </cell>
        </row>
        <row r="81">
          <cell r="G81">
            <v>1</v>
          </cell>
        </row>
        <row r="88">
          <cell r="I88">
            <v>37440</v>
          </cell>
        </row>
        <row r="92">
          <cell r="B92" t="str">
            <v>10P ST MINOR PARTS &amp; CONS.</v>
          </cell>
        </row>
        <row r="96">
          <cell r="B96" t="str">
            <v>20P ST MINOR PARTS &amp; CONS.</v>
          </cell>
        </row>
        <row r="100">
          <cell r="B100" t="str">
            <v>30P ST MINOR PARTS &amp; CONS.</v>
          </cell>
        </row>
        <row r="104">
          <cell r="B104" t="str">
            <v>40P ST MINOR PARTS &amp; CONS.</v>
          </cell>
          <cell r="C104" t="str">
            <v>n/a</v>
          </cell>
          <cell r="E104" t="str">
            <v>n/a</v>
          </cell>
        </row>
        <row r="105">
          <cell r="C105" t="str">
            <v>n/a</v>
          </cell>
          <cell r="E105" t="str">
            <v>n/a</v>
          </cell>
        </row>
        <row r="109">
          <cell r="C109">
            <v>0</v>
          </cell>
          <cell r="E109">
            <v>4</v>
          </cell>
        </row>
        <row r="110">
          <cell r="C110">
            <v>0</v>
          </cell>
          <cell r="E110">
            <v>3</v>
          </cell>
        </row>
        <row r="111">
          <cell r="C111">
            <v>0</v>
          </cell>
          <cell r="E111">
            <v>3</v>
          </cell>
        </row>
        <row r="112">
          <cell r="C112">
            <v>0</v>
          </cell>
          <cell r="E112">
            <v>3</v>
          </cell>
        </row>
        <row r="114">
          <cell r="C114">
            <v>0</v>
          </cell>
          <cell r="E114">
            <v>3</v>
          </cell>
        </row>
        <row r="115">
          <cell r="C115">
            <v>0</v>
          </cell>
          <cell r="E115">
            <v>3</v>
          </cell>
        </row>
        <row r="116">
          <cell r="B116" t="str">
            <v>BUCKETS: STAGE 3</v>
          </cell>
          <cell r="C116">
            <v>0</v>
          </cell>
          <cell r="D116">
            <v>3</v>
          </cell>
          <cell r="E116">
            <v>3</v>
          </cell>
          <cell r="F116">
            <v>251552</v>
          </cell>
          <cell r="G116">
            <v>251552</v>
          </cell>
          <cell r="H116">
            <v>2520493.6</v>
          </cell>
          <cell r="I116">
            <v>2520493.6</v>
          </cell>
        </row>
        <row r="117">
          <cell r="C117">
            <v>0</v>
          </cell>
          <cell r="E117">
            <v>2</v>
          </cell>
        </row>
        <row r="118">
          <cell r="C118">
            <v>0</v>
          </cell>
          <cell r="E118">
            <v>2</v>
          </cell>
        </row>
        <row r="119">
          <cell r="B119" t="str">
            <v>NOZZLES: STAGE 3</v>
          </cell>
          <cell r="C119">
            <v>0</v>
          </cell>
          <cell r="D119">
            <v>3</v>
          </cell>
          <cell r="E119">
            <v>3</v>
          </cell>
          <cell r="F119">
            <v>56864</v>
          </cell>
          <cell r="G119">
            <v>56864</v>
          </cell>
          <cell r="H119">
            <v>1642250.4000000001</v>
          </cell>
          <cell r="I119">
            <v>1642250.4000000001</v>
          </cell>
        </row>
        <row r="120">
          <cell r="C120">
            <v>0</v>
          </cell>
          <cell r="E120">
            <v>2</v>
          </cell>
        </row>
        <row r="121">
          <cell r="C121">
            <v>0</v>
          </cell>
          <cell r="E121">
            <v>2</v>
          </cell>
        </row>
        <row r="122">
          <cell r="B122" t="str">
            <v>SHROUDS: STAGE 3</v>
          </cell>
          <cell r="C122">
            <v>0</v>
          </cell>
          <cell r="D122">
            <v>3</v>
          </cell>
          <cell r="E122">
            <v>3</v>
          </cell>
          <cell r="F122">
            <v>73159.199999999997</v>
          </cell>
          <cell r="G122">
            <v>73159.199999999997</v>
          </cell>
          <cell r="H122">
            <v>467299.2</v>
          </cell>
          <cell r="I122">
            <v>467299.2</v>
          </cell>
        </row>
        <row r="132">
          <cell r="B132" t="str">
            <v>FUEL NOZZLE ASMBY</v>
          </cell>
        </row>
        <row r="133">
          <cell r="B133" t="str">
            <v>COMBUSTION LINERS</v>
          </cell>
        </row>
        <row r="134">
          <cell r="B134" t="str">
            <v>TRANSITION PIECES</v>
          </cell>
        </row>
        <row r="135">
          <cell r="B135" t="str">
            <v>FUEL NOZZLE TIPS</v>
          </cell>
        </row>
        <row r="137">
          <cell r="B137" t="str">
            <v>BUCKETS: STAGE 1</v>
          </cell>
        </row>
        <row r="138">
          <cell r="B138" t="str">
            <v>BUCKETS: STAGE 2</v>
          </cell>
        </row>
        <row r="139">
          <cell r="B139" t="str">
            <v>BUCKETS: STAGE 3</v>
          </cell>
          <cell r="C139" t="str">
            <v>Leave in GT</v>
          </cell>
          <cell r="D139" t="str">
            <v>Repair</v>
          </cell>
          <cell r="E139" t="str">
            <v>Repair</v>
          </cell>
          <cell r="F139" t="str">
            <v>Repair</v>
          </cell>
          <cell r="G139" t="str">
            <v>Repair</v>
          </cell>
          <cell r="H139" t="str">
            <v>Repair</v>
          </cell>
          <cell r="I139" t="str">
            <v>Repair</v>
          </cell>
        </row>
        <row r="140">
          <cell r="B140" t="str">
            <v>NOZZLES: STAGE 1</v>
          </cell>
        </row>
        <row r="141">
          <cell r="B141" t="str">
            <v>NOZZLES: STAGE 2</v>
          </cell>
        </row>
        <row r="142">
          <cell r="B142" t="str">
            <v>NOZZLES: STAGE 3</v>
          </cell>
          <cell r="C142" t="str">
            <v>Leave in GT</v>
          </cell>
          <cell r="D142" t="str">
            <v>Repair</v>
          </cell>
          <cell r="E142" t="str">
            <v>Repair</v>
          </cell>
          <cell r="F142" t="str">
            <v>Repair</v>
          </cell>
          <cell r="G142" t="str">
            <v>Repair</v>
          </cell>
          <cell r="H142" t="str">
            <v>Repair</v>
          </cell>
          <cell r="I142" t="str">
            <v>Repair</v>
          </cell>
        </row>
        <row r="143">
          <cell r="B143" t="str">
            <v>SHROUDS: STAGE 1</v>
          </cell>
        </row>
        <row r="144">
          <cell r="B144" t="str">
            <v>SHROUDS: STAGE 2</v>
          </cell>
        </row>
        <row r="145">
          <cell r="B145" t="str">
            <v>SHROUDS: STAGE 3</v>
          </cell>
          <cell r="C145" t="str">
            <v>Leave in GT</v>
          </cell>
          <cell r="D145" t="str">
            <v>Repair</v>
          </cell>
          <cell r="E145" t="str">
            <v>Repair</v>
          </cell>
          <cell r="F145" t="str">
            <v>Repair</v>
          </cell>
          <cell r="G145" t="str">
            <v>Repair</v>
          </cell>
          <cell r="H145" t="str">
            <v>Repair</v>
          </cell>
          <cell r="I145" t="str">
            <v>Repair</v>
          </cell>
        </row>
        <row r="152">
          <cell r="I152" t="str">
            <v>BUCKETS: STAGE 3</v>
          </cell>
        </row>
        <row r="153">
          <cell r="B153" t="str">
            <v>Total Intervals</v>
          </cell>
          <cell r="I153">
            <v>3</v>
          </cell>
        </row>
        <row r="154">
          <cell r="I154">
            <v>0</v>
          </cell>
        </row>
        <row r="161">
          <cell r="B161">
            <v>0</v>
          </cell>
        </row>
        <row r="162">
          <cell r="B162" t="str">
            <v>Inventory 1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 t="str">
            <v>No Part</v>
          </cell>
          <cell r="H162" t="str">
            <v>No Part</v>
          </cell>
          <cell r="I162" t="str">
            <v>No Part</v>
          </cell>
        </row>
        <row r="163">
          <cell r="C163" t="str">
            <v>No Part</v>
          </cell>
          <cell r="D163" t="str">
            <v>No Part</v>
          </cell>
          <cell r="E163" t="str">
            <v>No Part</v>
          </cell>
          <cell r="F163" t="str">
            <v>No Part</v>
          </cell>
          <cell r="G163" t="str">
            <v>No Part</v>
          </cell>
          <cell r="H163" t="str">
            <v>No Part</v>
          </cell>
          <cell r="I163" t="str">
            <v>No Part</v>
          </cell>
        </row>
        <row r="164">
          <cell r="C164" t="str">
            <v>No Part</v>
          </cell>
          <cell r="D164" t="str">
            <v>No Part</v>
          </cell>
          <cell r="E164" t="str">
            <v>No Part</v>
          </cell>
          <cell r="F164" t="str">
            <v>No Part</v>
          </cell>
          <cell r="G164" t="str">
            <v>No Part</v>
          </cell>
          <cell r="H164" t="str">
            <v>No Part</v>
          </cell>
          <cell r="I164" t="str">
            <v>No Part</v>
          </cell>
        </row>
        <row r="165">
          <cell r="C165" t="str">
            <v>No Part</v>
          </cell>
          <cell r="D165" t="str">
            <v>No Part</v>
          </cell>
          <cell r="E165" t="str">
            <v>No Part</v>
          </cell>
          <cell r="F165" t="str">
            <v>No Part</v>
          </cell>
          <cell r="G165" t="str">
            <v>No Part</v>
          </cell>
          <cell r="H165" t="str">
            <v>No Part</v>
          </cell>
          <cell r="I165" t="str">
            <v>No Part</v>
          </cell>
        </row>
        <row r="166">
          <cell r="C166" t="str">
            <v>No Part</v>
          </cell>
          <cell r="D166" t="str">
            <v>No Part</v>
          </cell>
          <cell r="E166" t="str">
            <v>No Part</v>
          </cell>
          <cell r="F166" t="str">
            <v>No Part</v>
          </cell>
          <cell r="G166" t="str">
            <v>No Part</v>
          </cell>
          <cell r="H166" t="str">
            <v>No Part</v>
          </cell>
          <cell r="I166" t="str">
            <v>No Part</v>
          </cell>
        </row>
        <row r="167">
          <cell r="C167" t="str">
            <v>No Part</v>
          </cell>
          <cell r="D167" t="str">
            <v>No Part</v>
          </cell>
          <cell r="E167" t="str">
            <v>No Part</v>
          </cell>
          <cell r="F167" t="str">
            <v>No Part</v>
          </cell>
          <cell r="G167" t="str">
            <v>No Part</v>
          </cell>
          <cell r="H167" t="str">
            <v>No Part</v>
          </cell>
          <cell r="I167" t="str">
            <v>No Part</v>
          </cell>
        </row>
        <row r="168">
          <cell r="C168" t="str">
            <v>No Part</v>
          </cell>
          <cell r="D168" t="str">
            <v>No Part</v>
          </cell>
          <cell r="E168" t="str">
            <v>No Part</v>
          </cell>
          <cell r="F168" t="str">
            <v>No Part</v>
          </cell>
          <cell r="G168" t="str">
            <v>No Part</v>
          </cell>
          <cell r="H168" t="str">
            <v>No Part</v>
          </cell>
          <cell r="I168" t="str">
            <v>No Part</v>
          </cell>
        </row>
        <row r="169">
          <cell r="C169" t="str">
            <v>No Part</v>
          </cell>
          <cell r="D169" t="str">
            <v>No Part</v>
          </cell>
          <cell r="E169" t="str">
            <v>No Part</v>
          </cell>
          <cell r="F169" t="str">
            <v>No Part</v>
          </cell>
          <cell r="G169" t="str">
            <v>No Part</v>
          </cell>
          <cell r="H169" t="str">
            <v>No Part</v>
          </cell>
          <cell r="I169" t="str">
            <v>No Part</v>
          </cell>
        </row>
        <row r="174">
          <cell r="E174" t="str">
            <v>NOZZLES: STAGE 3</v>
          </cell>
          <cell r="H174" t="str">
            <v>SHROUDS: STAGE 3</v>
          </cell>
        </row>
        <row r="175">
          <cell r="B175" t="str">
            <v>Total Intervals</v>
          </cell>
          <cell r="E175">
            <v>3</v>
          </cell>
          <cell r="H175">
            <v>3</v>
          </cell>
        </row>
        <row r="176">
          <cell r="E176">
            <v>0</v>
          </cell>
          <cell r="H176">
            <v>0</v>
          </cell>
        </row>
        <row r="183">
          <cell r="B183">
            <v>0</v>
          </cell>
        </row>
        <row r="184">
          <cell r="B184" t="str">
            <v>Inventory 1</v>
          </cell>
          <cell r="C184" t="str">
            <v>No Part</v>
          </cell>
          <cell r="D184" t="str">
            <v>No Part</v>
          </cell>
          <cell r="E184" t="str">
            <v>No Part</v>
          </cell>
          <cell r="F184" t="str">
            <v>No Part</v>
          </cell>
          <cell r="G184" t="str">
            <v>No Part</v>
          </cell>
          <cell r="H184" t="str">
            <v>No Part</v>
          </cell>
        </row>
        <row r="185">
          <cell r="C185" t="str">
            <v>No Part</v>
          </cell>
          <cell r="D185" t="str">
            <v>No Part</v>
          </cell>
          <cell r="E185" t="str">
            <v>No Part</v>
          </cell>
          <cell r="F185" t="str">
            <v>No Part</v>
          </cell>
          <cell r="G185" t="str">
            <v>No Part</v>
          </cell>
          <cell r="H185" t="str">
            <v>No Part</v>
          </cell>
        </row>
        <row r="186">
          <cell r="C186" t="str">
            <v>No Part</v>
          </cell>
          <cell r="D186" t="str">
            <v>No Part</v>
          </cell>
          <cell r="E186" t="str">
            <v>No Part</v>
          </cell>
          <cell r="F186" t="str">
            <v>No Part</v>
          </cell>
          <cell r="G186" t="str">
            <v>No Part</v>
          </cell>
          <cell r="H186" t="str">
            <v>No Part</v>
          </cell>
        </row>
        <row r="187">
          <cell r="C187" t="str">
            <v>No Part</v>
          </cell>
          <cell r="D187" t="str">
            <v>No Part</v>
          </cell>
          <cell r="E187" t="str">
            <v>No Part</v>
          </cell>
          <cell r="F187" t="str">
            <v>No Part</v>
          </cell>
          <cell r="G187" t="str">
            <v>No Part</v>
          </cell>
          <cell r="H187" t="str">
            <v>No Part</v>
          </cell>
        </row>
        <row r="188">
          <cell r="C188" t="str">
            <v>No Part</v>
          </cell>
          <cell r="D188" t="str">
            <v>No Part</v>
          </cell>
          <cell r="E188" t="str">
            <v>No Part</v>
          </cell>
          <cell r="F188" t="str">
            <v>No Part</v>
          </cell>
          <cell r="G188" t="str">
            <v>No Part</v>
          </cell>
          <cell r="H188" t="str">
            <v>No Part</v>
          </cell>
        </row>
        <row r="189">
          <cell r="C189" t="str">
            <v>No Part</v>
          </cell>
          <cell r="D189" t="str">
            <v>No Part</v>
          </cell>
          <cell r="E189" t="str">
            <v>No Part</v>
          </cell>
          <cell r="F189" t="str">
            <v>No Part</v>
          </cell>
          <cell r="G189" t="str">
            <v>No Part</v>
          </cell>
          <cell r="H189" t="str">
            <v>No Part</v>
          </cell>
        </row>
        <row r="190">
          <cell r="C190" t="str">
            <v>No Part</v>
          </cell>
          <cell r="D190" t="str">
            <v>No Part</v>
          </cell>
          <cell r="E190" t="str">
            <v>No Part</v>
          </cell>
          <cell r="F190" t="str">
            <v>No Part</v>
          </cell>
          <cell r="G190" t="str">
            <v>No Part</v>
          </cell>
          <cell r="H190" t="str">
            <v>No Part</v>
          </cell>
        </row>
        <row r="191">
          <cell r="C191" t="str">
            <v>No Part</v>
          </cell>
          <cell r="D191" t="str">
            <v>No Part</v>
          </cell>
          <cell r="E191" t="str">
            <v>No Part</v>
          </cell>
          <cell r="F191" t="str">
            <v>No Part</v>
          </cell>
          <cell r="G191" t="str">
            <v>No Part</v>
          </cell>
          <cell r="H191" t="str">
            <v>No Part</v>
          </cell>
        </row>
        <row r="194">
          <cell r="B194" t="str">
            <v>Operational Spares: Enter your assumed rate, in dollars. (OP Spares are not scheduled like other parts. GE usually assumes a replenishment rate of 10% per year.) [OP Spares may include Gas Turbine (GT) and Steam Turbine (ST-G) OP Spares, Load Gear (LD GEA</v>
          </cell>
        </row>
        <row r="196">
          <cell r="B196" t="str">
            <v>OP Spares Replenishment</v>
          </cell>
        </row>
        <row r="197">
          <cell r="D197" t="str">
            <v>Year</v>
          </cell>
          <cell r="E197" t="str">
            <v>Standard</v>
          </cell>
          <cell r="F197" t="str">
            <v>Customer Input</v>
          </cell>
        </row>
        <row r="198">
          <cell r="D198">
            <v>2007</v>
          </cell>
          <cell r="E198">
            <v>0</v>
          </cell>
        </row>
        <row r="199">
          <cell r="D199">
            <v>2008</v>
          </cell>
          <cell r="E199">
            <v>0</v>
          </cell>
        </row>
        <row r="200">
          <cell r="D200">
            <v>2009</v>
          </cell>
          <cell r="E200">
            <v>0</v>
          </cell>
        </row>
        <row r="201">
          <cell r="D201">
            <v>2010</v>
          </cell>
          <cell r="E201">
            <v>0</v>
          </cell>
        </row>
        <row r="202">
          <cell r="D202">
            <v>2011</v>
          </cell>
          <cell r="E202">
            <v>0</v>
          </cell>
        </row>
        <row r="203">
          <cell r="D203">
            <v>2012</v>
          </cell>
          <cell r="E203">
            <v>0</v>
          </cell>
        </row>
        <row r="204">
          <cell r="D204">
            <v>2013</v>
          </cell>
          <cell r="E204">
            <v>0</v>
          </cell>
        </row>
        <row r="205">
          <cell r="D205">
            <v>2014</v>
          </cell>
          <cell r="E205">
            <v>0</v>
          </cell>
        </row>
        <row r="206">
          <cell r="D206">
            <v>2015</v>
          </cell>
          <cell r="E206">
            <v>0</v>
          </cell>
        </row>
        <row r="207">
          <cell r="D207">
            <v>2016</v>
          </cell>
          <cell r="E207">
            <v>0</v>
          </cell>
        </row>
        <row r="208">
          <cell r="D208">
            <v>2017</v>
          </cell>
          <cell r="E208">
            <v>0</v>
          </cell>
        </row>
        <row r="209">
          <cell r="D209">
            <v>2018</v>
          </cell>
          <cell r="E209">
            <v>0</v>
          </cell>
        </row>
        <row r="210">
          <cell r="D210">
            <v>2019</v>
          </cell>
          <cell r="E210">
            <v>0</v>
          </cell>
        </row>
        <row r="211">
          <cell r="D211">
            <v>2020</v>
          </cell>
          <cell r="E211">
            <v>0</v>
          </cell>
        </row>
        <row r="212">
          <cell r="D212">
            <v>2021</v>
          </cell>
          <cell r="E212">
            <v>0</v>
          </cell>
        </row>
        <row r="213">
          <cell r="D213">
            <v>2022</v>
          </cell>
          <cell r="E213">
            <v>0</v>
          </cell>
        </row>
        <row r="214">
          <cell r="D214">
            <v>2023</v>
          </cell>
          <cell r="E214">
            <v>0</v>
          </cell>
        </row>
        <row r="215">
          <cell r="D215">
            <v>2024</v>
          </cell>
          <cell r="E215">
            <v>0</v>
          </cell>
        </row>
        <row r="216">
          <cell r="D216">
            <v>2025</v>
          </cell>
          <cell r="E216">
            <v>0</v>
          </cell>
        </row>
        <row r="224">
          <cell r="F224">
            <v>0</v>
          </cell>
        </row>
        <row r="231">
          <cell r="F231">
            <v>0</v>
          </cell>
        </row>
        <row r="243">
          <cell r="F243">
            <v>171000</v>
          </cell>
        </row>
        <row r="247">
          <cell r="G247">
            <v>0</v>
          </cell>
        </row>
      </sheetData>
      <sheetData sheetId="6" refreshError="1">
        <row r="7">
          <cell r="D7" t="str">
            <v>INITIAL</v>
          </cell>
        </row>
        <row r="9">
          <cell r="B9" t="str">
            <v>297760: FFH - Analysis Start to Interval End</v>
          </cell>
          <cell r="E9">
            <v>12000</v>
          </cell>
          <cell r="F9">
            <v>13000</v>
          </cell>
          <cell r="G9">
            <v>14000</v>
          </cell>
          <cell r="H9">
            <v>15000</v>
          </cell>
          <cell r="I9">
            <v>16000</v>
          </cell>
          <cell r="J9">
            <v>17000</v>
          </cell>
          <cell r="K9">
            <v>18000</v>
          </cell>
          <cell r="L9">
            <v>19000</v>
          </cell>
          <cell r="M9">
            <v>20000</v>
          </cell>
          <cell r="N9">
            <v>21000</v>
          </cell>
          <cell r="O9">
            <v>22000</v>
          </cell>
          <cell r="P9">
            <v>23000</v>
          </cell>
          <cell r="Q9">
            <v>24000</v>
          </cell>
          <cell r="R9">
            <v>25000</v>
          </cell>
          <cell r="S9">
            <v>26000</v>
          </cell>
          <cell r="T9">
            <v>27000</v>
          </cell>
          <cell r="U9">
            <v>28000</v>
          </cell>
          <cell r="V9">
            <v>29000</v>
          </cell>
          <cell r="W9">
            <v>30000</v>
          </cell>
          <cell r="X9">
            <v>31000</v>
          </cell>
          <cell r="Y9">
            <v>32000</v>
          </cell>
          <cell r="Z9">
            <v>33000</v>
          </cell>
          <cell r="AA9">
            <v>34000</v>
          </cell>
          <cell r="AB9">
            <v>35000</v>
          </cell>
          <cell r="AC9">
            <v>36000</v>
          </cell>
          <cell r="AD9">
            <v>37000</v>
          </cell>
          <cell r="AE9">
            <v>38000</v>
          </cell>
          <cell r="AF9">
            <v>39000</v>
          </cell>
          <cell r="AG9">
            <v>40000</v>
          </cell>
          <cell r="AH9">
            <v>41000</v>
          </cell>
          <cell r="AI9">
            <v>42000</v>
          </cell>
          <cell r="AJ9">
            <v>43000</v>
          </cell>
          <cell r="AK9">
            <v>44000</v>
          </cell>
          <cell r="AL9">
            <v>45000</v>
          </cell>
          <cell r="AM9">
            <v>46000</v>
          </cell>
          <cell r="AN9">
            <v>47000</v>
          </cell>
          <cell r="AO9">
            <v>48000</v>
          </cell>
          <cell r="AP9">
            <v>49000</v>
          </cell>
          <cell r="AQ9">
            <v>50000</v>
          </cell>
          <cell r="AR9">
            <v>51000</v>
          </cell>
          <cell r="AS9">
            <v>52000</v>
          </cell>
          <cell r="AT9">
            <v>53000</v>
          </cell>
          <cell r="AU9">
            <v>54000</v>
          </cell>
          <cell r="AV9">
            <v>55000</v>
          </cell>
          <cell r="AW9">
            <v>56000</v>
          </cell>
          <cell r="AX9">
            <v>57000</v>
          </cell>
          <cell r="AY9">
            <v>58000</v>
          </cell>
          <cell r="AZ9">
            <v>59000</v>
          </cell>
          <cell r="BA9">
            <v>60000</v>
          </cell>
          <cell r="BB9">
            <v>61000</v>
          </cell>
          <cell r="BC9">
            <v>62000</v>
          </cell>
          <cell r="BD9">
            <v>63000</v>
          </cell>
          <cell r="BE9">
            <v>64000</v>
          </cell>
          <cell r="BF9">
            <v>65000</v>
          </cell>
          <cell r="BG9">
            <v>66000</v>
          </cell>
          <cell r="BH9">
            <v>67000</v>
          </cell>
          <cell r="BI9">
            <v>68000</v>
          </cell>
          <cell r="BJ9">
            <v>69000</v>
          </cell>
          <cell r="BK9">
            <v>70000</v>
          </cell>
          <cell r="BL9">
            <v>71000</v>
          </cell>
          <cell r="BM9">
            <v>72000</v>
          </cell>
          <cell r="BN9">
            <v>73000</v>
          </cell>
          <cell r="BO9">
            <v>74000</v>
          </cell>
          <cell r="BP9">
            <v>75000</v>
          </cell>
          <cell r="BQ9">
            <v>76000</v>
          </cell>
          <cell r="BR9">
            <v>77000</v>
          </cell>
          <cell r="BS9">
            <v>78000</v>
          </cell>
          <cell r="BT9">
            <v>79000</v>
          </cell>
          <cell r="BU9">
            <v>80000</v>
          </cell>
          <cell r="BV9">
            <v>81000</v>
          </cell>
          <cell r="BW9">
            <v>82000</v>
          </cell>
          <cell r="BX9">
            <v>83000</v>
          </cell>
        </row>
        <row r="10">
          <cell r="F10" t="str">
            <v>CI</v>
          </cell>
          <cell r="R10" t="str">
            <v>HGP</v>
          </cell>
          <cell r="AD10" t="str">
            <v>CI</v>
          </cell>
          <cell r="AP10" t="str">
            <v>MI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</row>
        <row r="34">
          <cell r="B34" t="str">
            <v>FUEL NOZZLE ASMBY</v>
          </cell>
          <cell r="D34" t="str">
            <v>O1i0</v>
          </cell>
          <cell r="F34" t="str">
            <v>O2i0</v>
          </cell>
          <cell r="R34" t="str">
            <v>O1i1</v>
          </cell>
        </row>
        <row r="42">
          <cell r="D42" t="str">
            <v>O2i0</v>
          </cell>
          <cell r="E42" t="str">
            <v>O2i0</v>
          </cell>
          <cell r="F42" t="str">
            <v>O1i1</v>
          </cell>
          <cell r="G42" t="str">
            <v>O1i1</v>
          </cell>
          <cell r="H42" t="str">
            <v>O1i1</v>
          </cell>
          <cell r="I42" t="str">
            <v>O1i1</v>
          </cell>
          <cell r="J42" t="str">
            <v>O1i1</v>
          </cell>
          <cell r="K42" t="str">
            <v>O1i1</v>
          </cell>
          <cell r="L42" t="str">
            <v>O1i1</v>
          </cell>
          <cell r="M42" t="str">
            <v>O1i1</v>
          </cell>
          <cell r="N42" t="str">
            <v>O1i1</v>
          </cell>
          <cell r="O42" t="str">
            <v>O1i1</v>
          </cell>
          <cell r="P42" t="str">
            <v>O1i1</v>
          </cell>
          <cell r="Q42" t="str">
            <v>O1i1</v>
          </cell>
          <cell r="R42" t="str">
            <v>O2i1</v>
          </cell>
        </row>
        <row r="51">
          <cell r="F51">
            <v>1</v>
          </cell>
          <cell r="R51">
            <v>1</v>
          </cell>
        </row>
        <row r="53">
          <cell r="B53" t="str">
            <v>COMBUSTION LINERS</v>
          </cell>
          <cell r="D53" t="str">
            <v>O1i0</v>
          </cell>
          <cell r="F53" t="str">
            <v>O2i0</v>
          </cell>
          <cell r="R53" t="str">
            <v>O1i1</v>
          </cell>
        </row>
        <row r="61">
          <cell r="D61" t="str">
            <v>O2i0</v>
          </cell>
          <cell r="E61" t="str">
            <v>O2i0</v>
          </cell>
          <cell r="F61" t="str">
            <v>O1i1</v>
          </cell>
          <cell r="G61" t="str">
            <v>O1i1</v>
          </cell>
          <cell r="H61" t="str">
            <v>O1i1</v>
          </cell>
          <cell r="I61" t="str">
            <v>O1i1</v>
          </cell>
          <cell r="J61" t="str">
            <v>O1i1</v>
          </cell>
          <cell r="K61" t="str">
            <v>O1i1</v>
          </cell>
          <cell r="L61" t="str">
            <v>O1i1</v>
          </cell>
          <cell r="M61" t="str">
            <v>O1i1</v>
          </cell>
          <cell r="N61" t="str">
            <v>O1i1</v>
          </cell>
          <cell r="O61" t="str">
            <v>O1i1</v>
          </cell>
          <cell r="P61" t="str">
            <v>O1i1</v>
          </cell>
          <cell r="Q61" t="str">
            <v>O1i1</v>
          </cell>
          <cell r="R61" t="str">
            <v>O2i1</v>
          </cell>
        </row>
        <row r="70">
          <cell r="F70">
            <v>1</v>
          </cell>
          <cell r="R70">
            <v>1</v>
          </cell>
        </row>
        <row r="72">
          <cell r="B72" t="str">
            <v>TRANSITION PIECES</v>
          </cell>
          <cell r="D72" t="str">
            <v>O1i0</v>
          </cell>
          <cell r="F72" t="str">
            <v>O2i0</v>
          </cell>
          <cell r="R72" t="str">
            <v>O1i1</v>
          </cell>
        </row>
        <row r="80">
          <cell r="D80" t="str">
            <v>O2i0</v>
          </cell>
          <cell r="E80" t="str">
            <v>O2i0</v>
          </cell>
          <cell r="F80" t="str">
            <v>O1i1</v>
          </cell>
          <cell r="G80" t="str">
            <v>O1i1</v>
          </cell>
          <cell r="H80" t="str">
            <v>O1i1</v>
          </cell>
          <cell r="I80" t="str">
            <v>O1i1</v>
          </cell>
          <cell r="J80" t="str">
            <v>O1i1</v>
          </cell>
          <cell r="K80" t="str">
            <v>O1i1</v>
          </cell>
          <cell r="L80" t="str">
            <v>O1i1</v>
          </cell>
          <cell r="M80" t="str">
            <v>O1i1</v>
          </cell>
          <cell r="N80" t="str">
            <v>O1i1</v>
          </cell>
          <cell r="O80" t="str">
            <v>O1i1</v>
          </cell>
          <cell r="P80" t="str">
            <v>O1i1</v>
          </cell>
          <cell r="Q80" t="str">
            <v>O1i1</v>
          </cell>
          <cell r="R80" t="str">
            <v>O2i1</v>
          </cell>
        </row>
        <row r="89">
          <cell r="F89">
            <v>1</v>
          </cell>
          <cell r="R89">
            <v>1</v>
          </cell>
        </row>
        <row r="91">
          <cell r="B91" t="str">
            <v>FUEL NOZZLE TIPS</v>
          </cell>
          <cell r="D91" t="str">
            <v>O1i0</v>
          </cell>
          <cell r="F91" t="str">
            <v>O2i0</v>
          </cell>
          <cell r="R91" t="str">
            <v>O1i1</v>
          </cell>
        </row>
        <row r="99">
          <cell r="D99" t="str">
            <v>O2i0</v>
          </cell>
          <cell r="E99" t="str">
            <v>O2i0</v>
          </cell>
          <cell r="F99" t="str">
            <v>O1i1</v>
          </cell>
          <cell r="G99" t="str">
            <v>O1i1</v>
          </cell>
          <cell r="H99" t="str">
            <v>O1i1</v>
          </cell>
          <cell r="I99" t="str">
            <v>O1i1</v>
          </cell>
          <cell r="J99" t="str">
            <v>O1i1</v>
          </cell>
          <cell r="K99" t="str">
            <v>O1i1</v>
          </cell>
          <cell r="L99" t="str">
            <v>O1i1</v>
          </cell>
          <cell r="M99" t="str">
            <v>O1i1</v>
          </cell>
          <cell r="N99" t="str">
            <v>O1i1</v>
          </cell>
          <cell r="O99" t="str">
            <v>O1i1</v>
          </cell>
          <cell r="P99" t="str">
            <v>O1i1</v>
          </cell>
          <cell r="Q99" t="str">
            <v>O1i1</v>
          </cell>
          <cell r="R99" t="str">
            <v>O2i1</v>
          </cell>
        </row>
        <row r="108">
          <cell r="F108">
            <v>1</v>
          </cell>
          <cell r="R108">
            <v>1</v>
          </cell>
        </row>
        <row r="110">
          <cell r="B110" t="str">
            <v>BUCKETS: STAGE 1</v>
          </cell>
          <cell r="D110" t="str">
            <v>O1i0</v>
          </cell>
          <cell r="R110" t="str">
            <v>N2i0</v>
          </cell>
        </row>
        <row r="118">
          <cell r="R118" t="str">
            <v>O1i1</v>
          </cell>
        </row>
        <row r="126">
          <cell r="R126">
            <v>1</v>
          </cell>
        </row>
        <row r="127">
          <cell r="R127">
            <v>1</v>
          </cell>
        </row>
        <row r="129">
          <cell r="B129" t="str">
            <v>BUCKETS: STAGE 2</v>
          </cell>
          <cell r="D129" t="str">
            <v>O1i0</v>
          </cell>
          <cell r="R129" t="str">
            <v>N2i0</v>
          </cell>
        </row>
        <row r="137">
          <cell r="R137" t="str">
            <v>O1i1</v>
          </cell>
        </row>
        <row r="145">
          <cell r="R145">
            <v>1</v>
          </cell>
        </row>
        <row r="146">
          <cell r="R146">
            <v>1</v>
          </cell>
        </row>
        <row r="148">
          <cell r="B148" t="str">
            <v>BUCKETS: STAGE 3</v>
          </cell>
          <cell r="D148" t="str">
            <v>O1i0</v>
          </cell>
          <cell r="R148" t="str">
            <v>O1i1</v>
          </cell>
        </row>
        <row r="167">
          <cell r="B167" t="str">
            <v>NOZZLES: STAGE 1</v>
          </cell>
          <cell r="D167" t="str">
            <v>O1i0</v>
          </cell>
          <cell r="R167" t="str">
            <v>N2i0</v>
          </cell>
        </row>
        <row r="175">
          <cell r="R175" t="str">
            <v>O1i1</v>
          </cell>
        </row>
        <row r="183">
          <cell r="R183">
            <v>1</v>
          </cell>
        </row>
        <row r="184">
          <cell r="R184">
            <v>1</v>
          </cell>
        </row>
        <row r="186">
          <cell r="B186" t="str">
            <v>NOZZLES: STAGE 2</v>
          </cell>
          <cell r="D186" t="str">
            <v>O1i0</v>
          </cell>
          <cell r="R186" t="str">
            <v>N2i0</v>
          </cell>
        </row>
        <row r="194">
          <cell r="R194" t="str">
            <v>O1i1</v>
          </cell>
        </row>
        <row r="202">
          <cell r="R202">
            <v>1</v>
          </cell>
        </row>
        <row r="203">
          <cell r="R203">
            <v>1</v>
          </cell>
        </row>
        <row r="205">
          <cell r="B205" t="str">
            <v>NOZZLES: STAGE 3</v>
          </cell>
          <cell r="D205" t="str">
            <v>O1i0</v>
          </cell>
          <cell r="R205" t="str">
            <v>O1i1</v>
          </cell>
        </row>
        <row r="224">
          <cell r="B224" t="str">
            <v>SHROUDS: STAGE 1</v>
          </cell>
          <cell r="D224" t="str">
            <v>O1i0</v>
          </cell>
          <cell r="R224" t="str">
            <v>N2i0</v>
          </cell>
        </row>
        <row r="232">
          <cell r="R232" t="str">
            <v>O1i1</v>
          </cell>
        </row>
        <row r="240">
          <cell r="R240">
            <v>1</v>
          </cell>
        </row>
        <row r="241">
          <cell r="R241">
            <v>1</v>
          </cell>
        </row>
        <row r="243">
          <cell r="B243" t="str">
            <v>SHROUDS: STAGE 2</v>
          </cell>
          <cell r="D243" t="str">
            <v>O1i0</v>
          </cell>
          <cell r="R243" t="str">
            <v>O1i1</v>
          </cell>
        </row>
        <row r="262">
          <cell r="B262" t="str">
            <v>SHROUDS: STAGE 3</v>
          </cell>
          <cell r="D262" t="str">
            <v>O1i0</v>
          </cell>
          <cell r="R262" t="str">
            <v>O1i1</v>
          </cell>
        </row>
        <row r="281">
          <cell r="B281" t="str">
            <v>GENERATOR &amp; ST MAJOR</v>
          </cell>
        </row>
        <row r="300">
          <cell r="B300" t="str">
            <v>ST MINOR</v>
          </cell>
        </row>
        <row r="318">
          <cell r="A318" t="b">
            <v>0</v>
          </cell>
        </row>
        <row r="319">
          <cell r="A319" t="b">
            <v>0</v>
          </cell>
        </row>
      </sheetData>
      <sheetData sheetId="7" refreshError="1"/>
      <sheetData sheetId="8" refreshError="1"/>
      <sheetData sheetId="9" refreshError="1">
        <row r="41">
          <cell r="D41" t="str">
            <v>INITIAL</v>
          </cell>
        </row>
        <row r="45">
          <cell r="D45">
            <v>0</v>
          </cell>
        </row>
        <row r="52">
          <cell r="D52">
            <v>1405000</v>
          </cell>
        </row>
        <row r="59">
          <cell r="D59">
            <v>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>
        <row r="1">
          <cell r="A1" t="str">
            <v>Technology</v>
          </cell>
          <cell r="B1">
            <v>8</v>
          </cell>
          <cell r="G1" t="str">
            <v>Combustion</v>
          </cell>
          <cell r="H1">
            <v>4</v>
          </cell>
          <cell r="P1" t="str">
            <v>DataStart</v>
          </cell>
        </row>
        <row r="2">
          <cell r="A2" t="str">
            <v>PG6561B</v>
          </cell>
          <cell r="F2" t="str">
            <v>DLN 2.6 Dual Fuel -- 8K CI</v>
          </cell>
        </row>
        <row r="3">
          <cell r="A3" t="str">
            <v>PG6581B</v>
          </cell>
          <cell r="F3" t="str">
            <v>DLN 2.6 Gas Only -- 8K CI</v>
          </cell>
        </row>
        <row r="4">
          <cell r="A4" t="str">
            <v>PG7121EA</v>
          </cell>
          <cell r="F4" t="str">
            <v>DLN 2.6 Dual Fuel - 12K EL Class C  CI (FINAL)</v>
          </cell>
        </row>
        <row r="5">
          <cell r="A5" t="str">
            <v>PG9171E</v>
          </cell>
          <cell r="F5" t="str">
            <v>DLN 2.6 Gas Only - 12K EL Class C  CI (FINAL)</v>
          </cell>
        </row>
        <row r="6">
          <cell r="A6" t="str">
            <v>PG6101FA</v>
          </cell>
          <cell r="F6" t="str">
            <v/>
          </cell>
        </row>
        <row r="7">
          <cell r="A7" t="str">
            <v>PG7221FA</v>
          </cell>
          <cell r="F7" t="str">
            <v/>
          </cell>
        </row>
        <row r="8">
          <cell r="A8" t="str">
            <v>PG7231FA+</v>
          </cell>
          <cell r="F8" t="str">
            <v/>
          </cell>
        </row>
        <row r="9">
          <cell r="A9" t="str">
            <v>PG7241FA+e</v>
          </cell>
          <cell r="F9" t="str">
            <v/>
          </cell>
        </row>
        <row r="10">
          <cell r="A10" t="str">
            <v>PG9311FA</v>
          </cell>
        </row>
        <row r="11">
          <cell r="A11" t="str">
            <v>PG9351FA+e</v>
          </cell>
        </row>
        <row r="12">
          <cell r="A12" t="str">
            <v>PG5371PA</v>
          </cell>
        </row>
        <row r="13">
          <cell r="A13" t="str">
            <v/>
          </cell>
        </row>
        <row r="14">
          <cell r="A14" t="str">
            <v>SPA Version 8.0, Rev 2</v>
          </cell>
          <cell r="E14">
            <v>38718</v>
          </cell>
        </row>
        <row r="15">
          <cell r="A15">
            <v>2005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46800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19500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167000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4</v>
          </cell>
          <cell r="J24">
            <v>3</v>
          </cell>
          <cell r="K24">
            <v>0</v>
          </cell>
        </row>
        <row r="25">
          <cell r="F25">
            <v>0</v>
          </cell>
          <cell r="G25">
            <v>0</v>
          </cell>
          <cell r="H25">
            <v>163983</v>
          </cell>
          <cell r="I25">
            <v>2</v>
          </cell>
          <cell r="J25">
            <v>5</v>
          </cell>
          <cell r="K25">
            <v>2019646</v>
          </cell>
        </row>
        <row r="26">
          <cell r="F26">
            <v>0</v>
          </cell>
          <cell r="G26">
            <v>0</v>
          </cell>
          <cell r="H26">
            <v>232708</v>
          </cell>
          <cell r="I26">
            <v>3</v>
          </cell>
          <cell r="J26">
            <v>5</v>
          </cell>
          <cell r="K26">
            <v>1979475</v>
          </cell>
        </row>
        <row r="27">
          <cell r="F27">
            <v>0</v>
          </cell>
          <cell r="G27">
            <v>0</v>
          </cell>
          <cell r="H27">
            <v>14599</v>
          </cell>
          <cell r="I27">
            <v>3</v>
          </cell>
          <cell r="J27">
            <v>3</v>
          </cell>
          <cell r="K27">
            <v>1623361</v>
          </cell>
        </row>
        <row r="28">
          <cell r="F28">
            <v>0</v>
          </cell>
          <cell r="G28">
            <v>0</v>
          </cell>
          <cell r="H28">
            <v>1579011</v>
          </cell>
          <cell r="I28">
            <v>3</v>
          </cell>
          <cell r="J28">
            <v>2</v>
          </cell>
          <cell r="K28">
            <v>4371000</v>
          </cell>
        </row>
        <row r="29">
          <cell r="F29">
            <v>0</v>
          </cell>
          <cell r="G29">
            <v>0</v>
          </cell>
          <cell r="H29">
            <v>373469</v>
          </cell>
          <cell r="I29">
            <v>3</v>
          </cell>
          <cell r="J29">
            <v>3</v>
          </cell>
          <cell r="K29">
            <v>2766984</v>
          </cell>
        </row>
        <row r="30">
          <cell r="F30">
            <v>0</v>
          </cell>
          <cell r="G30">
            <v>0</v>
          </cell>
          <cell r="H30">
            <v>314440</v>
          </cell>
          <cell r="I30">
            <v>3</v>
          </cell>
          <cell r="J30">
            <v>3</v>
          </cell>
          <cell r="K30">
            <v>3150617</v>
          </cell>
        </row>
        <row r="31">
          <cell r="F31">
            <v>0</v>
          </cell>
          <cell r="G31">
            <v>0</v>
          </cell>
          <cell r="H31">
            <v>304224</v>
          </cell>
          <cell r="I31">
            <v>2</v>
          </cell>
          <cell r="J31">
            <v>2</v>
          </cell>
          <cell r="K31">
            <v>2245557</v>
          </cell>
        </row>
        <row r="32">
          <cell r="F32">
            <v>0</v>
          </cell>
          <cell r="G32">
            <v>0</v>
          </cell>
          <cell r="H32">
            <v>396172</v>
          </cell>
          <cell r="I32">
            <v>2</v>
          </cell>
          <cell r="J32">
            <v>2</v>
          </cell>
          <cell r="K32">
            <v>2155734</v>
          </cell>
        </row>
        <row r="33">
          <cell r="F33">
            <v>0</v>
          </cell>
          <cell r="G33">
            <v>0</v>
          </cell>
          <cell r="H33">
            <v>71080</v>
          </cell>
          <cell r="I33">
            <v>3</v>
          </cell>
          <cell r="J33">
            <v>3</v>
          </cell>
          <cell r="K33">
            <v>2052813</v>
          </cell>
        </row>
        <row r="34">
          <cell r="F34">
            <v>0</v>
          </cell>
          <cell r="G34">
            <v>0</v>
          </cell>
          <cell r="H34">
            <v>302972</v>
          </cell>
          <cell r="I34">
            <v>2</v>
          </cell>
          <cell r="J34">
            <v>2</v>
          </cell>
          <cell r="K34">
            <v>980852</v>
          </cell>
        </row>
        <row r="35">
          <cell r="F35">
            <v>0</v>
          </cell>
          <cell r="G35">
            <v>0</v>
          </cell>
          <cell r="H35">
            <v>90499</v>
          </cell>
          <cell r="I35">
            <v>2</v>
          </cell>
          <cell r="J35">
            <v>2</v>
          </cell>
          <cell r="K35">
            <v>682736</v>
          </cell>
        </row>
        <row r="36">
          <cell r="F36">
            <v>0</v>
          </cell>
          <cell r="G36">
            <v>0</v>
          </cell>
          <cell r="H36">
            <v>91449</v>
          </cell>
          <cell r="I36">
            <v>3</v>
          </cell>
          <cell r="J36">
            <v>3</v>
          </cell>
          <cell r="K36">
            <v>584124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59000</v>
          </cell>
        </row>
        <row r="41">
          <cell r="F41">
            <v>3</v>
          </cell>
        </row>
        <row r="44">
          <cell r="G44">
            <v>0</v>
          </cell>
          <cell r="H44">
            <v>0</v>
          </cell>
          <cell r="I44">
            <v>125190</v>
          </cell>
        </row>
        <row r="45">
          <cell r="G45">
            <v>0</v>
          </cell>
          <cell r="H45">
            <v>0</v>
          </cell>
          <cell r="I45">
            <v>310930</v>
          </cell>
        </row>
        <row r="46">
          <cell r="G46">
            <v>0</v>
          </cell>
          <cell r="H46">
            <v>0</v>
          </cell>
          <cell r="I46">
            <v>268790</v>
          </cell>
        </row>
        <row r="47">
          <cell r="G47">
            <v>0</v>
          </cell>
          <cell r="H47">
            <v>0</v>
          </cell>
          <cell r="I47">
            <v>1178792</v>
          </cell>
        </row>
        <row r="48">
          <cell r="G48">
            <v>0</v>
          </cell>
          <cell r="H48">
            <v>0</v>
          </cell>
          <cell r="I48">
            <v>200304</v>
          </cell>
        </row>
        <row r="49">
          <cell r="G49">
            <v>0</v>
          </cell>
          <cell r="H49">
            <v>0</v>
          </cell>
          <cell r="I49">
            <v>497488</v>
          </cell>
        </row>
        <row r="50">
          <cell r="G50">
            <v>0</v>
          </cell>
          <cell r="H50">
            <v>0</v>
          </cell>
          <cell r="I50">
            <v>353807</v>
          </cell>
        </row>
        <row r="51">
          <cell r="G51">
            <v>0</v>
          </cell>
          <cell r="H51">
            <v>0</v>
          </cell>
          <cell r="I51">
            <v>1522194</v>
          </cell>
        </row>
        <row r="52">
          <cell r="G52">
            <v>0</v>
          </cell>
          <cell r="H52">
            <v>0</v>
          </cell>
          <cell r="I52">
            <v>260395.203125</v>
          </cell>
        </row>
        <row r="53">
          <cell r="G53">
            <v>0</v>
          </cell>
          <cell r="H53">
            <v>0</v>
          </cell>
          <cell r="I53">
            <v>646734.375</v>
          </cell>
        </row>
        <row r="54">
          <cell r="G54">
            <v>0</v>
          </cell>
          <cell r="H54">
            <v>0</v>
          </cell>
          <cell r="I54">
            <v>412879</v>
          </cell>
        </row>
        <row r="55">
          <cell r="G55">
            <v>0</v>
          </cell>
          <cell r="H55">
            <v>0</v>
          </cell>
          <cell r="I55">
            <v>1735416</v>
          </cell>
        </row>
        <row r="56">
          <cell r="G56">
            <v>0</v>
          </cell>
          <cell r="H56">
            <v>0</v>
          </cell>
          <cell r="I56">
            <v>320486.40625</v>
          </cell>
        </row>
        <row r="57">
          <cell r="G57">
            <v>0</v>
          </cell>
          <cell r="H57">
            <v>0</v>
          </cell>
          <cell r="I57">
            <v>795980.8125</v>
          </cell>
        </row>
        <row r="58">
          <cell r="G58">
            <v>0</v>
          </cell>
          <cell r="H58">
            <v>0</v>
          </cell>
          <cell r="I58">
            <v>475316</v>
          </cell>
        </row>
        <row r="59">
          <cell r="G59">
            <v>0</v>
          </cell>
          <cell r="H59">
            <v>0</v>
          </cell>
          <cell r="I59">
            <v>1977597</v>
          </cell>
        </row>
        <row r="61">
          <cell r="C61" t="str">
            <v>STDataStart</v>
          </cell>
        </row>
        <row r="266">
          <cell r="I266" t="str">
            <v>IntervalDataStart</v>
          </cell>
        </row>
      </sheetData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of Rate Input"/>
      <sheetName val="PCA Graphs all periods"/>
      <sheetName val="PCA Summary Rates Chg on Date"/>
      <sheetName val="JHS-5"/>
      <sheetName val="Schedule_A-1 PCORC"/>
      <sheetName val="Schedule_A-1 GRC"/>
      <sheetName val="Reg Assets new Ex D"/>
      <sheetName val="Exhibit A-1 Original"/>
      <sheetName val="Exhibit A-2"/>
      <sheetName val="Exhibit A-3"/>
      <sheetName val="Exhibit A-4"/>
      <sheetName val="Exhibit A-5"/>
      <sheetName val="Exhibit B PCA RO RY"/>
      <sheetName val="Exhibit B PCA period 1"/>
      <sheetName val="Exh B PCA period 2"/>
      <sheetName val="Exhibit B PCA period 3"/>
      <sheetName val="Exhibit B PCA period 4"/>
      <sheetName val="Actuals PCA 1"/>
      <sheetName val="Actuals PCA 2"/>
      <sheetName val="Exhibit C"/>
      <sheetName val="Sch_X NUG Prudence 03-04"/>
      <sheetName val="Sch_X NUG Prudence 04-05"/>
      <sheetName val="Sch_X NUG Prudence 05-06"/>
      <sheetName val="Schedule_E 03-04"/>
      <sheetName val="Schedule_E 03-04 Rate Change"/>
      <sheetName val="Schedule_E 03-04 post Mar04"/>
      <sheetName val="Schedule_E 04-05 post Mar04"/>
      <sheetName val="Exhibit D NEW"/>
      <sheetName val="Exhibit E OLD"/>
      <sheetName val="Exhibit F "/>
      <sheetName val="Exhibit F data"/>
      <sheetName val="Exhibit G"/>
      <sheetName val="Reg Assets"/>
      <sheetName val="BEP  (2)"/>
      <sheetName val="Tenaska  (2)"/>
      <sheetName val="Cabot 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77">
          <cell r="A77" t="str">
            <v>Line 12</v>
          </cell>
        </row>
        <row r="127">
          <cell r="A127" t="str">
            <v>Line 15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 A-2"/>
      <sheetName val="Exhibit A-3"/>
      <sheetName val="Exhibit A-4"/>
      <sheetName val="Exhibit A-5"/>
      <sheetName val="Exhibit A-1 original"/>
      <sheetName val="Exhibit A-1new rate"/>
      <sheetName val="PCA Graphs"/>
      <sheetName val="PCA Summary"/>
      <sheetName val="PCA Summary 2004"/>
      <sheetName val="Exhibit B PCA period 1"/>
      <sheetName val="Actuals PCA 1"/>
      <sheetName val="Exhibit B PCA period 2"/>
      <sheetName val="Actuals PCA 2"/>
      <sheetName val="Exhibit B Hypothetical CY 2003"/>
      <sheetName val="Exhibit B PCA period 3"/>
      <sheetName val="Exhibit B Hypothetical CY 2004"/>
      <sheetName val="Exhibit B PCA period 4"/>
      <sheetName val="Sch_X NUG Prudence 02-03"/>
      <sheetName val="Sch_X NUG Prudence 04-05"/>
      <sheetName val="Sch_X NUG Prudence 05-06"/>
      <sheetName val="Schedule_E 02-03"/>
      <sheetName val="Schedule_E 03-04 "/>
      <sheetName val="Sch_X NUG Prudence 03-04"/>
      <sheetName val="Schedule_E  04-05"/>
      <sheetName val="Schedule_E  05-06"/>
      <sheetName val="Contract Rates_Fixed"/>
      <sheetName val="ScheduleD"/>
      <sheetName val="Exhibit D NEW"/>
      <sheetName val="Exhibit E OLD"/>
      <sheetName val="Exhibit F "/>
      <sheetName val="Exhibit F data"/>
      <sheetName val="Exhibit G"/>
    </sheetNames>
    <sheetDataSet>
      <sheetData sheetId="0"/>
      <sheetData sheetId="1" refreshError="1"/>
      <sheetData sheetId="2" refreshError="1"/>
      <sheetData sheetId="3" refreshError="1"/>
      <sheetData sheetId="4" refreshError="1">
        <row r="85">
          <cell r="B85" t="str">
            <v>501 total</v>
          </cell>
        </row>
      </sheetData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dential"/>
      <sheetName val="JHS-10"/>
      <sheetName val="JHS-10 Adjstmts"/>
      <sheetName val="JHS-11 compare"/>
      <sheetName val="JHS-11 Ex A-1"/>
      <sheetName val="JHS-11 Ex A-2"/>
      <sheetName val="JHS-11 Ex A-3 (C)"/>
      <sheetName val="JHS-11 Ex A-4"/>
      <sheetName val="JHS-11 Ex A-5"/>
      <sheetName val="JHS-11 Ex D"/>
      <sheetName val="JHS-12"/>
      <sheetName val="Golden-RevReq"/>
      <sheetName val="DWH-4"/>
      <sheetName val="Pwr Csts"/>
      <sheetName val="RY Pwr Cst"/>
      <sheetName val="PC TY"/>
      <sheetName val="Production OM (C)"/>
      <sheetName val="PC Recon"/>
      <sheetName val="Beg Prod Plant"/>
      <sheetName val="Beg Prod Ratebase"/>
      <sheetName val="EB&amp;Taxes"/>
      <sheetName val="557"/>
      <sheetName val="ProdFctr"/>
      <sheetName val="Rlfwd"/>
      <sheetName val="Rlfwd Comb"/>
      <sheetName val="Diff"/>
      <sheetName val="JHS-10 Orig"/>
      <sheetName val="JHS-12 Change"/>
      <sheetName val="Chang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ial Statements"/>
      <sheetName val="General Inputs"/>
      <sheetName val="Revenue Calculation"/>
      <sheetName val="Expenses"/>
      <sheetName val="Major Maint"/>
      <sheetName val="Generation &amp; Fuel"/>
      <sheetName val="Depreciation"/>
      <sheetName val="CapEx"/>
      <sheetName val="Constr. Cash Flow"/>
      <sheetName val="Error Checks &amp; Notes"/>
      <sheetName val="Links to Notes"/>
    </sheetNames>
    <sheetDataSet>
      <sheetData sheetId="0" refreshError="1"/>
      <sheetData sheetId="1" refreshError="1">
        <row r="9">
          <cell r="E9">
            <v>252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ghly Confidential"/>
      <sheetName val="Sumas"/>
      <sheetName val="Financial Statements"/>
      <sheetName val="General Inputs"/>
      <sheetName val="Revenue Calculation"/>
      <sheetName val="Notes"/>
      <sheetName val="Expenses"/>
      <sheetName val="Major Maint"/>
      <sheetName val="Generation &amp; Fuel"/>
      <sheetName val="Depreciation"/>
      <sheetName val="CapEx"/>
      <sheetName val="Constr. Cash Flow"/>
      <sheetName val="Error Checks &amp; Notes"/>
      <sheetName val="Links to Notes"/>
      <sheetName val="emails"/>
      <sheetName val="exhibit 1 Actual&amp;Forecast exp"/>
      <sheetName val="2007 Sumas Monthly O&amp;M Budget"/>
      <sheetName val="Sumas Prop Tax Est"/>
      <sheetName val="Planned Maintenance Expenditure"/>
      <sheetName val="Staffing"/>
      <sheetName val="exhibit 2 Start charges"/>
      <sheetName val="permitting"/>
      <sheetName val="Variable Pricing Amend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6">
          <cell r="B6">
            <v>4000000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Load Source Data"/>
    </sheetNames>
    <sheetDataSet>
      <sheetData sheetId="0" refreshError="1">
        <row r="3">
          <cell r="E3" t="str">
            <v>PAGE 3.02</v>
          </cell>
          <cell r="AJ3" t="str">
            <v>PAGE 2.16</v>
          </cell>
        </row>
        <row r="4">
          <cell r="A4" t="str">
            <v>PUGET SOUND ENERGY-ELECTRIC ONLY</v>
          </cell>
          <cell r="AF4" t="str">
            <v>PUGET SOUND ENERGY-ELECTRIC ONLY</v>
          </cell>
        </row>
        <row r="5">
          <cell r="A5" t="str">
            <v>PROFORMA SALES FOR RESALE - SECONDARY</v>
          </cell>
          <cell r="AF5" t="str">
            <v>MERGER COST RESTATEMENT</v>
          </cell>
        </row>
        <row r="6">
          <cell r="A6" t="str">
            <v>FOR THE TWELVE MONTHS ENDED JUNE 30, 2001</v>
          </cell>
          <cell r="AF6" t="str">
            <v>FOR THE TWELVE MONTHS ENDED JUNE 30, 2001</v>
          </cell>
        </row>
        <row r="7">
          <cell r="A7" t="str">
            <v>GENERAL RATE INCREASE</v>
          </cell>
          <cell r="AF7" t="str">
            <v>GENERAL RATE INCREASE</v>
          </cell>
        </row>
        <row r="9">
          <cell r="AF9" t="str">
            <v>LINE</v>
          </cell>
        </row>
        <row r="10">
          <cell r="A10" t="str">
            <v>NO.</v>
          </cell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12">
            <v>1</v>
          </cell>
          <cell r="B12" t="str">
            <v>PROFORMA SALES FOR RESALE - OTHER UTILITIES</v>
          </cell>
          <cell r="AF12">
            <v>1</v>
          </cell>
          <cell r="AG12" t="str">
            <v>OPERATING EXPENSES</v>
          </cell>
        </row>
        <row r="13">
          <cell r="A13">
            <v>2</v>
          </cell>
          <cell r="B13" t="str">
            <v>RESTATED SALES FOR RESALE - OTHER UTIL. - in revenue adj.</v>
          </cell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14">
            <v>3</v>
          </cell>
          <cell r="B14" t="str">
            <v>INCREASE (DECREASE) REVENUES - OTHER UTILITIES</v>
          </cell>
          <cell r="E14">
            <v>0</v>
          </cell>
          <cell r="AF14">
            <v>3</v>
          </cell>
        </row>
        <row r="15">
          <cell r="A15">
            <v>4</v>
          </cell>
          <cell r="AF15">
            <v>4</v>
          </cell>
        </row>
        <row r="16">
          <cell r="A16">
            <v>5</v>
          </cell>
          <cell r="B16" t="str">
            <v>PROFORMA REV. - WHEELING FOR OTHERS</v>
          </cell>
          <cell r="AF16">
            <v>5</v>
          </cell>
        </row>
        <row r="17">
          <cell r="A17">
            <v>6</v>
          </cell>
          <cell r="B17" t="str">
            <v>RESTATED REV. - WHEELING FOR OTHERS - in revenue adj.</v>
          </cell>
          <cell r="AF17">
            <v>6</v>
          </cell>
        </row>
        <row r="18">
          <cell r="A18">
            <v>7</v>
          </cell>
          <cell r="B18" t="str">
            <v>INCREASE (DECREASE) OTHER OPERATING REVENUES</v>
          </cell>
          <cell r="E18">
            <v>0</v>
          </cell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19">
            <v>8</v>
          </cell>
          <cell r="B19" t="str">
            <v>INCREASE (DECREASE) REVENUE</v>
          </cell>
          <cell r="E19">
            <v>0</v>
          </cell>
          <cell r="AF19">
            <v>8</v>
          </cell>
        </row>
        <row r="20">
          <cell r="A20">
            <v>9</v>
          </cell>
          <cell r="AF20">
            <v>9</v>
          </cell>
        </row>
        <row r="21">
          <cell r="A21">
            <v>10</v>
          </cell>
          <cell r="B21" t="str">
            <v>STATE UTILITY TAX</v>
          </cell>
          <cell r="AF21">
            <v>10</v>
          </cell>
        </row>
        <row r="22">
          <cell r="A22">
            <v>11</v>
          </cell>
          <cell r="B22" t="str">
            <v>(APPLICABLE TO LINE 7)</v>
          </cell>
          <cell r="C22">
            <v>0</v>
          </cell>
          <cell r="D22">
            <v>0</v>
          </cell>
          <cell r="AF22">
            <v>11</v>
          </cell>
        </row>
        <row r="23">
          <cell r="A23">
            <v>12</v>
          </cell>
          <cell r="B23" t="str">
            <v>INCREASE (DECREASE) STATE UTILITY TAX</v>
          </cell>
          <cell r="E23">
            <v>0</v>
          </cell>
          <cell r="AF23">
            <v>12</v>
          </cell>
        </row>
        <row r="24">
          <cell r="A24">
            <v>13</v>
          </cell>
          <cell r="B24" t="str">
            <v>INCREASE (DECREASE) INCOME</v>
          </cell>
          <cell r="E24">
            <v>0</v>
          </cell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25">
            <v>14</v>
          </cell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26">
            <v>15</v>
          </cell>
          <cell r="B26" t="str">
            <v>INCREASE (DECREASE) FIT @</v>
          </cell>
          <cell r="D26">
            <v>0</v>
          </cell>
          <cell r="E26">
            <v>0</v>
          </cell>
          <cell r="AF26">
            <v>15</v>
          </cell>
        </row>
        <row r="27">
          <cell r="A27">
            <v>16</v>
          </cell>
          <cell r="B27" t="str">
            <v>INCREASE (DECREASE) NOI</v>
          </cell>
          <cell r="E27">
            <v>0</v>
          </cell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  <sheetName val="Load &amp; Price 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9100F4"/>
    </sheetNames>
    <sheetDataSet>
      <sheetData sheetId="0">
        <row r="1">
          <cell r="A1" t="str">
            <v>Classcd</v>
          </cell>
          <cell r="B1" t="str">
            <v>Class</v>
          </cell>
          <cell r="C1" t="str">
            <v>Analysis</v>
          </cell>
          <cell r="D1" t="str">
            <v>statistic</v>
          </cell>
          <cell r="E1" t="str">
            <v>Alias</v>
          </cell>
          <cell r="F1" t="str">
            <v>Annual</v>
          </cell>
          <cell r="G1" t="str">
            <v>Month1</v>
          </cell>
          <cell r="H1" t="str">
            <v>Month2</v>
          </cell>
          <cell r="I1" t="str">
            <v>Month3</v>
          </cell>
          <cell r="J1" t="str">
            <v>Month4</v>
          </cell>
          <cell r="K1" t="str">
            <v>Month5</v>
          </cell>
          <cell r="L1" t="str">
            <v>Month6</v>
          </cell>
          <cell r="M1" t="str">
            <v>Month7</v>
          </cell>
          <cell r="N1" t="str">
            <v>Month8</v>
          </cell>
          <cell r="O1" t="str">
            <v>Month9</v>
          </cell>
          <cell r="P1" t="str">
            <v>Month10</v>
          </cell>
          <cell r="Q1" t="str">
            <v>Month11</v>
          </cell>
          <cell r="R1" t="str">
            <v>Month12</v>
          </cell>
          <cell r="S1" t="str">
            <v>Uom</v>
          </cell>
          <cell r="T1" t="str">
            <v>Module</v>
          </cell>
          <cell r="U1" t="str">
            <v>Last_Change</v>
          </cell>
          <cell r="V1" t="str">
            <v>_LABEL_</v>
          </cell>
        </row>
        <row r="2">
          <cell r="D2" t="str">
            <v>Year</v>
          </cell>
          <cell r="G2">
            <v>2005</v>
          </cell>
          <cell r="H2">
            <v>2005</v>
          </cell>
          <cell r="I2">
            <v>2005</v>
          </cell>
          <cell r="J2">
            <v>2006</v>
          </cell>
          <cell r="K2">
            <v>2006</v>
          </cell>
          <cell r="L2">
            <v>2006</v>
          </cell>
          <cell r="M2">
            <v>2006</v>
          </cell>
          <cell r="N2">
            <v>2006</v>
          </cell>
          <cell r="O2">
            <v>2006</v>
          </cell>
          <cell r="P2">
            <v>2006</v>
          </cell>
          <cell r="Q2">
            <v>2006</v>
          </cell>
          <cell r="R2">
            <v>2006</v>
          </cell>
        </row>
        <row r="3">
          <cell r="D3" t="str">
            <v>Month</v>
          </cell>
          <cell r="G3">
            <v>10</v>
          </cell>
          <cell r="H3">
            <v>11</v>
          </cell>
          <cell r="I3">
            <v>12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5</v>
          </cell>
          <cell r="O3">
            <v>6</v>
          </cell>
          <cell r="P3">
            <v>7</v>
          </cell>
          <cell r="Q3">
            <v>8</v>
          </cell>
          <cell r="R3">
            <v>9</v>
          </cell>
        </row>
        <row r="4">
          <cell r="A4">
            <v>991</v>
          </cell>
          <cell r="B4" t="str">
            <v>R991</v>
          </cell>
          <cell r="C4" t="str">
            <v>HourlyLoad</v>
          </cell>
          <cell r="D4" t="str">
            <v>PopN</v>
          </cell>
          <cell r="E4" t="str">
            <v>Accounts in Population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 t="str">
            <v>Accounts</v>
          </cell>
          <cell r="T4" t="str">
            <v>M7100</v>
          </cell>
          <cell r="U4">
            <v>39072.409803240742</v>
          </cell>
        </row>
        <row r="5">
          <cell r="A5">
            <v>991</v>
          </cell>
          <cell r="B5" t="str">
            <v>R991</v>
          </cell>
          <cell r="C5" t="str">
            <v>HourlyLoadGen_ADJ</v>
          </cell>
          <cell r="D5" t="str">
            <v>Totalx</v>
          </cell>
          <cell r="E5" t="str">
            <v>Total Energy Use</v>
          </cell>
          <cell r="F5">
            <v>153115281.74003071</v>
          </cell>
          <cell r="G5">
            <v>12545745.004299102</v>
          </cell>
          <cell r="H5">
            <v>11892086.008524956</v>
          </cell>
          <cell r="I5">
            <v>12551910.269065348</v>
          </cell>
          <cell r="J5">
            <v>12547210.15061702</v>
          </cell>
          <cell r="K5">
            <v>11234263.085919837</v>
          </cell>
          <cell r="L5">
            <v>12346924.553129328</v>
          </cell>
          <cell r="M5">
            <v>12065748.577041971</v>
          </cell>
          <cell r="N5">
            <v>12835801.86012632</v>
          </cell>
          <cell r="O5">
            <v>13021893.507662972</v>
          </cell>
          <cell r="P5">
            <v>14508360.795146713</v>
          </cell>
          <cell r="Q5">
            <v>14336712.161630616</v>
          </cell>
          <cell r="R5">
            <v>13228625.766866531</v>
          </cell>
          <cell r="S5" t="str">
            <v>kWh</v>
          </cell>
          <cell r="T5" t="str">
            <v>M7400</v>
          </cell>
          <cell r="U5">
            <v>39079.352719907409</v>
          </cell>
        </row>
        <row r="6">
          <cell r="A6">
            <v>991</v>
          </cell>
          <cell r="B6" t="str">
            <v>R991</v>
          </cell>
          <cell r="C6" t="str">
            <v>HourlyLoadGen_ADJ</v>
          </cell>
          <cell r="D6" t="str">
            <v>TotalxperSite</v>
          </cell>
          <cell r="E6" t="str">
            <v>Energy Use per Account</v>
          </cell>
          <cell r="F6">
            <v>153115281.74003071</v>
          </cell>
          <cell r="G6">
            <v>12545745.004299102</v>
          </cell>
          <cell r="H6">
            <v>11892086.008524956</v>
          </cell>
          <cell r="I6">
            <v>12551910.269065348</v>
          </cell>
          <cell r="J6">
            <v>12547210.15061702</v>
          </cell>
          <cell r="K6">
            <v>11234263.085919837</v>
          </cell>
          <cell r="L6">
            <v>12346924.553129328</v>
          </cell>
          <cell r="M6">
            <v>12065748.577041971</v>
          </cell>
          <cell r="N6">
            <v>12835801.86012632</v>
          </cell>
          <cell r="O6">
            <v>13021893.507662972</v>
          </cell>
          <cell r="P6">
            <v>14508360.795146713</v>
          </cell>
          <cell r="Q6">
            <v>14336712.161630616</v>
          </cell>
          <cell r="R6">
            <v>13228625.766866531</v>
          </cell>
          <cell r="S6" t="str">
            <v>kWh</v>
          </cell>
          <cell r="T6" t="str">
            <v>M7400</v>
          </cell>
          <cell r="U6">
            <v>39079.352719907409</v>
          </cell>
        </row>
        <row r="7">
          <cell r="A7">
            <v>991</v>
          </cell>
          <cell r="B7" t="str">
            <v>R991</v>
          </cell>
          <cell r="C7" t="str">
            <v>HourlyLoad</v>
          </cell>
          <cell r="D7" t="str">
            <v>Days</v>
          </cell>
          <cell r="E7" t="str">
            <v>Number of Days</v>
          </cell>
          <cell r="F7">
            <v>365</v>
          </cell>
          <cell r="G7">
            <v>31</v>
          </cell>
          <cell r="H7">
            <v>30</v>
          </cell>
          <cell r="I7">
            <v>31</v>
          </cell>
          <cell r="J7">
            <v>31</v>
          </cell>
          <cell r="K7">
            <v>28</v>
          </cell>
          <cell r="L7">
            <v>31</v>
          </cell>
          <cell r="M7">
            <v>30</v>
          </cell>
          <cell r="N7">
            <v>31</v>
          </cell>
          <cell r="O7">
            <v>30</v>
          </cell>
          <cell r="P7">
            <v>31</v>
          </cell>
          <cell r="Q7">
            <v>31</v>
          </cell>
          <cell r="R7">
            <v>30</v>
          </cell>
          <cell r="S7" t="str">
            <v>Days</v>
          </cell>
          <cell r="T7" t="str">
            <v>M7100</v>
          </cell>
          <cell r="U7">
            <v>39072.409803240742</v>
          </cell>
        </row>
        <row r="8">
          <cell r="A8">
            <v>991</v>
          </cell>
          <cell r="B8" t="str">
            <v>R991</v>
          </cell>
          <cell r="C8" t="str">
            <v>HourlyLoad</v>
          </cell>
          <cell r="D8" t="str">
            <v>Samn_min</v>
          </cell>
          <cell r="E8" t="str">
            <v>Minimum Number of Accounts in Sample with Valid Data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 t="str">
            <v>Accounts</v>
          </cell>
          <cell r="T8" t="str">
            <v>M7100</v>
          </cell>
          <cell r="U8">
            <v>39072.409768518519</v>
          </cell>
        </row>
        <row r="9">
          <cell r="A9">
            <v>991</v>
          </cell>
          <cell r="B9" t="str">
            <v>R991</v>
          </cell>
          <cell r="C9" t="str">
            <v>HourlyLoad</v>
          </cell>
          <cell r="D9" t="str">
            <v>Samn_max</v>
          </cell>
          <cell r="E9" t="str">
            <v>Maximum Number of Accounts in Sample with Valid Data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 t="str">
            <v>Accounts</v>
          </cell>
          <cell r="T9" t="str">
            <v>M7100</v>
          </cell>
          <cell r="U9">
            <v>39072.409768518519</v>
          </cell>
        </row>
        <row r="10">
          <cell r="A10">
            <v>991</v>
          </cell>
          <cell r="B10" t="str">
            <v>R991</v>
          </cell>
          <cell r="C10" t="str">
            <v>SysPk_MonthlyPeaks_ADJ</v>
          </cell>
          <cell r="D10" t="str">
            <v>Date</v>
          </cell>
          <cell r="E10" t="str">
            <v>Day of System Peak Demand</v>
          </cell>
          <cell r="F10">
            <v>38701</v>
          </cell>
          <cell r="G10">
            <v>38652</v>
          </cell>
          <cell r="H10">
            <v>38685</v>
          </cell>
          <cell r="I10">
            <v>38701</v>
          </cell>
          <cell r="J10">
            <v>38720</v>
          </cell>
          <cell r="K10">
            <v>38765</v>
          </cell>
          <cell r="L10">
            <v>38785</v>
          </cell>
          <cell r="M10">
            <v>38824</v>
          </cell>
          <cell r="N10">
            <v>38839</v>
          </cell>
          <cell r="O10">
            <v>38894</v>
          </cell>
          <cell r="P10">
            <v>38922</v>
          </cell>
          <cell r="Q10">
            <v>38957</v>
          </cell>
          <cell r="R10">
            <v>38980</v>
          </cell>
          <cell r="S10" t="str">
            <v>Date</v>
          </cell>
          <cell r="T10" t="str">
            <v>M8100</v>
          </cell>
          <cell r="U10">
            <v>39079.35297453704</v>
          </cell>
        </row>
        <row r="11">
          <cell r="A11">
            <v>991</v>
          </cell>
          <cell r="B11" t="str">
            <v>R991</v>
          </cell>
          <cell r="C11" t="str">
            <v>SysPk_MonthlyPeaks_ADJ</v>
          </cell>
          <cell r="D11" t="str">
            <v>Interval</v>
          </cell>
          <cell r="E11" t="str">
            <v>Hour of System Peak Demand</v>
          </cell>
          <cell r="F11">
            <v>19</v>
          </cell>
          <cell r="G11">
            <v>8</v>
          </cell>
          <cell r="H11">
            <v>18</v>
          </cell>
          <cell r="I11">
            <v>19</v>
          </cell>
          <cell r="J11">
            <v>18</v>
          </cell>
          <cell r="K11">
            <v>8</v>
          </cell>
          <cell r="L11">
            <v>19</v>
          </cell>
          <cell r="M11">
            <v>8</v>
          </cell>
          <cell r="N11">
            <v>8</v>
          </cell>
          <cell r="O11">
            <v>17</v>
          </cell>
          <cell r="P11">
            <v>15</v>
          </cell>
          <cell r="Q11">
            <v>17</v>
          </cell>
          <cell r="R11">
            <v>20</v>
          </cell>
          <cell r="S11" t="str">
            <v>Hour</v>
          </cell>
          <cell r="T11" t="str">
            <v>M8100</v>
          </cell>
          <cell r="U11">
            <v>39079.35297453704</v>
          </cell>
        </row>
        <row r="12">
          <cell r="A12">
            <v>991</v>
          </cell>
          <cell r="B12" t="str">
            <v>R991</v>
          </cell>
          <cell r="C12" t="str">
            <v>SysPk_MonthlyPeaks_ADJ</v>
          </cell>
          <cell r="D12" t="str">
            <v>Totalx</v>
          </cell>
          <cell r="E12" t="str">
            <v>Total Energy Use</v>
          </cell>
          <cell r="F12">
            <v>153115281.74003074</v>
          </cell>
          <cell r="G12">
            <v>12545745.004299102</v>
          </cell>
          <cell r="H12">
            <v>11892086.008524956</v>
          </cell>
          <cell r="I12">
            <v>12551910.269065348</v>
          </cell>
          <cell r="J12">
            <v>12547210.15061702</v>
          </cell>
          <cell r="K12">
            <v>11234263.085919837</v>
          </cell>
          <cell r="L12">
            <v>12346924.553129328</v>
          </cell>
          <cell r="M12">
            <v>12065748.577041971</v>
          </cell>
          <cell r="N12">
            <v>12835801.86012632</v>
          </cell>
          <cell r="O12">
            <v>13021893.507662972</v>
          </cell>
          <cell r="P12">
            <v>14508360.795146713</v>
          </cell>
          <cell r="Q12">
            <v>14336712.161630616</v>
          </cell>
          <cell r="R12">
            <v>13228625.766866531</v>
          </cell>
          <cell r="S12" t="str">
            <v>kWh</v>
          </cell>
          <cell r="T12" t="str">
            <v>M8100</v>
          </cell>
          <cell r="U12">
            <v>39079.35297453704</v>
          </cell>
        </row>
        <row r="13">
          <cell r="A13">
            <v>991</v>
          </cell>
          <cell r="B13" t="str">
            <v>R991</v>
          </cell>
          <cell r="C13" t="str">
            <v>SysPk_MonthlyPeaks_ADJ</v>
          </cell>
          <cell r="D13" t="str">
            <v>Peaky</v>
          </cell>
          <cell r="E13" t="str">
            <v>Total Demand at System Peak Hour</v>
          </cell>
          <cell r="F13">
            <v>17331.294827407579</v>
          </cell>
          <cell r="G13">
            <v>17685.502987854223</v>
          </cell>
          <cell r="H13">
            <v>17273.049375596591</v>
          </cell>
          <cell r="I13">
            <v>17331.294827407579</v>
          </cell>
          <cell r="J13">
            <v>17722.567617858265</v>
          </cell>
          <cell r="K13">
            <v>17394.12120981569</v>
          </cell>
          <cell r="L13">
            <v>16728.319336669625</v>
          </cell>
          <cell r="M13">
            <v>17193.220956460773</v>
          </cell>
          <cell r="N13">
            <v>16895.019620371633</v>
          </cell>
          <cell r="O13">
            <v>21183.780955073926</v>
          </cell>
          <cell r="P13">
            <v>23054.5302227756</v>
          </cell>
          <cell r="Q13">
            <v>21427.99200081755</v>
          </cell>
          <cell r="R13">
            <v>17686.852500484631</v>
          </cell>
          <cell r="S13" t="str">
            <v>kW</v>
          </cell>
          <cell r="T13" t="str">
            <v>M8100</v>
          </cell>
          <cell r="U13">
            <v>39079.35297453704</v>
          </cell>
        </row>
        <row r="14">
          <cell r="A14">
            <v>991</v>
          </cell>
          <cell r="B14" t="str">
            <v>R991</v>
          </cell>
          <cell r="C14" t="str">
            <v>SysPk_MonthlyPeaks_ADJ</v>
          </cell>
          <cell r="D14" t="str">
            <v>ErrBndforPeaky</v>
          </cell>
          <cell r="E14" t="str">
            <v>Error Bound for Total Demand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kW</v>
          </cell>
          <cell r="T14" t="str">
            <v>M8100</v>
          </cell>
          <cell r="U14">
            <v>39079.35297453704</v>
          </cell>
        </row>
        <row r="15">
          <cell r="A15">
            <v>991</v>
          </cell>
          <cell r="B15" t="str">
            <v>R991</v>
          </cell>
          <cell r="C15" t="str">
            <v>SysPk_MonthlyPeaks_ADJ</v>
          </cell>
          <cell r="D15" t="str">
            <v>TotalxperSite</v>
          </cell>
          <cell r="E15" t="str">
            <v>Energy Use per Account</v>
          </cell>
          <cell r="F15">
            <v>153115281.74003074</v>
          </cell>
          <cell r="G15">
            <v>12545745.004299102</v>
          </cell>
          <cell r="H15">
            <v>11892086.008524956</v>
          </cell>
          <cell r="I15">
            <v>12551910.269065348</v>
          </cell>
          <cell r="J15">
            <v>12547210.15061702</v>
          </cell>
          <cell r="K15">
            <v>11234263.085919837</v>
          </cell>
          <cell r="L15">
            <v>12346924.553129328</v>
          </cell>
          <cell r="M15">
            <v>12065748.577041971</v>
          </cell>
          <cell r="N15">
            <v>12835801.86012632</v>
          </cell>
          <cell r="O15">
            <v>13021893.507662972</v>
          </cell>
          <cell r="P15">
            <v>14508360.795146713</v>
          </cell>
          <cell r="Q15">
            <v>14336712.161630616</v>
          </cell>
          <cell r="R15">
            <v>13228625.766866531</v>
          </cell>
          <cell r="S15" t="str">
            <v>kWh</v>
          </cell>
          <cell r="T15" t="str">
            <v>M8100</v>
          </cell>
          <cell r="U15">
            <v>39079.35297453704</v>
          </cell>
        </row>
        <row r="16">
          <cell r="A16">
            <v>991</v>
          </cell>
          <cell r="B16" t="str">
            <v>R991</v>
          </cell>
          <cell r="C16" t="str">
            <v>SysPk_MonthlyPeaks_ADJ</v>
          </cell>
          <cell r="D16" t="str">
            <v>PeakyperSite</v>
          </cell>
          <cell r="E16" t="str">
            <v>Demand per Account at System Peak Hour</v>
          </cell>
          <cell r="F16">
            <v>17331.294827407579</v>
          </cell>
          <cell r="G16">
            <v>17685.502987854223</v>
          </cell>
          <cell r="H16">
            <v>17273.049375596591</v>
          </cell>
          <cell r="I16">
            <v>17331.294827407579</v>
          </cell>
          <cell r="J16">
            <v>17722.567617858265</v>
          </cell>
          <cell r="K16">
            <v>17394.12120981569</v>
          </cell>
          <cell r="L16">
            <v>16728.319336669625</v>
          </cell>
          <cell r="M16">
            <v>17193.220956460773</v>
          </cell>
          <cell r="N16">
            <v>16895.019620371633</v>
          </cell>
          <cell r="O16">
            <v>21183.780955073926</v>
          </cell>
          <cell r="P16">
            <v>23054.5302227756</v>
          </cell>
          <cell r="Q16">
            <v>21427.99200081755</v>
          </cell>
          <cell r="R16">
            <v>17686.852500484631</v>
          </cell>
          <cell r="S16" t="str">
            <v>kW</v>
          </cell>
          <cell r="T16" t="str">
            <v>M8100</v>
          </cell>
          <cell r="U16">
            <v>39079.35297453704</v>
          </cell>
        </row>
        <row r="17">
          <cell r="A17">
            <v>991</v>
          </cell>
          <cell r="B17" t="str">
            <v>R991</v>
          </cell>
          <cell r="C17" t="str">
            <v>SysPk_MonthlyPeaks_ADJ</v>
          </cell>
          <cell r="D17" t="str">
            <v>ErrBndperSite</v>
          </cell>
          <cell r="E17" t="str">
            <v>Error Bound for Demand per Account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kW</v>
          </cell>
          <cell r="T17" t="str">
            <v>M8100</v>
          </cell>
          <cell r="U17">
            <v>39079.35297453704</v>
          </cell>
        </row>
        <row r="18">
          <cell r="A18">
            <v>991</v>
          </cell>
          <cell r="B18" t="str">
            <v>R991</v>
          </cell>
          <cell r="C18" t="str">
            <v>SysPk_MonthlyPeaks_ADJ</v>
          </cell>
          <cell r="D18" t="str">
            <v>RelPrec</v>
          </cell>
          <cell r="E18" t="str">
            <v>Relative Precision of Demand at System Peak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 t="str">
            <v>None</v>
          </cell>
          <cell r="T18" t="str">
            <v>M8100</v>
          </cell>
          <cell r="U18">
            <v>39079.35297453704</v>
          </cell>
        </row>
        <row r="19">
          <cell r="A19">
            <v>991</v>
          </cell>
          <cell r="B19" t="str">
            <v>R991</v>
          </cell>
          <cell r="C19" t="str">
            <v>SysPk_MonthlyPeaks_ADJ</v>
          </cell>
          <cell r="D19" t="str">
            <v>Days</v>
          </cell>
          <cell r="E19" t="str">
            <v>Number of Days</v>
          </cell>
          <cell r="F19">
            <v>365</v>
          </cell>
          <cell r="G19">
            <v>31</v>
          </cell>
          <cell r="H19">
            <v>30</v>
          </cell>
          <cell r="I19">
            <v>31</v>
          </cell>
          <cell r="J19">
            <v>31</v>
          </cell>
          <cell r="K19">
            <v>28</v>
          </cell>
          <cell r="L19">
            <v>31</v>
          </cell>
          <cell r="M19">
            <v>30</v>
          </cell>
          <cell r="N19">
            <v>31</v>
          </cell>
          <cell r="O19">
            <v>30</v>
          </cell>
          <cell r="P19">
            <v>31</v>
          </cell>
          <cell r="Q19">
            <v>31</v>
          </cell>
          <cell r="R19">
            <v>30</v>
          </cell>
          <cell r="S19" t="str">
            <v>Days</v>
          </cell>
          <cell r="T19" t="str">
            <v>M8100</v>
          </cell>
          <cell r="U19">
            <v>39079.35297453704</v>
          </cell>
        </row>
        <row r="20">
          <cell r="A20">
            <v>991</v>
          </cell>
          <cell r="B20" t="str">
            <v>R991</v>
          </cell>
          <cell r="C20" t="str">
            <v>SysPk_MonthlyPeaks_ADJ</v>
          </cell>
          <cell r="D20" t="str">
            <v>Load_Factor</v>
          </cell>
          <cell r="E20" t="str">
            <v>Load Factor at System Peak</v>
          </cell>
          <cell r="F20">
            <v>1.008517460161243</v>
          </cell>
          <cell r="G20">
            <v>0.95346796193639172</v>
          </cell>
          <cell r="H20">
            <v>0.95621715446991584</v>
          </cell>
          <cell r="I20">
            <v>0.97343258561161239</v>
          </cell>
          <cell r="J20">
            <v>0.95158501499190484</v>
          </cell>
          <cell r="K20">
            <v>0.96110940012493828</v>
          </cell>
          <cell r="L20">
            <v>0.99204997025998576</v>
          </cell>
          <cell r="M20">
            <v>0.9746855564305007</v>
          </cell>
          <cell r="N20">
            <v>1.0211542953288977</v>
          </cell>
          <cell r="O20">
            <v>0.85376464397190266</v>
          </cell>
          <cell r="P20">
            <v>0.84584178255988796</v>
          </cell>
          <cell r="Q20">
            <v>0.89928045567959103</v>
          </cell>
          <cell r="R20">
            <v>1.03879937611097</v>
          </cell>
          <cell r="S20" t="str">
            <v>None</v>
          </cell>
          <cell r="T20" t="str">
            <v>M8100</v>
          </cell>
          <cell r="U20">
            <v>39079.35297453704</v>
          </cell>
        </row>
        <row r="21">
          <cell r="A21">
            <v>991</v>
          </cell>
          <cell r="B21" t="str">
            <v>R991</v>
          </cell>
          <cell r="C21" t="str">
            <v>SysPk_MonthlyPeaks_ADJ</v>
          </cell>
          <cell r="D21" t="str">
            <v>Error_Ratio</v>
          </cell>
          <cell r="E21" t="str">
            <v>Error Ratio</v>
          </cell>
          <cell r="F21">
            <v>1.9565117849395946E-16</v>
          </cell>
          <cell r="G21">
            <v>2.6202888769341823E-16</v>
          </cell>
          <cell r="H21">
            <v>2.9694259538944611E-16</v>
          </cell>
          <cell r="I21">
            <v>1.9565117849395946E-16</v>
          </cell>
          <cell r="J21">
            <v>2.5345523921829229E-16</v>
          </cell>
          <cell r="K21">
            <v>2.8412075779085842E-16</v>
          </cell>
          <cell r="L21">
            <v>2.0208988812169792E-16</v>
          </cell>
          <cell r="M21">
            <v>2.9893354420977753E-16</v>
          </cell>
          <cell r="N21">
            <v>3.0002272629321725E-16</v>
          </cell>
          <cell r="O21">
            <v>1.8029527835654372E-16</v>
          </cell>
          <cell r="P21">
            <v>2.5801788935394208E-16</v>
          </cell>
          <cell r="Q21">
            <v>1.3680898893573561E-16</v>
          </cell>
          <cell r="R21">
            <v>2.4719526814613612E-16</v>
          </cell>
          <cell r="S21" t="str">
            <v>None</v>
          </cell>
          <cell r="T21" t="str">
            <v>M8100</v>
          </cell>
          <cell r="U21">
            <v>39079.35297453704</v>
          </cell>
        </row>
        <row r="22">
          <cell r="A22">
            <v>991</v>
          </cell>
          <cell r="B22" t="str">
            <v>R991</v>
          </cell>
          <cell r="C22" t="str">
            <v>ClassPeak_ADJ</v>
          </cell>
          <cell r="D22" t="str">
            <v>Date</v>
          </cell>
          <cell r="E22" t="str">
            <v>Day of Class Peak Demand</v>
          </cell>
          <cell r="F22">
            <v>38920</v>
          </cell>
          <cell r="G22">
            <v>38639</v>
          </cell>
          <cell r="H22">
            <v>38685</v>
          </cell>
          <cell r="I22">
            <v>38706</v>
          </cell>
          <cell r="J22">
            <v>38722</v>
          </cell>
          <cell r="K22">
            <v>38771</v>
          </cell>
          <cell r="L22">
            <v>38803</v>
          </cell>
          <cell r="M22">
            <v>38831</v>
          </cell>
          <cell r="N22">
            <v>38855</v>
          </cell>
          <cell r="O22">
            <v>38894</v>
          </cell>
          <cell r="P22">
            <v>38920</v>
          </cell>
          <cell r="Q22">
            <v>38956</v>
          </cell>
          <cell r="R22">
            <v>38962</v>
          </cell>
          <cell r="S22" t="str">
            <v>Date</v>
          </cell>
          <cell r="T22" t="str">
            <v>M8200</v>
          </cell>
          <cell r="U22">
            <v>39079.353009259263</v>
          </cell>
        </row>
        <row r="23">
          <cell r="A23">
            <v>991</v>
          </cell>
          <cell r="B23" t="str">
            <v>R991</v>
          </cell>
          <cell r="C23" t="str">
            <v>ClassPeak_ADJ</v>
          </cell>
          <cell r="D23" t="str">
            <v>Interval</v>
          </cell>
          <cell r="E23" t="str">
            <v>Hour of Class Peak Demand</v>
          </cell>
          <cell r="F23">
            <v>22</v>
          </cell>
          <cell r="G23">
            <v>15</v>
          </cell>
          <cell r="H23">
            <v>8</v>
          </cell>
          <cell r="I23">
            <v>8</v>
          </cell>
          <cell r="J23">
            <v>8</v>
          </cell>
          <cell r="K23">
            <v>8</v>
          </cell>
          <cell r="L23">
            <v>15</v>
          </cell>
          <cell r="M23">
            <v>13</v>
          </cell>
          <cell r="N23">
            <v>15</v>
          </cell>
          <cell r="O23">
            <v>13</v>
          </cell>
          <cell r="P23">
            <v>22</v>
          </cell>
          <cell r="Q23">
            <v>22</v>
          </cell>
          <cell r="R23">
            <v>15</v>
          </cell>
          <cell r="S23" t="str">
            <v>Hour</v>
          </cell>
          <cell r="T23" t="str">
            <v>M8200</v>
          </cell>
          <cell r="U23">
            <v>39079.353009259263</v>
          </cell>
        </row>
        <row r="24">
          <cell r="A24">
            <v>991</v>
          </cell>
          <cell r="B24" t="str">
            <v>R991</v>
          </cell>
          <cell r="C24" t="str">
            <v>ClassPeak_ADJ</v>
          </cell>
          <cell r="D24" t="str">
            <v>Totalx</v>
          </cell>
          <cell r="E24" t="str">
            <v>Total Energy Use</v>
          </cell>
          <cell r="F24">
            <v>153115281.74003074</v>
          </cell>
          <cell r="G24">
            <v>12545745.004299102</v>
          </cell>
          <cell r="H24">
            <v>11892086.008524956</v>
          </cell>
          <cell r="I24">
            <v>12551910.269065348</v>
          </cell>
          <cell r="J24">
            <v>12547210.15061702</v>
          </cell>
          <cell r="K24">
            <v>11234263.085919837</v>
          </cell>
          <cell r="L24">
            <v>12346924.553129328</v>
          </cell>
          <cell r="M24">
            <v>12065748.577041971</v>
          </cell>
          <cell r="N24">
            <v>12835801.86012632</v>
          </cell>
          <cell r="O24">
            <v>13021893.507662972</v>
          </cell>
          <cell r="P24">
            <v>14508360.795146713</v>
          </cell>
          <cell r="Q24">
            <v>14336712.161630616</v>
          </cell>
          <cell r="R24">
            <v>13228625.766866531</v>
          </cell>
          <cell r="S24" t="str">
            <v>kWh</v>
          </cell>
          <cell r="T24" t="str">
            <v>M8200</v>
          </cell>
          <cell r="U24">
            <v>39079.353009259263</v>
          </cell>
        </row>
        <row r="25">
          <cell r="A25">
            <v>991</v>
          </cell>
          <cell r="B25" t="str">
            <v>R991</v>
          </cell>
          <cell r="C25" t="str">
            <v>ClassPeak_ADJ</v>
          </cell>
          <cell r="D25" t="str">
            <v>Peaky</v>
          </cell>
          <cell r="E25" t="str">
            <v>Total Demand at Class Peak Hour</v>
          </cell>
          <cell r="F25">
            <v>24484.155817025512</v>
          </cell>
          <cell r="G25">
            <v>18578.430319027029</v>
          </cell>
          <cell r="H25">
            <v>18090.655866902605</v>
          </cell>
          <cell r="I25">
            <v>18850.425054878178</v>
          </cell>
          <cell r="J25">
            <v>18494.560352613735</v>
          </cell>
          <cell r="K25">
            <v>18493.847134821845</v>
          </cell>
          <cell r="L25">
            <v>18256.964624630153</v>
          </cell>
          <cell r="M25">
            <v>18911.339312270986</v>
          </cell>
          <cell r="N25">
            <v>20079.933025764567</v>
          </cell>
          <cell r="O25">
            <v>22313.736658129827</v>
          </cell>
          <cell r="P25">
            <v>24484.155817025512</v>
          </cell>
          <cell r="Q25">
            <v>21672.440463183608</v>
          </cell>
          <cell r="R25">
            <v>21369.900480369884</v>
          </cell>
          <cell r="S25" t="str">
            <v>kW</v>
          </cell>
          <cell r="T25" t="str">
            <v>M8200</v>
          </cell>
          <cell r="U25">
            <v>39079.353009259263</v>
          </cell>
        </row>
        <row r="26">
          <cell r="A26">
            <v>991</v>
          </cell>
          <cell r="B26" t="str">
            <v>R991</v>
          </cell>
          <cell r="C26" t="str">
            <v>ClassPeak_ADJ</v>
          </cell>
          <cell r="D26" t="str">
            <v>ErrBndforPeaky</v>
          </cell>
          <cell r="E26" t="str">
            <v>Error Bound for Total Demand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str">
            <v>kW</v>
          </cell>
          <cell r="T26" t="str">
            <v>M8200</v>
          </cell>
          <cell r="U26">
            <v>39079.353009259263</v>
          </cell>
        </row>
        <row r="27">
          <cell r="A27">
            <v>991</v>
          </cell>
          <cell r="B27" t="str">
            <v>R991</v>
          </cell>
          <cell r="C27" t="str">
            <v>ClassPeak_ADJ</v>
          </cell>
          <cell r="D27" t="str">
            <v>TotalxperSite</v>
          </cell>
          <cell r="E27" t="str">
            <v>Energy Use per Account</v>
          </cell>
          <cell r="F27">
            <v>153115281.74003074</v>
          </cell>
          <cell r="G27">
            <v>12545745.004299102</v>
          </cell>
          <cell r="H27">
            <v>11892086.008524956</v>
          </cell>
          <cell r="I27">
            <v>12551910.269065348</v>
          </cell>
          <cell r="J27">
            <v>12547210.15061702</v>
          </cell>
          <cell r="K27">
            <v>11234263.085919837</v>
          </cell>
          <cell r="L27">
            <v>12346924.553129328</v>
          </cell>
          <cell r="M27">
            <v>12065748.577041971</v>
          </cell>
          <cell r="N27">
            <v>12835801.86012632</v>
          </cell>
          <cell r="O27">
            <v>13021893.507662972</v>
          </cell>
          <cell r="P27">
            <v>14508360.795146713</v>
          </cell>
          <cell r="Q27">
            <v>14336712.161630616</v>
          </cell>
          <cell r="R27">
            <v>13228625.766866531</v>
          </cell>
          <cell r="S27" t="str">
            <v>kWh</v>
          </cell>
          <cell r="T27" t="str">
            <v>M8200</v>
          </cell>
          <cell r="U27">
            <v>39079.353009259263</v>
          </cell>
        </row>
        <row r="28">
          <cell r="A28">
            <v>991</v>
          </cell>
          <cell r="B28" t="str">
            <v>R991</v>
          </cell>
          <cell r="C28" t="str">
            <v>ClassPeak_ADJ</v>
          </cell>
          <cell r="D28" t="str">
            <v>PeakyperSite</v>
          </cell>
          <cell r="E28" t="str">
            <v>Demand per Account at Class Peak Hour</v>
          </cell>
          <cell r="F28">
            <v>24484.155817025512</v>
          </cell>
          <cell r="G28">
            <v>18578.430319027029</v>
          </cell>
          <cell r="H28">
            <v>18090.655866902605</v>
          </cell>
          <cell r="I28">
            <v>18850.425054878178</v>
          </cell>
          <cell r="J28">
            <v>18494.560352613735</v>
          </cell>
          <cell r="K28">
            <v>18493.847134821845</v>
          </cell>
          <cell r="L28">
            <v>18256.964624630153</v>
          </cell>
          <cell r="M28">
            <v>18911.339312270986</v>
          </cell>
          <cell r="N28">
            <v>20079.933025764567</v>
          </cell>
          <cell r="O28">
            <v>22313.736658129827</v>
          </cell>
          <cell r="P28">
            <v>24484.155817025512</v>
          </cell>
          <cell r="Q28">
            <v>21672.440463183608</v>
          </cell>
          <cell r="R28">
            <v>21369.900480369884</v>
          </cell>
          <cell r="S28" t="str">
            <v>kW</v>
          </cell>
          <cell r="T28" t="str">
            <v>M8200</v>
          </cell>
          <cell r="U28">
            <v>39079.353009259263</v>
          </cell>
        </row>
        <row r="29">
          <cell r="A29">
            <v>991</v>
          </cell>
          <cell r="B29" t="str">
            <v>R991</v>
          </cell>
          <cell r="C29" t="str">
            <v>ClassPeak_ADJ</v>
          </cell>
          <cell r="D29" t="str">
            <v>ErrBndperSite</v>
          </cell>
          <cell r="E29" t="str">
            <v>Error Bound for Demand per Account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str">
            <v>kW</v>
          </cell>
          <cell r="T29" t="str">
            <v>M8200</v>
          </cell>
          <cell r="U29">
            <v>39079.353009259263</v>
          </cell>
        </row>
        <row r="30">
          <cell r="A30">
            <v>991</v>
          </cell>
          <cell r="B30" t="str">
            <v>R991</v>
          </cell>
          <cell r="C30" t="str">
            <v>ClassPeak_ADJ</v>
          </cell>
          <cell r="D30" t="str">
            <v>RelPrec</v>
          </cell>
          <cell r="E30" t="str">
            <v>Relative Precision of Demand at Class Peak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str">
            <v>None</v>
          </cell>
          <cell r="T30" t="str">
            <v>M8200</v>
          </cell>
          <cell r="U30">
            <v>39079.353009259263</v>
          </cell>
        </row>
        <row r="31">
          <cell r="A31">
            <v>991</v>
          </cell>
          <cell r="B31" t="str">
            <v>R991</v>
          </cell>
          <cell r="C31" t="str">
            <v>ClassPeak_ADJ</v>
          </cell>
          <cell r="D31" t="str">
            <v>Days</v>
          </cell>
          <cell r="E31" t="str">
            <v>Number of Days</v>
          </cell>
          <cell r="F31">
            <v>365</v>
          </cell>
          <cell r="G31">
            <v>31</v>
          </cell>
          <cell r="H31">
            <v>30</v>
          </cell>
          <cell r="I31">
            <v>31</v>
          </cell>
          <cell r="J31">
            <v>31</v>
          </cell>
          <cell r="K31">
            <v>28</v>
          </cell>
          <cell r="L31">
            <v>31</v>
          </cell>
          <cell r="M31">
            <v>30</v>
          </cell>
          <cell r="N31">
            <v>31</v>
          </cell>
          <cell r="O31">
            <v>30</v>
          </cell>
          <cell r="P31">
            <v>31</v>
          </cell>
          <cell r="Q31">
            <v>31</v>
          </cell>
          <cell r="R31">
            <v>30</v>
          </cell>
          <cell r="S31" t="str">
            <v>Days</v>
          </cell>
          <cell r="T31" t="str">
            <v>M8200</v>
          </cell>
          <cell r="U31">
            <v>39079.353009259263</v>
          </cell>
        </row>
        <row r="32">
          <cell r="A32">
            <v>991</v>
          </cell>
          <cell r="B32" t="str">
            <v>R991</v>
          </cell>
          <cell r="C32" t="str">
            <v>ClassPeak_ADJ</v>
          </cell>
          <cell r="D32" t="str">
            <v>Load_Factor</v>
          </cell>
          <cell r="E32" t="str">
            <v>Load Factor at Class Peak</v>
          </cell>
          <cell r="F32">
            <v>0.71388670988968672</v>
          </cell>
          <cell r="G32">
            <v>0.90764182980408215</v>
          </cell>
          <cell r="H32">
            <v>0.91300095720516583</v>
          </cell>
          <cell r="I32">
            <v>0.89498497178314962</v>
          </cell>
          <cell r="J32">
            <v>0.91186432393086503</v>
          </cell>
          <cell r="K32">
            <v>0.90395758544953864</v>
          </cell>
          <cell r="L32">
            <v>0.90898618919676155</v>
          </cell>
          <cell r="M32">
            <v>0.88613417897413405</v>
          </cell>
          <cell r="N32">
            <v>0.85918722103663936</v>
          </cell>
          <cell r="O32">
            <v>0.81053045853250172</v>
          </cell>
          <cell r="P32">
            <v>0.79645322817923336</v>
          </cell>
          <cell r="Q32">
            <v>0.88913726368420132</v>
          </cell>
          <cell r="R32">
            <v>0.85976494648383917</v>
          </cell>
          <cell r="S32" t="str">
            <v>None</v>
          </cell>
          <cell r="T32" t="str">
            <v>M8200</v>
          </cell>
          <cell r="U32">
            <v>39079.353009259263</v>
          </cell>
        </row>
        <row r="33">
          <cell r="A33">
            <v>991</v>
          </cell>
          <cell r="B33" t="str">
            <v>R991</v>
          </cell>
          <cell r="C33" t="str">
            <v>ClassPeak_ADJ</v>
          </cell>
          <cell r="D33" t="str">
            <v>Error_Ratio</v>
          </cell>
          <cell r="E33" t="str">
            <v>Error Ratio</v>
          </cell>
          <cell r="F33">
            <v>2.3777988262206278E-16</v>
          </cell>
          <cell r="G33">
            <v>1.6889866967753024E-16</v>
          </cell>
          <cell r="H33">
            <v>2.2714406826872931E-16</v>
          </cell>
          <cell r="I33">
            <v>1.1659686060349963E-16</v>
          </cell>
          <cell r="J33">
            <v>2.5836130224494336E-16</v>
          </cell>
          <cell r="K33">
            <v>2.1079478318564526E-16</v>
          </cell>
          <cell r="L33">
            <v>2.4138375483570123E-16</v>
          </cell>
          <cell r="M33">
            <v>1.4514257542538933E-16</v>
          </cell>
          <cell r="N33">
            <v>3.0634183112727132E-16</v>
          </cell>
          <cell r="O33">
            <v>1.9716186829516641E-16</v>
          </cell>
          <cell r="P33">
            <v>2.3777988262206278E-16</v>
          </cell>
          <cell r="Q33">
            <v>2.2726721383552293E-16</v>
          </cell>
          <cell r="R33">
            <v>1.9555809273867622E-16</v>
          </cell>
          <cell r="S33" t="str">
            <v>None</v>
          </cell>
          <cell r="T33" t="str">
            <v>M8200</v>
          </cell>
          <cell r="U33">
            <v>39079.353009259263</v>
          </cell>
        </row>
        <row r="34">
          <cell r="A34">
            <v>991</v>
          </cell>
          <cell r="B34" t="str">
            <v>R991</v>
          </cell>
          <cell r="C34" t="str">
            <v>Periods:OnPeak_ADJ</v>
          </cell>
          <cell r="D34" t="str">
            <v>Intervals</v>
          </cell>
          <cell r="E34" t="str">
            <v>Number of Hours in Period</v>
          </cell>
          <cell r="F34">
            <v>4864</v>
          </cell>
          <cell r="G34">
            <v>416</v>
          </cell>
          <cell r="H34">
            <v>368</v>
          </cell>
          <cell r="I34">
            <v>416</v>
          </cell>
          <cell r="J34">
            <v>400</v>
          </cell>
          <cell r="K34">
            <v>368</v>
          </cell>
          <cell r="L34">
            <v>432</v>
          </cell>
          <cell r="M34">
            <v>400</v>
          </cell>
          <cell r="N34">
            <v>416</v>
          </cell>
          <cell r="O34">
            <v>416</v>
          </cell>
          <cell r="P34">
            <v>400</v>
          </cell>
          <cell r="Q34">
            <v>432</v>
          </cell>
          <cell r="R34">
            <v>400</v>
          </cell>
          <cell r="S34" t="str">
            <v>Hours</v>
          </cell>
          <cell r="T34" t="str">
            <v>M8300</v>
          </cell>
          <cell r="U34">
            <v>39079.353055555555</v>
          </cell>
        </row>
        <row r="35">
          <cell r="A35">
            <v>991</v>
          </cell>
          <cell r="B35" t="str">
            <v>R991</v>
          </cell>
          <cell r="C35" t="str">
            <v>Periods:OnPeak_ADJ</v>
          </cell>
          <cell r="D35" t="str">
            <v>Totalx</v>
          </cell>
          <cell r="E35" t="str">
            <v>Total Energy Use in Period</v>
          </cell>
          <cell r="F35">
            <v>86825130.085919037</v>
          </cell>
          <cell r="G35">
            <v>7164096.6865193127</v>
          </cell>
          <cell r="H35">
            <v>6194084.635725623</v>
          </cell>
          <cell r="I35">
            <v>7155649.398380911</v>
          </cell>
          <cell r="J35">
            <v>6884413.8348092912</v>
          </cell>
          <cell r="K35">
            <v>6268916.265413072</v>
          </cell>
          <cell r="L35">
            <v>7301854.8307890221</v>
          </cell>
          <cell r="M35">
            <v>6851630.3499744767</v>
          </cell>
          <cell r="N35">
            <v>7344085.2580618896</v>
          </cell>
          <cell r="O35">
            <v>7698961.67066989</v>
          </cell>
          <cell r="P35">
            <v>7975083.2270771535</v>
          </cell>
          <cell r="Q35">
            <v>8476631.3107456248</v>
          </cell>
          <cell r="R35">
            <v>7509722.61775277</v>
          </cell>
          <cell r="S35" t="str">
            <v>kWh</v>
          </cell>
          <cell r="T35" t="str">
            <v>M8300</v>
          </cell>
          <cell r="U35">
            <v>39079.353055555555</v>
          </cell>
        </row>
        <row r="36">
          <cell r="A36">
            <v>991</v>
          </cell>
          <cell r="B36" t="str">
            <v>R991</v>
          </cell>
          <cell r="C36" t="str">
            <v>Periods:OnPeak_ADJ</v>
          </cell>
          <cell r="D36" t="str">
            <v>Peaky</v>
          </cell>
          <cell r="E36" t="str">
            <v>Total Demand at Class Peak Hour in Period</v>
          </cell>
          <cell r="F36">
            <v>24484.155817025512</v>
          </cell>
          <cell r="G36">
            <v>18578.430319027029</v>
          </cell>
          <cell r="H36">
            <v>18090.655866902605</v>
          </cell>
          <cell r="I36">
            <v>18850.425054878178</v>
          </cell>
          <cell r="J36">
            <v>18494.560352613735</v>
          </cell>
          <cell r="K36">
            <v>18493.847134821845</v>
          </cell>
          <cell r="L36">
            <v>18256.964624630153</v>
          </cell>
          <cell r="M36">
            <v>18911.339312270986</v>
          </cell>
          <cell r="N36">
            <v>20079.933025764567</v>
          </cell>
          <cell r="O36">
            <v>22313.736658129827</v>
          </cell>
          <cell r="P36">
            <v>24484.155817025512</v>
          </cell>
          <cell r="Q36">
            <v>21427.99200081755</v>
          </cell>
          <cell r="R36">
            <v>21369.900480369884</v>
          </cell>
          <cell r="S36" t="str">
            <v>kW</v>
          </cell>
          <cell r="T36" t="str">
            <v>M8300</v>
          </cell>
          <cell r="U36">
            <v>39079.353055555555</v>
          </cell>
        </row>
        <row r="37">
          <cell r="A37">
            <v>991</v>
          </cell>
          <cell r="B37" t="str">
            <v>R991</v>
          </cell>
          <cell r="C37" t="str">
            <v>Periods:OnPeak_ADJ</v>
          </cell>
          <cell r="D37" t="str">
            <v>TotalxperSite</v>
          </cell>
          <cell r="E37" t="str">
            <v>Energy Use per Account in Period</v>
          </cell>
          <cell r="F37">
            <v>86825130.085919037</v>
          </cell>
          <cell r="G37">
            <v>7164096.6865193127</v>
          </cell>
          <cell r="H37">
            <v>6194084.635725623</v>
          </cell>
          <cell r="I37">
            <v>7155649.398380911</v>
          </cell>
          <cell r="J37">
            <v>6884413.8348092912</v>
          </cell>
          <cell r="K37">
            <v>6268916.265413072</v>
          </cell>
          <cell r="L37">
            <v>7301854.8307890221</v>
          </cell>
          <cell r="M37">
            <v>6851630.3499744767</v>
          </cell>
          <cell r="N37">
            <v>7344085.2580618896</v>
          </cell>
          <cell r="O37">
            <v>7698961.67066989</v>
          </cell>
          <cell r="P37">
            <v>7975083.2270771535</v>
          </cell>
          <cell r="Q37">
            <v>8476631.3107456248</v>
          </cell>
          <cell r="R37">
            <v>7509722.61775277</v>
          </cell>
          <cell r="S37" t="str">
            <v>kWh</v>
          </cell>
          <cell r="T37" t="str">
            <v>M8300</v>
          </cell>
          <cell r="U37">
            <v>39079.353055555555</v>
          </cell>
        </row>
        <row r="38">
          <cell r="A38">
            <v>991</v>
          </cell>
          <cell r="B38" t="str">
            <v>R991</v>
          </cell>
          <cell r="C38" t="str">
            <v>Periods:OnPeak_ADJ</v>
          </cell>
          <cell r="D38" t="str">
            <v>PeakyperSite</v>
          </cell>
          <cell r="E38" t="str">
            <v>Demand per Account at Class Peak Hour in Period</v>
          </cell>
          <cell r="F38">
            <v>24484.155817025512</v>
          </cell>
          <cell r="G38">
            <v>18578.430319027029</v>
          </cell>
          <cell r="H38">
            <v>18090.655866902605</v>
          </cell>
          <cell r="I38">
            <v>18850.425054878178</v>
          </cell>
          <cell r="J38">
            <v>18494.560352613735</v>
          </cell>
          <cell r="K38">
            <v>18493.847134821845</v>
          </cell>
          <cell r="L38">
            <v>18256.964624630153</v>
          </cell>
          <cell r="M38">
            <v>18911.339312270986</v>
          </cell>
          <cell r="N38">
            <v>20079.933025764567</v>
          </cell>
          <cell r="O38">
            <v>22313.736658129827</v>
          </cell>
          <cell r="P38">
            <v>24484.155817025512</v>
          </cell>
          <cell r="Q38">
            <v>21427.99200081755</v>
          </cell>
          <cell r="R38">
            <v>21369.900480369884</v>
          </cell>
          <cell r="S38" t="str">
            <v>kW</v>
          </cell>
          <cell r="T38" t="str">
            <v>M8300</v>
          </cell>
          <cell r="U38">
            <v>39079.353055555555</v>
          </cell>
        </row>
        <row r="39">
          <cell r="A39">
            <v>991</v>
          </cell>
          <cell r="B39" t="str">
            <v>R991</v>
          </cell>
          <cell r="C39" t="str">
            <v>Periods:OnPeak_ADJ</v>
          </cell>
          <cell r="D39" t="str">
            <v>Load_Factor</v>
          </cell>
          <cell r="E39" t="str">
            <v>Load Factor in Period</v>
          </cell>
          <cell r="F39">
            <v>0.7290658259779137</v>
          </cell>
          <cell r="G39">
            <v>0.92695593599391479</v>
          </cell>
          <cell r="H39">
            <v>0.93041135995016477</v>
          </cell>
          <cell r="I39">
            <v>0.91250357668291104</v>
          </cell>
          <cell r="J39">
            <v>0.93059982280632514</v>
          </cell>
          <cell r="K39">
            <v>0.92112249134161739</v>
          </cell>
          <cell r="L39">
            <v>0.9258078812912176</v>
          </cell>
          <cell r="M39">
            <v>0.90575688966786516</v>
          </cell>
          <cell r="N39">
            <v>0.87918874422829962</v>
          </cell>
          <cell r="O39">
            <v>0.82940476013486775</v>
          </cell>
          <cell r="P39">
            <v>0.81431061853596065</v>
          </cell>
          <cell r="Q39">
            <v>0.91571024186906802</v>
          </cell>
          <cell r="R39">
            <v>0.87853972748388609</v>
          </cell>
          <cell r="S39" t="str">
            <v>None</v>
          </cell>
          <cell r="T39" t="str">
            <v>M8300</v>
          </cell>
          <cell r="U39">
            <v>39079.353055555555</v>
          </cell>
        </row>
        <row r="40">
          <cell r="A40">
            <v>991</v>
          </cell>
          <cell r="B40" t="str">
            <v>R991</v>
          </cell>
          <cell r="C40" t="str">
            <v>Periods:OffPeak_ADJ</v>
          </cell>
          <cell r="D40" t="str">
            <v>Intervals</v>
          </cell>
          <cell r="E40" t="str">
            <v>Number of Hours in Period</v>
          </cell>
          <cell r="F40">
            <v>3896</v>
          </cell>
          <cell r="G40">
            <v>328</v>
          </cell>
          <cell r="H40">
            <v>352</v>
          </cell>
          <cell r="I40">
            <v>328</v>
          </cell>
          <cell r="J40">
            <v>344</v>
          </cell>
          <cell r="K40">
            <v>304</v>
          </cell>
          <cell r="L40">
            <v>312</v>
          </cell>
          <cell r="M40">
            <v>320</v>
          </cell>
          <cell r="N40">
            <v>328</v>
          </cell>
          <cell r="O40">
            <v>304</v>
          </cell>
          <cell r="P40">
            <v>344</v>
          </cell>
          <cell r="Q40">
            <v>312</v>
          </cell>
          <cell r="R40">
            <v>320</v>
          </cell>
          <cell r="S40" t="str">
            <v>Hours</v>
          </cell>
          <cell r="T40" t="str">
            <v>M8300</v>
          </cell>
          <cell r="U40">
            <v>39079.353055555555</v>
          </cell>
        </row>
        <row r="41">
          <cell r="A41">
            <v>991</v>
          </cell>
          <cell r="B41" t="str">
            <v>R991</v>
          </cell>
          <cell r="C41" t="str">
            <v>Periods:OffPeak_ADJ</v>
          </cell>
          <cell r="D41" t="str">
            <v>Totalx</v>
          </cell>
          <cell r="E41" t="str">
            <v>Total Energy Use in Period</v>
          </cell>
          <cell r="F41">
            <v>66290151.654111698</v>
          </cell>
          <cell r="G41">
            <v>5381648.3177797906</v>
          </cell>
          <cell r="H41">
            <v>5698001.372799336</v>
          </cell>
          <cell r="I41">
            <v>5396260.8706844347</v>
          </cell>
          <cell r="J41">
            <v>5662796.3158077355</v>
          </cell>
          <cell r="K41">
            <v>4965346.8205067711</v>
          </cell>
          <cell r="L41">
            <v>5045069.7223403007</v>
          </cell>
          <cell r="M41">
            <v>5214118.2270674957</v>
          </cell>
          <cell r="N41">
            <v>5491716.6020644307</v>
          </cell>
          <cell r="O41">
            <v>5322931.8369930834</v>
          </cell>
          <cell r="P41">
            <v>6533277.5680695651</v>
          </cell>
          <cell r="Q41">
            <v>5860080.8508849964</v>
          </cell>
          <cell r="R41">
            <v>5718903.1491137603</v>
          </cell>
          <cell r="S41" t="str">
            <v>kWh</v>
          </cell>
          <cell r="T41" t="str">
            <v>M8300</v>
          </cell>
          <cell r="U41">
            <v>39079.353055555555</v>
          </cell>
        </row>
        <row r="42">
          <cell r="A42">
            <v>991</v>
          </cell>
          <cell r="B42" t="str">
            <v>R991</v>
          </cell>
          <cell r="C42" t="str">
            <v>Periods:OffPeak_ADJ</v>
          </cell>
          <cell r="D42" t="str">
            <v>Peaky</v>
          </cell>
          <cell r="E42" t="str">
            <v>Total Demand at Class Peak Hour in Period</v>
          </cell>
          <cell r="F42">
            <v>24236.278862679465</v>
          </cell>
          <cell r="G42">
            <v>18176.178785607062</v>
          </cell>
          <cell r="H42">
            <v>17489.764880840063</v>
          </cell>
          <cell r="I42">
            <v>18222.680723358724</v>
          </cell>
          <cell r="J42">
            <v>17835.358038063172</v>
          </cell>
          <cell r="K42">
            <v>18078.239405404984</v>
          </cell>
          <cell r="L42">
            <v>17862.998005719164</v>
          </cell>
          <cell r="M42">
            <v>18107.82081551075</v>
          </cell>
          <cell r="N42">
            <v>18935.07891603035</v>
          </cell>
          <cell r="O42">
            <v>20740.005111072387</v>
          </cell>
          <cell r="P42">
            <v>24236.278862679465</v>
          </cell>
          <cell r="Q42">
            <v>21672.440463183608</v>
          </cell>
          <cell r="R42">
            <v>21208.049264180016</v>
          </cell>
          <cell r="S42" t="str">
            <v>kW</v>
          </cell>
          <cell r="T42" t="str">
            <v>M8300</v>
          </cell>
          <cell r="U42">
            <v>39079.353055555555</v>
          </cell>
        </row>
        <row r="43">
          <cell r="A43">
            <v>991</v>
          </cell>
          <cell r="B43" t="str">
            <v>R991</v>
          </cell>
          <cell r="C43" t="str">
            <v>Periods:OffPeak_ADJ</v>
          </cell>
          <cell r="D43" t="str">
            <v>TotalxperSite</v>
          </cell>
          <cell r="E43" t="str">
            <v>Energy Use per Account in Period</v>
          </cell>
          <cell r="F43">
            <v>66290151.654111698</v>
          </cell>
          <cell r="G43">
            <v>5381648.3177797906</v>
          </cell>
          <cell r="H43">
            <v>5698001.372799336</v>
          </cell>
          <cell r="I43">
            <v>5396260.8706844347</v>
          </cell>
          <cell r="J43">
            <v>5662796.3158077355</v>
          </cell>
          <cell r="K43">
            <v>4965346.8205067711</v>
          </cell>
          <cell r="L43">
            <v>5045069.7223403007</v>
          </cell>
          <cell r="M43">
            <v>5214118.2270674957</v>
          </cell>
          <cell r="N43">
            <v>5491716.6020644307</v>
          </cell>
          <cell r="O43">
            <v>5322931.8369930834</v>
          </cell>
          <cell r="P43">
            <v>6533277.5680695651</v>
          </cell>
          <cell r="Q43">
            <v>5860080.8508849964</v>
          </cell>
          <cell r="R43">
            <v>5718903.1491137603</v>
          </cell>
          <cell r="S43" t="str">
            <v>kWh</v>
          </cell>
          <cell r="T43" t="str">
            <v>M8300</v>
          </cell>
          <cell r="U43">
            <v>39079.353055555555</v>
          </cell>
        </row>
        <row r="44">
          <cell r="A44">
            <v>991</v>
          </cell>
          <cell r="B44" t="str">
            <v>R991</v>
          </cell>
          <cell r="C44" t="str">
            <v>Periods:OffPeak_ADJ</v>
          </cell>
          <cell r="D44" t="str">
            <v>PeakyperSite</v>
          </cell>
          <cell r="E44" t="str">
            <v>Demand per Account at Class Peak Hour in Period</v>
          </cell>
          <cell r="F44">
            <v>24236.278862679465</v>
          </cell>
          <cell r="G44">
            <v>18176.178785607062</v>
          </cell>
          <cell r="H44">
            <v>17489.764880840063</v>
          </cell>
          <cell r="I44">
            <v>18222.680723358724</v>
          </cell>
          <cell r="J44">
            <v>17835.358038063172</v>
          </cell>
          <cell r="K44">
            <v>18078.239405404984</v>
          </cell>
          <cell r="L44">
            <v>17862.998005719164</v>
          </cell>
          <cell r="M44">
            <v>18107.82081551075</v>
          </cell>
          <cell r="N44">
            <v>18935.07891603035</v>
          </cell>
          <cell r="O44">
            <v>20740.005111072387</v>
          </cell>
          <cell r="P44">
            <v>24236.278862679465</v>
          </cell>
          <cell r="Q44">
            <v>21672.440463183608</v>
          </cell>
          <cell r="R44">
            <v>21208.049264180016</v>
          </cell>
          <cell r="S44" t="str">
            <v>kW</v>
          </cell>
          <cell r="T44" t="str">
            <v>M8300</v>
          </cell>
          <cell r="U44">
            <v>39079.353055555555</v>
          </cell>
        </row>
        <row r="45">
          <cell r="A45">
            <v>991</v>
          </cell>
          <cell r="B45" t="str">
            <v>R991</v>
          </cell>
          <cell r="C45" t="str">
            <v>Periods:OffPeak_ADJ</v>
          </cell>
          <cell r="D45" t="str">
            <v>Load_Factor</v>
          </cell>
          <cell r="E45" t="str">
            <v>Load Factor in Period</v>
          </cell>
          <cell r="F45">
            <v>0.70204366295888054</v>
          </cell>
          <cell r="G45">
            <v>0.90269052571530273</v>
          </cell>
          <cell r="H45">
            <v>0.92554153873911882</v>
          </cell>
          <cell r="I45">
            <v>0.90283175672164795</v>
          </cell>
          <cell r="J45">
            <v>0.9229765481569866</v>
          </cell>
          <cell r="K45">
            <v>0.9034827636009799</v>
          </cell>
          <cell r="L45">
            <v>0.90522852091984052</v>
          </cell>
          <cell r="M45">
            <v>0.89983878378279236</v>
          </cell>
          <cell r="N45">
            <v>0.88423388649062162</v>
          </cell>
          <cell r="O45">
            <v>0.84424493180511972</v>
          </cell>
          <cell r="P45">
            <v>0.78362219139736822</v>
          </cell>
          <cell r="Q45">
            <v>0.86664491945011601</v>
          </cell>
          <cell r="R45">
            <v>0.84267874514820373</v>
          </cell>
          <cell r="S45" t="str">
            <v>None</v>
          </cell>
          <cell r="T45" t="str">
            <v>M8300</v>
          </cell>
          <cell r="U45">
            <v>39079.353055555555</v>
          </cell>
        </row>
        <row r="46">
          <cell r="A46">
            <v>991</v>
          </cell>
          <cell r="B46" t="str">
            <v>R991</v>
          </cell>
          <cell r="C46" t="str">
            <v>Weekday_ADJ</v>
          </cell>
          <cell r="D46" t="str">
            <v>Date</v>
          </cell>
          <cell r="E46" t="str">
            <v>Day of Peak Demand on Weekdays</v>
          </cell>
          <cell r="F46">
            <v>38919</v>
          </cell>
          <cell r="G46">
            <v>38639</v>
          </cell>
          <cell r="H46">
            <v>38685</v>
          </cell>
          <cell r="I46">
            <v>38706</v>
          </cell>
          <cell r="J46">
            <v>38722</v>
          </cell>
          <cell r="K46">
            <v>38771</v>
          </cell>
          <cell r="L46">
            <v>38803</v>
          </cell>
          <cell r="M46">
            <v>38831</v>
          </cell>
          <cell r="N46">
            <v>38855</v>
          </cell>
          <cell r="O46">
            <v>38894</v>
          </cell>
          <cell r="P46">
            <v>38919</v>
          </cell>
          <cell r="Q46">
            <v>38957</v>
          </cell>
          <cell r="R46">
            <v>38961</v>
          </cell>
          <cell r="S46" t="str">
            <v>Date</v>
          </cell>
          <cell r="T46" t="str">
            <v>M8500</v>
          </cell>
          <cell r="U46">
            <v>39079.353125000001</v>
          </cell>
        </row>
        <row r="47">
          <cell r="A47">
            <v>991</v>
          </cell>
          <cell r="B47" t="str">
            <v>R991</v>
          </cell>
          <cell r="C47" t="str">
            <v>Weekday_ADJ</v>
          </cell>
          <cell r="D47" t="str">
            <v>Interval</v>
          </cell>
          <cell r="E47" t="str">
            <v>Hour of Peak Demand on Weekday or Weekend</v>
          </cell>
          <cell r="F47">
            <v>18</v>
          </cell>
          <cell r="G47">
            <v>15</v>
          </cell>
          <cell r="H47">
            <v>8</v>
          </cell>
          <cell r="I47">
            <v>8</v>
          </cell>
          <cell r="J47">
            <v>8</v>
          </cell>
          <cell r="K47">
            <v>8</v>
          </cell>
          <cell r="L47">
            <v>15</v>
          </cell>
          <cell r="M47">
            <v>13</v>
          </cell>
          <cell r="N47">
            <v>15</v>
          </cell>
          <cell r="O47">
            <v>13</v>
          </cell>
          <cell r="P47">
            <v>18</v>
          </cell>
          <cell r="Q47">
            <v>17</v>
          </cell>
          <cell r="R47">
            <v>18</v>
          </cell>
          <cell r="S47" t="str">
            <v>Hour</v>
          </cell>
          <cell r="T47" t="str">
            <v>M8500</v>
          </cell>
          <cell r="U47">
            <v>39079.353125000001</v>
          </cell>
        </row>
        <row r="48">
          <cell r="A48">
            <v>991</v>
          </cell>
          <cell r="B48" t="str">
            <v>R991</v>
          </cell>
          <cell r="C48" t="str">
            <v>Weekday_ADJ</v>
          </cell>
          <cell r="D48" t="str">
            <v>Totalx</v>
          </cell>
          <cell r="E48" t="str">
            <v>Total Energy Use on Weekday or Weekend</v>
          </cell>
          <cell r="F48">
            <v>106478901.72826916</v>
          </cell>
          <cell r="G48">
            <v>8578174.3617786281</v>
          </cell>
          <cell r="H48">
            <v>8007422.1454710253</v>
          </cell>
          <cell r="I48">
            <v>8576441.6726468652</v>
          </cell>
          <cell r="J48">
            <v>8583146.9885001592</v>
          </cell>
          <cell r="K48">
            <v>7683477.6789534651</v>
          </cell>
          <cell r="L48">
            <v>9241679.058541717</v>
          </cell>
          <cell r="M48">
            <v>8155509.5712680127</v>
          </cell>
          <cell r="N48">
            <v>9219122.7111523282</v>
          </cell>
          <cell r="O48">
            <v>9647244.2027414627</v>
          </cell>
          <cell r="P48">
            <v>9333124.8592539541</v>
          </cell>
          <cell r="Q48">
            <v>10576323.495895073</v>
          </cell>
          <cell r="R48">
            <v>8877234.9820664227</v>
          </cell>
          <cell r="S48" t="str">
            <v>kWh</v>
          </cell>
          <cell r="T48" t="str">
            <v>M8500</v>
          </cell>
          <cell r="U48">
            <v>39079.353125000001</v>
          </cell>
        </row>
        <row r="49">
          <cell r="A49">
            <v>991</v>
          </cell>
          <cell r="B49" t="str">
            <v>R991</v>
          </cell>
          <cell r="C49" t="str">
            <v>Weekday_ADJ</v>
          </cell>
          <cell r="D49" t="str">
            <v>Peaky</v>
          </cell>
          <cell r="E49" t="str">
            <v>Peak Demand on Weekday or Weekend</v>
          </cell>
          <cell r="F49">
            <v>24462.824791317526</v>
          </cell>
          <cell r="G49">
            <v>18578.430319027029</v>
          </cell>
          <cell r="H49">
            <v>18090.655866902605</v>
          </cell>
          <cell r="I49">
            <v>18850.425054878178</v>
          </cell>
          <cell r="J49">
            <v>18494.560352613735</v>
          </cell>
          <cell r="K49">
            <v>18493.847134821845</v>
          </cell>
          <cell r="L49">
            <v>18256.964624630153</v>
          </cell>
          <cell r="M49">
            <v>18911.339312270986</v>
          </cell>
          <cell r="N49">
            <v>20079.933025764567</v>
          </cell>
          <cell r="O49">
            <v>22313.736658129827</v>
          </cell>
          <cell r="P49">
            <v>24462.824791317526</v>
          </cell>
          <cell r="Q49">
            <v>21427.99200081755</v>
          </cell>
          <cell r="R49">
            <v>21163.346760408695</v>
          </cell>
          <cell r="S49" t="str">
            <v>kW</v>
          </cell>
          <cell r="T49" t="str">
            <v>M8500</v>
          </cell>
          <cell r="U49">
            <v>39079.353125000001</v>
          </cell>
        </row>
        <row r="50">
          <cell r="A50">
            <v>991</v>
          </cell>
          <cell r="B50" t="str">
            <v>R991</v>
          </cell>
          <cell r="C50" t="str">
            <v>Weekday_ADJ</v>
          </cell>
          <cell r="D50" t="str">
            <v>ErrBndforPeaky</v>
          </cell>
          <cell r="E50" t="str">
            <v>Error Bound for Peak Demand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str">
            <v>kW</v>
          </cell>
          <cell r="T50" t="str">
            <v>M8500</v>
          </cell>
          <cell r="U50">
            <v>39079.353125000001</v>
          </cell>
        </row>
        <row r="51">
          <cell r="A51">
            <v>991</v>
          </cell>
          <cell r="B51" t="str">
            <v>R991</v>
          </cell>
          <cell r="C51" t="str">
            <v>Weekday_ADJ</v>
          </cell>
          <cell r="D51" t="str">
            <v>TotalxperSite</v>
          </cell>
          <cell r="E51" t="str">
            <v>Energy Use per Account on Weekday or Weekend</v>
          </cell>
          <cell r="F51">
            <v>106478901.72826916</v>
          </cell>
          <cell r="G51">
            <v>8578174.3617786281</v>
          </cell>
          <cell r="H51">
            <v>8007422.1454710253</v>
          </cell>
          <cell r="I51">
            <v>8576441.6726468652</v>
          </cell>
          <cell r="J51">
            <v>8583146.9885001592</v>
          </cell>
          <cell r="K51">
            <v>7683477.6789534651</v>
          </cell>
          <cell r="L51">
            <v>9241679.058541717</v>
          </cell>
          <cell r="M51">
            <v>8155509.5712680127</v>
          </cell>
          <cell r="N51">
            <v>9219122.7111523282</v>
          </cell>
          <cell r="O51">
            <v>9647244.2027414627</v>
          </cell>
          <cell r="P51">
            <v>9333124.8592539541</v>
          </cell>
          <cell r="Q51">
            <v>10576323.495895073</v>
          </cell>
          <cell r="R51">
            <v>8877234.9820664227</v>
          </cell>
          <cell r="S51" t="str">
            <v>kWh</v>
          </cell>
          <cell r="T51" t="str">
            <v>M8500</v>
          </cell>
          <cell r="U51">
            <v>39079.353125000001</v>
          </cell>
        </row>
        <row r="52">
          <cell r="A52">
            <v>991</v>
          </cell>
          <cell r="B52" t="str">
            <v>R991</v>
          </cell>
          <cell r="C52" t="str">
            <v>Weekday_ADJ</v>
          </cell>
          <cell r="D52" t="str">
            <v>PeakyperSite</v>
          </cell>
          <cell r="E52" t="str">
            <v>Peak Demand per Account on Weekday or Weekend</v>
          </cell>
          <cell r="F52">
            <v>24462.824791317526</v>
          </cell>
          <cell r="G52">
            <v>18578.430319027029</v>
          </cell>
          <cell r="H52">
            <v>18090.655866902605</v>
          </cell>
          <cell r="I52">
            <v>18850.425054878178</v>
          </cell>
          <cell r="J52">
            <v>18494.560352613735</v>
          </cell>
          <cell r="K52">
            <v>18493.847134821845</v>
          </cell>
          <cell r="L52">
            <v>18256.964624630153</v>
          </cell>
          <cell r="M52">
            <v>18911.339312270986</v>
          </cell>
          <cell r="N52">
            <v>20079.933025764567</v>
          </cell>
          <cell r="O52">
            <v>22313.736658129827</v>
          </cell>
          <cell r="P52">
            <v>24462.824791317526</v>
          </cell>
          <cell r="Q52">
            <v>21427.99200081755</v>
          </cell>
          <cell r="R52">
            <v>21163.346760408695</v>
          </cell>
          <cell r="S52" t="str">
            <v>kW</v>
          </cell>
          <cell r="T52" t="str">
            <v>M8500</v>
          </cell>
          <cell r="U52">
            <v>39079.353125000001</v>
          </cell>
        </row>
        <row r="53">
          <cell r="A53">
            <v>991</v>
          </cell>
          <cell r="B53" t="str">
            <v>R991</v>
          </cell>
          <cell r="C53" t="str">
            <v>Weekday_ADJ</v>
          </cell>
          <cell r="D53" t="str">
            <v>ErrBndperSite</v>
          </cell>
          <cell r="E53" t="str">
            <v>Error Bound for Demand per Account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 t="str">
            <v>kW</v>
          </cell>
          <cell r="T53" t="str">
            <v>M8500</v>
          </cell>
          <cell r="U53">
            <v>39079.353125000001</v>
          </cell>
        </row>
        <row r="54">
          <cell r="A54">
            <v>991</v>
          </cell>
          <cell r="B54" t="str">
            <v>R991</v>
          </cell>
          <cell r="C54" t="str">
            <v>Weekday_ADJ</v>
          </cell>
          <cell r="D54" t="str">
            <v>RelPrec</v>
          </cell>
          <cell r="E54" t="str">
            <v>Relative Precision of Demand per Account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str">
            <v>None</v>
          </cell>
          <cell r="T54" t="str">
            <v>M8500</v>
          </cell>
          <cell r="U54">
            <v>39079.353125000001</v>
          </cell>
        </row>
        <row r="55">
          <cell r="A55">
            <v>991</v>
          </cell>
          <cell r="B55" t="str">
            <v>R991</v>
          </cell>
          <cell r="C55" t="str">
            <v>Weekday_ADJ</v>
          </cell>
          <cell r="D55" t="str">
            <v>Days</v>
          </cell>
          <cell r="E55" t="str">
            <v>Number of Days</v>
          </cell>
          <cell r="F55">
            <v>252</v>
          </cell>
          <cell r="G55">
            <v>21</v>
          </cell>
          <cell r="H55">
            <v>20</v>
          </cell>
          <cell r="I55">
            <v>21</v>
          </cell>
          <cell r="J55">
            <v>21</v>
          </cell>
          <cell r="K55">
            <v>19</v>
          </cell>
          <cell r="L55">
            <v>23</v>
          </cell>
          <cell r="M55">
            <v>20</v>
          </cell>
          <cell r="N55">
            <v>22</v>
          </cell>
          <cell r="O55">
            <v>22</v>
          </cell>
          <cell r="P55">
            <v>20</v>
          </cell>
          <cell r="Q55">
            <v>23</v>
          </cell>
          <cell r="R55">
            <v>20</v>
          </cell>
          <cell r="S55" t="str">
            <v>Days</v>
          </cell>
          <cell r="T55" t="str">
            <v>M8500</v>
          </cell>
          <cell r="U55">
            <v>39079.353125000001</v>
          </cell>
        </row>
        <row r="56">
          <cell r="A56">
            <v>991</v>
          </cell>
          <cell r="B56" t="str">
            <v>R991</v>
          </cell>
          <cell r="C56" t="str">
            <v>Weekday_ADJ</v>
          </cell>
          <cell r="D56" t="str">
            <v>Load_Factor</v>
          </cell>
          <cell r="E56" t="str">
            <v>Load Factor on Weekday or Weekend</v>
          </cell>
          <cell r="F56">
            <v>0.71968951515038049</v>
          </cell>
          <cell r="G56">
            <v>0.91612622452393544</v>
          </cell>
          <cell r="H56">
            <v>0.92214066711930309</v>
          </cell>
          <cell r="I56">
            <v>0.90272496778984612</v>
          </cell>
          <cell r="J56">
            <v>0.92081418665378889</v>
          </cell>
          <cell r="K56">
            <v>0.91109933099667362</v>
          </cell>
          <cell r="L56">
            <v>0.91702933930849262</v>
          </cell>
          <cell r="M56">
            <v>0.89843689331495347</v>
          </cell>
          <cell r="N56">
            <v>0.86954770505505286</v>
          </cell>
          <cell r="O56">
            <v>0.81883622265787126</v>
          </cell>
          <cell r="P56">
            <v>0.79483911973840848</v>
          </cell>
          <cell r="Q56">
            <v>0.89415780687300184</v>
          </cell>
          <cell r="R56">
            <v>0.87388066525327601</v>
          </cell>
          <cell r="S56" t="str">
            <v>None</v>
          </cell>
          <cell r="T56" t="str">
            <v>M8500</v>
          </cell>
          <cell r="U56">
            <v>39079.353125000001</v>
          </cell>
        </row>
        <row r="57">
          <cell r="A57">
            <v>991</v>
          </cell>
          <cell r="B57" t="str">
            <v>R991</v>
          </cell>
          <cell r="C57" t="str">
            <v>Weekday_ADJ</v>
          </cell>
          <cell r="D57" t="str">
            <v>Error_Ratio</v>
          </cell>
          <cell r="E57" t="str">
            <v>Error Ratio</v>
          </cell>
          <cell r="F57">
            <v>2.4564002597965902E-16</v>
          </cell>
          <cell r="G57">
            <v>1.6889866967753024E-16</v>
          </cell>
          <cell r="H57">
            <v>2.2714406826872931E-16</v>
          </cell>
          <cell r="I57">
            <v>1.1659686060349963E-16</v>
          </cell>
          <cell r="J57">
            <v>2.5836130224494336E-16</v>
          </cell>
          <cell r="K57">
            <v>2.1079478318564526E-16</v>
          </cell>
          <cell r="L57">
            <v>2.4138375483570123E-16</v>
          </cell>
          <cell r="M57">
            <v>1.4514257542538933E-16</v>
          </cell>
          <cell r="N57">
            <v>3.0634183112727132E-16</v>
          </cell>
          <cell r="O57">
            <v>1.9716186829516641E-16</v>
          </cell>
          <cell r="P57">
            <v>2.4564002597965902E-16</v>
          </cell>
          <cell r="Q57">
            <v>1.3680898893573561E-16</v>
          </cell>
          <cell r="R57">
            <v>1.2344928728506192E-16</v>
          </cell>
          <cell r="S57" t="str">
            <v>None</v>
          </cell>
          <cell r="T57" t="str">
            <v>M8500</v>
          </cell>
          <cell r="U57">
            <v>39079.353125000001</v>
          </cell>
        </row>
        <row r="58">
          <cell r="A58">
            <v>991</v>
          </cell>
          <cell r="B58" t="str">
            <v>R991</v>
          </cell>
          <cell r="C58" t="str">
            <v>Weekend_ADJ</v>
          </cell>
          <cell r="D58" t="str">
            <v>Date</v>
          </cell>
          <cell r="E58" t="str">
            <v>Day of Peak Demand on Weekdays</v>
          </cell>
          <cell r="F58">
            <v>38920</v>
          </cell>
          <cell r="G58">
            <v>38647</v>
          </cell>
          <cell r="H58">
            <v>38668</v>
          </cell>
          <cell r="I58">
            <v>38712</v>
          </cell>
          <cell r="J58">
            <v>38731</v>
          </cell>
          <cell r="K58">
            <v>38773</v>
          </cell>
          <cell r="L58">
            <v>38794</v>
          </cell>
          <cell r="M58">
            <v>38830</v>
          </cell>
          <cell r="N58">
            <v>38866</v>
          </cell>
          <cell r="O58">
            <v>38893</v>
          </cell>
          <cell r="P58">
            <v>38920</v>
          </cell>
          <cell r="Q58">
            <v>38956</v>
          </cell>
          <cell r="R58">
            <v>38962</v>
          </cell>
          <cell r="S58" t="str">
            <v>Date</v>
          </cell>
          <cell r="T58" t="str">
            <v>M8500</v>
          </cell>
          <cell r="U58">
            <v>39079.353125000001</v>
          </cell>
        </row>
        <row r="59">
          <cell r="A59">
            <v>991</v>
          </cell>
          <cell r="B59" t="str">
            <v>R991</v>
          </cell>
          <cell r="C59" t="str">
            <v>Weekend_ADJ</v>
          </cell>
          <cell r="D59" t="str">
            <v>Interval</v>
          </cell>
          <cell r="E59" t="str">
            <v>Hour of Peak Demand on Weekday or Weekend</v>
          </cell>
          <cell r="F59">
            <v>22</v>
          </cell>
          <cell r="G59">
            <v>7</v>
          </cell>
          <cell r="H59">
            <v>7</v>
          </cell>
          <cell r="I59">
            <v>8</v>
          </cell>
          <cell r="J59">
            <v>8</v>
          </cell>
          <cell r="K59">
            <v>7</v>
          </cell>
          <cell r="L59">
            <v>6</v>
          </cell>
          <cell r="M59">
            <v>22</v>
          </cell>
          <cell r="N59">
            <v>22</v>
          </cell>
          <cell r="O59">
            <v>18</v>
          </cell>
          <cell r="P59">
            <v>22</v>
          </cell>
          <cell r="Q59">
            <v>22</v>
          </cell>
          <cell r="R59">
            <v>15</v>
          </cell>
          <cell r="S59" t="str">
            <v>Hour</v>
          </cell>
          <cell r="T59" t="str">
            <v>M8500</v>
          </cell>
          <cell r="U59">
            <v>39079.353125000001</v>
          </cell>
        </row>
        <row r="60">
          <cell r="A60">
            <v>991</v>
          </cell>
          <cell r="B60" t="str">
            <v>R991</v>
          </cell>
          <cell r="C60" t="str">
            <v>Weekend_ADJ</v>
          </cell>
          <cell r="D60" t="str">
            <v>Totalx</v>
          </cell>
          <cell r="E60" t="str">
            <v>Total Energy Use on Weekday or Weekend</v>
          </cell>
          <cell r="F60">
            <v>46636380.011761598</v>
          </cell>
          <cell r="G60">
            <v>3967570.6425204752</v>
          </cell>
          <cell r="H60">
            <v>3884663.8630539314</v>
          </cell>
          <cell r="I60">
            <v>3975468.5964184846</v>
          </cell>
          <cell r="J60">
            <v>3964063.1621168596</v>
          </cell>
          <cell r="K60">
            <v>3550785.4069663752</v>
          </cell>
          <cell r="L60">
            <v>3105245.4945876095</v>
          </cell>
          <cell r="M60">
            <v>3910239.0057739578</v>
          </cell>
          <cell r="N60">
            <v>3616679.1489739954</v>
          </cell>
          <cell r="O60">
            <v>3374649.3049215125</v>
          </cell>
          <cell r="P60">
            <v>5175235.9358927617</v>
          </cell>
          <cell r="Q60">
            <v>3760388.6657355423</v>
          </cell>
          <cell r="R60">
            <v>4351390.7848001067</v>
          </cell>
          <cell r="S60" t="str">
            <v>kWh</v>
          </cell>
          <cell r="T60" t="str">
            <v>M8500</v>
          </cell>
          <cell r="U60">
            <v>39079.353125000001</v>
          </cell>
        </row>
        <row r="61">
          <cell r="A61">
            <v>991</v>
          </cell>
          <cell r="B61" t="str">
            <v>R991</v>
          </cell>
          <cell r="C61" t="str">
            <v>Weekend_ADJ</v>
          </cell>
          <cell r="D61" t="str">
            <v>Peaky</v>
          </cell>
          <cell r="E61" t="str">
            <v>Peak Demand on Weekday or Weekend</v>
          </cell>
          <cell r="F61">
            <v>24484.155817025512</v>
          </cell>
          <cell r="G61">
            <v>17931.189258491759</v>
          </cell>
          <cell r="H61">
            <v>17441.625491441861</v>
          </cell>
          <cell r="I61">
            <v>18222.680723358724</v>
          </cell>
          <cell r="J61">
            <v>18311.718325660859</v>
          </cell>
          <cell r="K61">
            <v>17759.422892702543</v>
          </cell>
          <cell r="L61">
            <v>17306.89350032495</v>
          </cell>
          <cell r="M61">
            <v>17943.53561218625</v>
          </cell>
          <cell r="N61">
            <v>18388.645593658253</v>
          </cell>
          <cell r="O61">
            <v>20569.106781631748</v>
          </cell>
          <cell r="P61">
            <v>24484.155817025512</v>
          </cell>
          <cell r="Q61">
            <v>21672.440463183608</v>
          </cell>
          <cell r="R61">
            <v>21369.900480369884</v>
          </cell>
          <cell r="S61" t="str">
            <v>kW</v>
          </cell>
          <cell r="T61" t="str">
            <v>M8500</v>
          </cell>
          <cell r="U61">
            <v>39079.353125000001</v>
          </cell>
        </row>
        <row r="62">
          <cell r="A62">
            <v>991</v>
          </cell>
          <cell r="B62" t="str">
            <v>R991</v>
          </cell>
          <cell r="C62" t="str">
            <v>Weekend_ADJ</v>
          </cell>
          <cell r="D62" t="str">
            <v>ErrBndforPeaky</v>
          </cell>
          <cell r="E62" t="str">
            <v>Error Bound for Peak Demand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kW</v>
          </cell>
          <cell r="T62" t="str">
            <v>M8500</v>
          </cell>
          <cell r="U62">
            <v>39079.353125000001</v>
          </cell>
        </row>
        <row r="63">
          <cell r="A63">
            <v>991</v>
          </cell>
          <cell r="B63" t="str">
            <v>R991</v>
          </cell>
          <cell r="C63" t="str">
            <v>Weekend_ADJ</v>
          </cell>
          <cell r="D63" t="str">
            <v>TotalxperSite</v>
          </cell>
          <cell r="E63" t="str">
            <v>Energy Use per Account on Weekday or Weekend</v>
          </cell>
          <cell r="F63">
            <v>46636380.011761598</v>
          </cell>
          <cell r="G63">
            <v>3967570.6425204752</v>
          </cell>
          <cell r="H63">
            <v>3884663.8630539314</v>
          </cell>
          <cell r="I63">
            <v>3975468.5964184846</v>
          </cell>
          <cell r="J63">
            <v>3964063.1621168596</v>
          </cell>
          <cell r="K63">
            <v>3550785.4069663752</v>
          </cell>
          <cell r="L63">
            <v>3105245.4945876095</v>
          </cell>
          <cell r="M63">
            <v>3910239.0057739578</v>
          </cell>
          <cell r="N63">
            <v>3616679.1489739954</v>
          </cell>
          <cell r="O63">
            <v>3374649.3049215125</v>
          </cell>
          <cell r="P63">
            <v>5175235.9358927617</v>
          </cell>
          <cell r="Q63">
            <v>3760388.6657355423</v>
          </cell>
          <cell r="R63">
            <v>4351390.7848001067</v>
          </cell>
          <cell r="S63" t="str">
            <v>kWh</v>
          </cell>
          <cell r="T63" t="str">
            <v>M8500</v>
          </cell>
          <cell r="U63">
            <v>39079.353125000001</v>
          </cell>
        </row>
        <row r="64">
          <cell r="A64">
            <v>991</v>
          </cell>
          <cell r="B64" t="str">
            <v>R991</v>
          </cell>
          <cell r="C64" t="str">
            <v>Weekend_ADJ</v>
          </cell>
          <cell r="D64" t="str">
            <v>PeakyperSite</v>
          </cell>
          <cell r="E64" t="str">
            <v>Peak Demand per Account on Weekday or Weekend</v>
          </cell>
          <cell r="F64">
            <v>24484.155817025512</v>
          </cell>
          <cell r="G64">
            <v>17931.189258491759</v>
          </cell>
          <cell r="H64">
            <v>17441.625491441861</v>
          </cell>
          <cell r="I64">
            <v>18222.680723358724</v>
          </cell>
          <cell r="J64">
            <v>18311.718325660859</v>
          </cell>
          <cell r="K64">
            <v>17759.422892702543</v>
          </cell>
          <cell r="L64">
            <v>17306.89350032495</v>
          </cell>
          <cell r="M64">
            <v>17943.53561218625</v>
          </cell>
          <cell r="N64">
            <v>18388.645593658253</v>
          </cell>
          <cell r="O64">
            <v>20569.106781631748</v>
          </cell>
          <cell r="P64">
            <v>24484.155817025512</v>
          </cell>
          <cell r="Q64">
            <v>21672.440463183608</v>
          </cell>
          <cell r="R64">
            <v>21369.900480369884</v>
          </cell>
          <cell r="S64" t="str">
            <v>kW</v>
          </cell>
          <cell r="T64" t="str">
            <v>M8500</v>
          </cell>
          <cell r="U64">
            <v>39079.353125000001</v>
          </cell>
        </row>
        <row r="65">
          <cell r="A65">
            <v>991</v>
          </cell>
          <cell r="B65" t="str">
            <v>R991</v>
          </cell>
          <cell r="C65" t="str">
            <v>Weekend_ADJ</v>
          </cell>
          <cell r="D65" t="str">
            <v>ErrBndperSite</v>
          </cell>
          <cell r="E65" t="str">
            <v>Error Bound for Demand per Account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kW</v>
          </cell>
          <cell r="T65" t="str">
            <v>M8500</v>
          </cell>
          <cell r="U65">
            <v>39079.353125000001</v>
          </cell>
        </row>
        <row r="66">
          <cell r="A66">
            <v>991</v>
          </cell>
          <cell r="B66" t="str">
            <v>R991</v>
          </cell>
          <cell r="C66" t="str">
            <v>Weekend_ADJ</v>
          </cell>
          <cell r="D66" t="str">
            <v>RelPrec</v>
          </cell>
          <cell r="E66" t="str">
            <v>Relative Precision of Demand per Account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None</v>
          </cell>
          <cell r="T66" t="str">
            <v>M8500</v>
          </cell>
          <cell r="U66">
            <v>39079.353125000001</v>
          </cell>
        </row>
        <row r="67">
          <cell r="A67">
            <v>991</v>
          </cell>
          <cell r="B67" t="str">
            <v>R991</v>
          </cell>
          <cell r="C67" t="str">
            <v>Weekend_ADJ</v>
          </cell>
          <cell r="D67" t="str">
            <v>Days</v>
          </cell>
          <cell r="E67" t="str">
            <v>Number of Days</v>
          </cell>
          <cell r="F67">
            <v>113</v>
          </cell>
          <cell r="G67">
            <v>10</v>
          </cell>
          <cell r="H67">
            <v>10</v>
          </cell>
          <cell r="I67">
            <v>10</v>
          </cell>
          <cell r="J67">
            <v>10</v>
          </cell>
          <cell r="K67">
            <v>9</v>
          </cell>
          <cell r="L67">
            <v>8</v>
          </cell>
          <cell r="M67">
            <v>10</v>
          </cell>
          <cell r="N67">
            <v>9</v>
          </cell>
          <cell r="O67">
            <v>8</v>
          </cell>
          <cell r="P67">
            <v>11</v>
          </cell>
          <cell r="Q67">
            <v>8</v>
          </cell>
          <cell r="R67">
            <v>10</v>
          </cell>
          <cell r="S67" t="str">
            <v>Days</v>
          </cell>
          <cell r="T67" t="str">
            <v>M8500</v>
          </cell>
          <cell r="U67">
            <v>39079.353125000001</v>
          </cell>
        </row>
        <row r="68">
          <cell r="A68">
            <v>991</v>
          </cell>
          <cell r="B68" t="str">
            <v>R991</v>
          </cell>
          <cell r="C68" t="str">
            <v>Weekend_ADJ</v>
          </cell>
          <cell r="D68" t="str">
            <v>Load_Factor</v>
          </cell>
          <cell r="E68" t="str">
            <v>Load Factor on Weekday or Weekend</v>
          </cell>
          <cell r="F68">
            <v>0.70234421977144978</v>
          </cell>
          <cell r="G68">
            <v>0.92194355352121393</v>
          </cell>
          <cell r="H68">
            <v>0.92801553601374298</v>
          </cell>
          <cell r="I68">
            <v>0.90900195951103357</v>
          </cell>
          <cell r="J68">
            <v>0.90198688885509037</v>
          </cell>
          <cell r="K68">
            <v>0.92563938748836516</v>
          </cell>
          <cell r="L68">
            <v>0.93449200558957257</v>
          </cell>
          <cell r="M68">
            <v>0.9079962208224498</v>
          </cell>
          <cell r="N68">
            <v>0.91055563954792818</v>
          </cell>
          <cell r="O68">
            <v>0.8544998404514359</v>
          </cell>
          <cell r="P68">
            <v>0.80064702129549403</v>
          </cell>
          <cell r="Q68">
            <v>0.90369876282785089</v>
          </cell>
          <cell r="R68">
            <v>0.84842673709790206</v>
          </cell>
          <cell r="S68" t="str">
            <v>None</v>
          </cell>
          <cell r="T68" t="str">
            <v>M8500</v>
          </cell>
          <cell r="U68">
            <v>39079.353125000001</v>
          </cell>
        </row>
        <row r="69">
          <cell r="A69">
            <v>991</v>
          </cell>
          <cell r="B69" t="str">
            <v>R991</v>
          </cell>
          <cell r="C69" t="str">
            <v>Weekend_ADJ</v>
          </cell>
          <cell r="D69" t="str">
            <v>Error_Ratio</v>
          </cell>
          <cell r="E69" t="str">
            <v>Error Ratio</v>
          </cell>
          <cell r="F69">
            <v>2.3777988262206278E-16</v>
          </cell>
          <cell r="G69">
            <v>2.1245752333245714E-16</v>
          </cell>
          <cell r="H69">
            <v>2.9248644535228274E-16</v>
          </cell>
          <cell r="I69">
            <v>1.9731227068767947E-16</v>
          </cell>
          <cell r="J69">
            <v>2.5720753800867939E-16</v>
          </cell>
          <cell r="K69">
            <v>2.7050346018665975E-16</v>
          </cell>
          <cell r="L69">
            <v>2.1795271120952108E-16</v>
          </cell>
          <cell r="M69">
            <v>2.2243758013366944E-16</v>
          </cell>
          <cell r="N69">
            <v>2.6737311025729495E-16</v>
          </cell>
          <cell r="O69">
            <v>1.4145579134524904E-16</v>
          </cell>
          <cell r="P69">
            <v>2.3777988262206278E-16</v>
          </cell>
          <cell r="Q69">
            <v>2.2726721383552293E-16</v>
          </cell>
          <cell r="R69">
            <v>1.9555809273867622E-16</v>
          </cell>
          <cell r="S69" t="str">
            <v>None</v>
          </cell>
          <cell r="T69" t="str">
            <v>M8500</v>
          </cell>
          <cell r="U69">
            <v>39079.353125000001</v>
          </cell>
        </row>
        <row r="70">
          <cell r="A70">
            <v>991</v>
          </cell>
          <cell r="B70" t="str">
            <v>R991</v>
          </cell>
          <cell r="C70" t="str">
            <v>NonCoinPeak_ADJ</v>
          </cell>
          <cell r="D70" t="str">
            <v>Totalx</v>
          </cell>
          <cell r="E70" t="str">
            <v>Total Energy Use</v>
          </cell>
          <cell r="F70">
            <v>153115281.74003071</v>
          </cell>
          <cell r="G70">
            <v>12545745.004299102</v>
          </cell>
          <cell r="H70">
            <v>11892086.008524956</v>
          </cell>
          <cell r="I70">
            <v>12551910.269065348</v>
          </cell>
          <cell r="J70">
            <v>12547210.15061702</v>
          </cell>
          <cell r="K70">
            <v>11234263.085919837</v>
          </cell>
          <cell r="L70">
            <v>12346924.553129328</v>
          </cell>
          <cell r="M70">
            <v>12065748.577041971</v>
          </cell>
          <cell r="N70">
            <v>12835801.86012632</v>
          </cell>
          <cell r="O70">
            <v>13021893.507662972</v>
          </cell>
          <cell r="P70">
            <v>14508360.795146713</v>
          </cell>
          <cell r="Q70">
            <v>14336712.161630616</v>
          </cell>
          <cell r="R70">
            <v>13228625.766866531</v>
          </cell>
          <cell r="S70" t="str">
            <v>kWh</v>
          </cell>
          <cell r="T70" t="str">
            <v>M8600</v>
          </cell>
          <cell r="U70">
            <v>39079.353136574071</v>
          </cell>
        </row>
        <row r="71">
          <cell r="A71">
            <v>991</v>
          </cell>
          <cell r="B71" t="str">
            <v>R991</v>
          </cell>
          <cell r="C71" t="str">
            <v>NonCoinPeak_ADJ</v>
          </cell>
          <cell r="D71" t="str">
            <v>Peaky</v>
          </cell>
          <cell r="E71" t="str">
            <v>Sum of Each Customer's Individual Peak Demand</v>
          </cell>
          <cell r="F71">
            <v>24604.983539447923</v>
          </cell>
          <cell r="G71">
            <v>18619.292003551422</v>
          </cell>
          <cell r="H71">
            <v>18091.675733591092</v>
          </cell>
          <cell r="I71">
            <v>18856.210024879252</v>
          </cell>
          <cell r="J71">
            <v>18461.460872140156</v>
          </cell>
          <cell r="K71">
            <v>18532.376116359497</v>
          </cell>
          <cell r="L71">
            <v>18193.504614598314</v>
          </cell>
          <cell r="M71">
            <v>18832.951465334419</v>
          </cell>
          <cell r="N71">
            <v>20067.534495888071</v>
          </cell>
          <cell r="O71">
            <v>22349.007096454236</v>
          </cell>
          <cell r="P71">
            <v>24604.983539447923</v>
          </cell>
          <cell r="Q71">
            <v>21571.641660095749</v>
          </cell>
          <cell r="R71">
            <v>21438.216441278288</v>
          </cell>
          <cell r="S71" t="str">
            <v>kW</v>
          </cell>
          <cell r="T71" t="str">
            <v>M8600</v>
          </cell>
          <cell r="U71">
            <v>39079.353136574071</v>
          </cell>
        </row>
        <row r="72">
          <cell r="A72">
            <v>991</v>
          </cell>
          <cell r="B72" t="str">
            <v>R991</v>
          </cell>
          <cell r="C72" t="str">
            <v>NonCoinPeak_ADJ</v>
          </cell>
          <cell r="D72" t="str">
            <v>ErrBndforPeaky</v>
          </cell>
          <cell r="E72" t="str">
            <v>Error Bound for Total Demand</v>
          </cell>
          <cell r="F72">
            <v>3.5801219053250772E-12</v>
          </cell>
          <cell r="G72">
            <v>4.5048070058721414E-12</v>
          </cell>
          <cell r="H72">
            <v>3.0921685432288131E-12</v>
          </cell>
          <cell r="I72">
            <v>2.8522356745737438E-12</v>
          </cell>
          <cell r="J72">
            <v>2.127045318751119E-12</v>
          </cell>
          <cell r="K72">
            <v>3.3887147853867635E-12</v>
          </cell>
          <cell r="L72">
            <v>2.6796996791363912E-12</v>
          </cell>
          <cell r="M72">
            <v>2.0704319452482376E-12</v>
          </cell>
          <cell r="N72">
            <v>3.1460860418029856E-12</v>
          </cell>
          <cell r="O72">
            <v>5.6909919745039446E-12</v>
          </cell>
          <cell r="P72">
            <v>3.5801219053250772E-12</v>
          </cell>
          <cell r="Q72">
            <v>4.9684974936100284E-12</v>
          </cell>
          <cell r="R72">
            <v>6.2005123360298782E-14</v>
          </cell>
          <cell r="S72" t="str">
            <v>kW</v>
          </cell>
          <cell r="T72" t="str">
            <v>M8600</v>
          </cell>
          <cell r="U72">
            <v>39079.353136574071</v>
          </cell>
        </row>
        <row r="73">
          <cell r="A73">
            <v>991</v>
          </cell>
          <cell r="B73" t="str">
            <v>R991</v>
          </cell>
          <cell r="C73" t="str">
            <v>NonCoinPeak_ADJ</v>
          </cell>
          <cell r="D73" t="str">
            <v>TotalxperSite</v>
          </cell>
          <cell r="E73" t="str">
            <v>Energy Use per Account</v>
          </cell>
          <cell r="F73">
            <v>153115281.74003071</v>
          </cell>
          <cell r="G73">
            <v>12545745.004299102</v>
          </cell>
          <cell r="H73">
            <v>11892086.008524956</v>
          </cell>
          <cell r="I73">
            <v>12551910.269065348</v>
          </cell>
          <cell r="J73">
            <v>12547210.15061702</v>
          </cell>
          <cell r="K73">
            <v>11234263.085919837</v>
          </cell>
          <cell r="L73">
            <v>12346924.553129328</v>
          </cell>
          <cell r="M73">
            <v>12065748.577041971</v>
          </cell>
          <cell r="N73">
            <v>12835801.86012632</v>
          </cell>
          <cell r="O73">
            <v>13021893.507662972</v>
          </cell>
          <cell r="P73">
            <v>14508360.795146713</v>
          </cell>
          <cell r="Q73">
            <v>14336712.161630616</v>
          </cell>
          <cell r="R73">
            <v>13228625.766866531</v>
          </cell>
          <cell r="S73" t="str">
            <v>kWh</v>
          </cell>
          <cell r="T73" t="str">
            <v>M8600</v>
          </cell>
          <cell r="U73">
            <v>39079.353136574071</v>
          </cell>
        </row>
        <row r="74">
          <cell r="A74">
            <v>991</v>
          </cell>
          <cell r="B74" t="str">
            <v>R991</v>
          </cell>
          <cell r="C74" t="str">
            <v>NonCoinPeak_ADJ</v>
          </cell>
          <cell r="D74" t="str">
            <v>PeakyperSite</v>
          </cell>
          <cell r="E74" t="str">
            <v>Average Customer Peak Demand per Account</v>
          </cell>
          <cell r="F74">
            <v>24604.983539447923</v>
          </cell>
          <cell r="G74">
            <v>18619.292003551422</v>
          </cell>
          <cell r="H74">
            <v>18091.675733591092</v>
          </cell>
          <cell r="I74">
            <v>18856.210024879252</v>
          </cell>
          <cell r="J74">
            <v>18461.460872140156</v>
          </cell>
          <cell r="K74">
            <v>18532.376116359497</v>
          </cell>
          <cell r="L74">
            <v>18193.504614598314</v>
          </cell>
          <cell r="M74">
            <v>18832.951465334419</v>
          </cell>
          <cell r="N74">
            <v>20067.534495888071</v>
          </cell>
          <cell r="O74">
            <v>22349.007096454236</v>
          </cell>
          <cell r="P74">
            <v>24604.983539447923</v>
          </cell>
          <cell r="Q74">
            <v>21571.641660095749</v>
          </cell>
          <cell r="R74">
            <v>21438.216441278288</v>
          </cell>
          <cell r="S74" t="str">
            <v>kW</v>
          </cell>
          <cell r="T74" t="str">
            <v>M8600</v>
          </cell>
          <cell r="U74">
            <v>39079.353136574071</v>
          </cell>
        </row>
        <row r="75">
          <cell r="A75">
            <v>991</v>
          </cell>
          <cell r="B75" t="str">
            <v>R991</v>
          </cell>
          <cell r="C75" t="str">
            <v>NonCoinPeak_ADJ</v>
          </cell>
          <cell r="D75" t="str">
            <v>ErrBndperSite</v>
          </cell>
          <cell r="E75" t="str">
            <v>Error Bound for Demand per Account</v>
          </cell>
          <cell r="F75">
            <v>3.5801219053250772E-12</v>
          </cell>
          <cell r="G75">
            <v>4.5048070058721414E-12</v>
          </cell>
          <cell r="H75">
            <v>3.0921685432288131E-12</v>
          </cell>
          <cell r="I75">
            <v>2.8522356745737438E-12</v>
          </cell>
          <cell r="J75">
            <v>2.127045318751119E-12</v>
          </cell>
          <cell r="K75">
            <v>3.3887147853867635E-12</v>
          </cell>
          <cell r="L75">
            <v>2.6796996791363912E-12</v>
          </cell>
          <cell r="M75">
            <v>2.0704319452482376E-12</v>
          </cell>
          <cell r="N75">
            <v>3.1460860418029856E-12</v>
          </cell>
          <cell r="O75">
            <v>5.6909919745039446E-12</v>
          </cell>
          <cell r="P75">
            <v>3.5801219053250772E-12</v>
          </cell>
          <cell r="Q75">
            <v>4.9684974936100284E-12</v>
          </cell>
          <cell r="R75">
            <v>6.2005123360298782E-14</v>
          </cell>
          <cell r="S75" t="str">
            <v>kW</v>
          </cell>
          <cell r="T75" t="str">
            <v>M8600</v>
          </cell>
          <cell r="U75">
            <v>39079.353136574071</v>
          </cell>
        </row>
        <row r="76">
          <cell r="A76">
            <v>991</v>
          </cell>
          <cell r="B76" t="str">
            <v>R991</v>
          </cell>
          <cell r="C76" t="str">
            <v>NonCoinPeak_ADJ</v>
          </cell>
          <cell r="D76" t="str">
            <v>RelPrec</v>
          </cell>
          <cell r="E76" t="str">
            <v>Relative Precision of Demand per Account</v>
          </cell>
          <cell r="F76">
            <v>1.4550393417598711E-16</v>
          </cell>
          <cell r="G76">
            <v>2.4194298070049601E-16</v>
          </cell>
          <cell r="H76">
            <v>1.7091664634954385E-16</v>
          </cell>
          <cell r="I76">
            <v>1.5126240484224816E-16</v>
          </cell>
          <cell r="J76">
            <v>1.1521543898841739E-16</v>
          </cell>
          <cell r="K76">
            <v>1.8285376705663598E-16</v>
          </cell>
          <cell r="L76">
            <v>1.4728881190852162E-16</v>
          </cell>
          <cell r="M76">
            <v>1.0993666866604823E-16</v>
          </cell>
          <cell r="N76">
            <v>1.5677491634299335E-16</v>
          </cell>
          <cell r="O76">
            <v>2.5464182591838028E-16</v>
          </cell>
          <cell r="P76">
            <v>1.4550393417598711E-16</v>
          </cell>
          <cell r="Q76">
            <v>2.3032542315965651E-16</v>
          </cell>
          <cell r="R76">
            <v>2.8922706107636267E-18</v>
          </cell>
          <cell r="S76" t="str">
            <v>None</v>
          </cell>
          <cell r="T76" t="str">
            <v>M8600</v>
          </cell>
          <cell r="U76">
            <v>39079.353136574071</v>
          </cell>
        </row>
        <row r="77">
          <cell r="A77">
            <v>991</v>
          </cell>
          <cell r="B77" t="str">
            <v>R991</v>
          </cell>
          <cell r="C77" t="str">
            <v>NonCoinPeak_ADJ</v>
          </cell>
          <cell r="D77" t="str">
            <v>Days</v>
          </cell>
          <cell r="E77" t="str">
            <v>Number of Days</v>
          </cell>
          <cell r="F77">
            <v>365</v>
          </cell>
          <cell r="G77">
            <v>31</v>
          </cell>
          <cell r="H77">
            <v>30</v>
          </cell>
          <cell r="I77">
            <v>31</v>
          </cell>
          <cell r="J77">
            <v>31</v>
          </cell>
          <cell r="K77">
            <v>28</v>
          </cell>
          <cell r="L77">
            <v>31</v>
          </cell>
          <cell r="M77">
            <v>30</v>
          </cell>
          <cell r="N77">
            <v>31</v>
          </cell>
          <cell r="O77">
            <v>30</v>
          </cell>
          <cell r="P77">
            <v>31</v>
          </cell>
          <cell r="Q77">
            <v>31</v>
          </cell>
          <cell r="R77">
            <v>30</v>
          </cell>
          <cell r="S77" t="str">
            <v>Days</v>
          </cell>
          <cell r="T77" t="str">
            <v>M8600</v>
          </cell>
          <cell r="U77">
            <v>39079.353136574071</v>
          </cell>
        </row>
        <row r="78">
          <cell r="A78">
            <v>991</v>
          </cell>
          <cell r="B78" t="str">
            <v>R991</v>
          </cell>
          <cell r="C78" t="str">
            <v>NonCoinPeak_ADJ</v>
          </cell>
          <cell r="D78" t="str">
            <v>Load_Factor</v>
          </cell>
          <cell r="E78" t="str">
            <v>Load Factor based on Peak Customer Demand</v>
          </cell>
          <cell r="F78">
            <v>0.7103810255601154</v>
          </cell>
          <cell r="G78">
            <v>0.90564992946203249</v>
          </cell>
          <cell r="H78">
            <v>0.91294948937672804</v>
          </cell>
          <cell r="I78">
            <v>0.89471039586326184</v>
          </cell>
          <cell r="J78">
            <v>0.9134992018851904</v>
          </cell>
          <cell r="K78">
            <v>0.90207824925962288</v>
          </cell>
          <cell r="L78">
            <v>0.91215678628111563</v>
          </cell>
          <cell r="M78">
            <v>0.88982250953212128</v>
          </cell>
          <cell r="N78">
            <v>0.85971806145610941</v>
          </cell>
          <cell r="O78">
            <v>0.80925130709528814</v>
          </cell>
          <cell r="P78">
            <v>0.79254208434844853</v>
          </cell>
          <cell r="Q78">
            <v>0.89329197630980428</v>
          </cell>
          <cell r="R78">
            <v>0.85702518179141296</v>
          </cell>
          <cell r="S78" t="str">
            <v>None</v>
          </cell>
          <cell r="T78" t="str">
            <v>M8600</v>
          </cell>
          <cell r="U78">
            <v>39079.353136574071</v>
          </cell>
        </row>
        <row r="79">
          <cell r="A79">
            <v>991</v>
          </cell>
          <cell r="B79" t="str">
            <v>R991</v>
          </cell>
          <cell r="C79" t="str">
            <v>NonCoinPeak_ADJ</v>
          </cell>
          <cell r="D79" t="str">
            <v>Error_Ratio</v>
          </cell>
          <cell r="E79" t="str">
            <v>Error Ratio</v>
          </cell>
          <cell r="F79">
            <v>9.9549711261695899E-17</v>
          </cell>
          <cell r="G79">
            <v>1.6553060236431261E-16</v>
          </cell>
          <cell r="H79">
            <v>1.1693637625863218E-16</v>
          </cell>
          <cell r="I79">
            <v>1.0348949540142836E-16</v>
          </cell>
          <cell r="J79">
            <v>7.8827172262668344E-17</v>
          </cell>
          <cell r="K79">
            <v>1.2510341948269879E-16</v>
          </cell>
          <cell r="L79">
            <v>1.0077087455131754E-16</v>
          </cell>
          <cell r="M79">
            <v>7.5215585645545893E-17</v>
          </cell>
          <cell r="N79">
            <v>1.0726100117777547E-16</v>
          </cell>
          <cell r="O79">
            <v>1.7421879613691767E-16</v>
          </cell>
          <cell r="P79">
            <v>9.9549711261695899E-17</v>
          </cell>
          <cell r="Q79">
            <v>1.5758219529679034E-16</v>
          </cell>
          <cell r="R79">
            <v>1.9788104412624521E-18</v>
          </cell>
          <cell r="S79" t="str">
            <v>None</v>
          </cell>
          <cell r="T79" t="str">
            <v>M8600</v>
          </cell>
          <cell r="U79">
            <v>39079.353136574071</v>
          </cell>
        </row>
        <row r="80">
          <cell r="A80">
            <v>991</v>
          </cell>
          <cell r="B80" t="str">
            <v>R991</v>
          </cell>
          <cell r="C80" t="str">
            <v>CCSP_MonthlyPeaks_ADJ</v>
          </cell>
          <cell r="D80" t="str">
            <v>Totalx</v>
          </cell>
          <cell r="E80" t="str">
            <v>Total Energy Use</v>
          </cell>
          <cell r="F80">
            <v>153115281.74003071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 t="str">
            <v>kWh</v>
          </cell>
          <cell r="T80" t="str">
            <v>M8700</v>
          </cell>
          <cell r="U80">
            <v>39079.353159722225</v>
          </cell>
        </row>
        <row r="81">
          <cell r="A81">
            <v>991</v>
          </cell>
          <cell r="B81" t="str">
            <v>R991</v>
          </cell>
          <cell r="C81" t="str">
            <v>CCSP_MonthlyPeaks_ADJ</v>
          </cell>
          <cell r="D81" t="str">
            <v>Peaky</v>
          </cell>
          <cell r="E81" t="str">
            <v>Total of Average Demand per Hour during Monthly Peak Hours</v>
          </cell>
          <cell r="F81">
            <v>18464.687634265505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kW</v>
          </cell>
          <cell r="T81" t="str">
            <v>M8700</v>
          </cell>
          <cell r="U81">
            <v>39079.353159722225</v>
          </cell>
        </row>
        <row r="82">
          <cell r="A82">
            <v>991</v>
          </cell>
          <cell r="B82" t="str">
            <v>R991</v>
          </cell>
          <cell r="C82" t="str">
            <v>CCSP_MonthlyPeaks_ADJ</v>
          </cell>
          <cell r="D82" t="str">
            <v>ErrBndforPeaky</v>
          </cell>
          <cell r="E82" t="str">
            <v>Error Bound for Total of Average Demand per Hour</v>
          </cell>
          <cell r="F82">
            <v>2.563615048724222E-12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kW</v>
          </cell>
          <cell r="T82" t="str">
            <v>M8700</v>
          </cell>
          <cell r="U82">
            <v>39079.353159722225</v>
          </cell>
        </row>
        <row r="83">
          <cell r="A83">
            <v>991</v>
          </cell>
          <cell r="B83" t="str">
            <v>R991</v>
          </cell>
          <cell r="C83" t="str">
            <v>CCSP_MonthlyPeaks_ADJ</v>
          </cell>
          <cell r="D83" t="str">
            <v>TotalxperSite</v>
          </cell>
          <cell r="E83" t="str">
            <v>Energy Use per Account</v>
          </cell>
          <cell r="F83">
            <v>153115281.74003071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kWh</v>
          </cell>
          <cell r="T83" t="str">
            <v>M8700</v>
          </cell>
          <cell r="U83">
            <v>39079.353159722225</v>
          </cell>
        </row>
        <row r="84">
          <cell r="A84">
            <v>991</v>
          </cell>
          <cell r="B84" t="str">
            <v>R991</v>
          </cell>
          <cell r="C84" t="str">
            <v>CCSP_MonthlyPeaks_ADJ</v>
          </cell>
          <cell r="D84" t="str">
            <v>PeakyperSite</v>
          </cell>
          <cell r="E84" t="str">
            <v>Average Demand per Account per Hour during Monthly Peak Hour</v>
          </cell>
          <cell r="F84">
            <v>18464.687634265505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kW</v>
          </cell>
          <cell r="T84" t="str">
            <v>M8700</v>
          </cell>
          <cell r="U84">
            <v>39079.353159722225</v>
          </cell>
        </row>
        <row r="85">
          <cell r="A85">
            <v>991</v>
          </cell>
          <cell r="B85" t="str">
            <v>R991</v>
          </cell>
          <cell r="C85" t="str">
            <v>CCSP_MonthlyPeaks_ADJ</v>
          </cell>
          <cell r="D85" t="str">
            <v>ErrBndperSite</v>
          </cell>
          <cell r="E85" t="str">
            <v>Error Bound for Average Demand per Account</v>
          </cell>
          <cell r="F85">
            <v>2.563615048724222E-12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kW</v>
          </cell>
          <cell r="T85" t="str">
            <v>M8700</v>
          </cell>
          <cell r="U85">
            <v>39079.353159722225</v>
          </cell>
        </row>
        <row r="86">
          <cell r="A86">
            <v>991</v>
          </cell>
          <cell r="B86" t="str">
            <v>R991</v>
          </cell>
          <cell r="C86" t="str">
            <v>CCSP_MonthlyPeaks_ADJ</v>
          </cell>
          <cell r="D86" t="str">
            <v>RelPrec</v>
          </cell>
          <cell r="E86" t="str">
            <v>Relative Precision of Demand per Hour during Monthly Peak Ho</v>
          </cell>
          <cell r="F86">
            <v>1.3883879865732689E-16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None</v>
          </cell>
          <cell r="T86" t="str">
            <v>M8700</v>
          </cell>
          <cell r="U86">
            <v>39079.353159722225</v>
          </cell>
        </row>
        <row r="87">
          <cell r="A87">
            <v>991</v>
          </cell>
          <cell r="B87" t="str">
            <v>R991</v>
          </cell>
          <cell r="C87" t="str">
            <v>CCSP_MonthlyPeaks_ADJ</v>
          </cell>
          <cell r="D87" t="str">
            <v>Days</v>
          </cell>
          <cell r="E87" t="str">
            <v>Number of Days</v>
          </cell>
          <cell r="F87">
            <v>365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Days</v>
          </cell>
          <cell r="T87" t="str">
            <v>M8700</v>
          </cell>
          <cell r="U87">
            <v>39079.353159722225</v>
          </cell>
        </row>
        <row r="88">
          <cell r="A88">
            <v>991</v>
          </cell>
          <cell r="B88" t="str">
            <v>R991</v>
          </cell>
          <cell r="C88" t="str">
            <v>CCSP_MonthlyPeaks_ADJ</v>
          </cell>
          <cell r="D88" t="str">
            <v>Load_Factor</v>
          </cell>
          <cell r="E88" t="str">
            <v>Load Factor based on Demand during Monthly Peak Hours</v>
          </cell>
          <cell r="F88">
            <v>0.94661300460921971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None</v>
          </cell>
          <cell r="T88" t="str">
            <v>M8700</v>
          </cell>
          <cell r="U88">
            <v>39079.353159722225</v>
          </cell>
        </row>
        <row r="89">
          <cell r="A89">
            <v>991</v>
          </cell>
          <cell r="B89" t="str">
            <v>R991</v>
          </cell>
          <cell r="C89" t="str">
            <v>CCSP_MonthlyPeaks_ADJ</v>
          </cell>
          <cell r="D89" t="str">
            <v>Error_Ratio</v>
          </cell>
          <cell r="E89" t="str">
            <v>Error Ratio</v>
          </cell>
          <cell r="F89">
            <v>9.4989612456393605E-17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None</v>
          </cell>
          <cell r="T89" t="str">
            <v>M8700</v>
          </cell>
          <cell r="U89">
            <v>39079.353159722225</v>
          </cell>
        </row>
        <row r="90">
          <cell r="A90">
            <v>991</v>
          </cell>
          <cell r="B90" t="str">
            <v>R991</v>
          </cell>
          <cell r="C90" t="str">
            <v>PkHrs_Annualpeaks_ADJ</v>
          </cell>
          <cell r="D90" t="str">
            <v>Totalx</v>
          </cell>
          <cell r="E90" t="str">
            <v>Total Energy Use</v>
          </cell>
          <cell r="F90">
            <v>153115281.74003071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kWh</v>
          </cell>
          <cell r="T90" t="str">
            <v>M8800</v>
          </cell>
          <cell r="U90">
            <v>39079.353194444448</v>
          </cell>
        </row>
        <row r="91">
          <cell r="A91">
            <v>991</v>
          </cell>
          <cell r="B91" t="str">
            <v>R991</v>
          </cell>
          <cell r="C91" t="str">
            <v>PkHrs_Annualpeaks_ADJ</v>
          </cell>
          <cell r="D91" t="str">
            <v>Peaky</v>
          </cell>
          <cell r="E91" t="str">
            <v>Total of Average Demand per Hour during System Peak Hours</v>
          </cell>
          <cell r="F91">
            <v>17196.966929560305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kW</v>
          </cell>
          <cell r="T91" t="str">
            <v>M8800</v>
          </cell>
          <cell r="U91">
            <v>39079.353194444448</v>
          </cell>
        </row>
        <row r="92">
          <cell r="A92">
            <v>991</v>
          </cell>
          <cell r="B92" t="str">
            <v>R991</v>
          </cell>
          <cell r="C92" t="str">
            <v>PkHrs_Annualpeaks_ADJ</v>
          </cell>
          <cell r="D92" t="str">
            <v>ErrBndforPeaky</v>
          </cell>
          <cell r="E92" t="str">
            <v>Error Bound for Total of Average Demand per Hour</v>
          </cell>
          <cell r="F92">
            <v>1.8069260204562268E-11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kW</v>
          </cell>
          <cell r="T92" t="str">
            <v>M8800</v>
          </cell>
          <cell r="U92">
            <v>39079.353194444448</v>
          </cell>
        </row>
        <row r="93">
          <cell r="A93">
            <v>991</v>
          </cell>
          <cell r="B93" t="str">
            <v>R991</v>
          </cell>
          <cell r="C93" t="str">
            <v>PkHrs_Annualpeaks_ADJ</v>
          </cell>
          <cell r="D93" t="str">
            <v>TotalxperSite</v>
          </cell>
          <cell r="E93" t="str">
            <v>Energy Use per Account</v>
          </cell>
          <cell r="F93">
            <v>153115281.74003071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kWh</v>
          </cell>
          <cell r="T93" t="str">
            <v>M8800</v>
          </cell>
          <cell r="U93">
            <v>39079.353194444448</v>
          </cell>
        </row>
        <row r="94">
          <cell r="A94">
            <v>991</v>
          </cell>
          <cell r="B94" t="str">
            <v>R991</v>
          </cell>
          <cell r="C94" t="str">
            <v>PkHrs_Annualpeaks_ADJ</v>
          </cell>
          <cell r="D94" t="str">
            <v>PeakyperSite</v>
          </cell>
          <cell r="E94" t="str">
            <v>Average Demand per Account per Hour during System Peak Hours</v>
          </cell>
          <cell r="F94">
            <v>17196.966929560305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kW</v>
          </cell>
          <cell r="T94" t="str">
            <v>M8800</v>
          </cell>
          <cell r="U94">
            <v>39079.353194444448</v>
          </cell>
        </row>
        <row r="95">
          <cell r="A95">
            <v>991</v>
          </cell>
          <cell r="B95" t="str">
            <v>R991</v>
          </cell>
          <cell r="C95" t="str">
            <v>PkHrs_Annualpeaks_ADJ</v>
          </cell>
          <cell r="D95" t="str">
            <v>ErrBndperSite</v>
          </cell>
          <cell r="E95" t="str">
            <v>Error Bound for Average Demand per Account</v>
          </cell>
          <cell r="F95">
            <v>1.8069260204562268E-11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kW</v>
          </cell>
          <cell r="T95" t="str">
            <v>M8800</v>
          </cell>
          <cell r="U95">
            <v>39079.353194444448</v>
          </cell>
        </row>
        <row r="96">
          <cell r="A96">
            <v>991</v>
          </cell>
          <cell r="B96" t="str">
            <v>R991</v>
          </cell>
          <cell r="C96" t="str">
            <v>PkHrs_Annualpeaks_ADJ</v>
          </cell>
          <cell r="D96" t="str">
            <v>RelPrec</v>
          </cell>
          <cell r="E96" t="str">
            <v>Relative Precision of Demand per Hour during System Peak Hou</v>
          </cell>
          <cell r="F96">
            <v>1.0507236699689498E-15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None</v>
          </cell>
          <cell r="T96" t="str">
            <v>M8800</v>
          </cell>
          <cell r="U96">
            <v>39079.353194444448</v>
          </cell>
        </row>
        <row r="97">
          <cell r="A97">
            <v>991</v>
          </cell>
          <cell r="B97" t="str">
            <v>R991</v>
          </cell>
          <cell r="C97" t="str">
            <v>PkHrs_Annualpeaks_ADJ</v>
          </cell>
          <cell r="D97" t="str">
            <v>Days</v>
          </cell>
          <cell r="E97" t="str">
            <v>Number of Days</v>
          </cell>
          <cell r="F97">
            <v>365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Days</v>
          </cell>
          <cell r="T97" t="str">
            <v>M8800</v>
          </cell>
          <cell r="U97">
            <v>39079.353194444448</v>
          </cell>
        </row>
        <row r="98">
          <cell r="A98">
            <v>991</v>
          </cell>
          <cell r="B98" t="str">
            <v>R991</v>
          </cell>
          <cell r="C98" t="str">
            <v>PkHrs_Annualpeaks_ADJ</v>
          </cell>
          <cell r="D98" t="str">
            <v>Load_Factor</v>
          </cell>
          <cell r="E98" t="str">
            <v>Load Factor based on Demand during System Peak Hours</v>
          </cell>
          <cell r="F98">
            <v>1.0163951301550638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None</v>
          </cell>
          <cell r="T98" t="str">
            <v>M8800</v>
          </cell>
          <cell r="U98">
            <v>39079.353194444448</v>
          </cell>
        </row>
        <row r="99">
          <cell r="A99">
            <v>991</v>
          </cell>
          <cell r="B99" t="str">
            <v>R991</v>
          </cell>
          <cell r="C99" t="str">
            <v>PkHrs_Annualpeaks_ADJ</v>
          </cell>
          <cell r="D99" t="str">
            <v>Error_Ratio</v>
          </cell>
          <cell r="E99" t="str">
            <v>Error Ratio</v>
          </cell>
          <cell r="F99">
            <v>7.188756685762562E-16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None</v>
          </cell>
          <cell r="T99" t="str">
            <v>M8800</v>
          </cell>
          <cell r="U99">
            <v>39079.353194444448</v>
          </cell>
        </row>
      </sheetData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E_VER1"/>
    </sheetNames>
    <definedNames>
      <definedName name="menu1_Button5_Click"/>
      <definedName name="menu1_Button6_Click"/>
    </definedNames>
    <sheetDataSet>
      <sheetData sheetId="0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R"/>
      <sheetName val="Plant"/>
      <sheetName val="Adjust Explanation"/>
      <sheetName val="model"/>
      <sheetName val="Restating Print Macros"/>
      <sheetName val="Module13"/>
      <sheetName val="Module14"/>
      <sheetName val="Module15"/>
      <sheetName val="Module1"/>
      <sheetName val=" model"/>
      <sheetName val="Sheet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05"/>
      <sheetName val="4Fact"/>
      <sheetName val="Comparison"/>
      <sheetName val="T&amp;D Vari Expl"/>
      <sheetName val="T&amp;D Vari Expl.Operat"/>
      <sheetName val="E&amp;G Plant"/>
      <sheetName val="BS"/>
      <sheetName val="IS"/>
      <sheetName val="IS. allocate"/>
      <sheetName val="T,Distr &amp; G.Plant"/>
      <sheetName val="FERC.P354,5"/>
      <sheetName val="SAP DL Download"/>
      <sheetName val="Tax &amp; Benefit Form"/>
      <sheetName val="DL"/>
      <sheetName val="SAP.ZASS.E"/>
      <sheetName val="SAP.ZASS.G"/>
      <sheetName val="CustCount_G"/>
      <sheetName val="CustCount_E"/>
      <sheetName val="Me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dC"/>
      <sheetName val="EVNT1"/>
      <sheetName val="EVNT2"/>
      <sheetName val="Own1"/>
      <sheetName val="Own2"/>
      <sheetName val="WECo1"/>
      <sheetName val="WECo2"/>
      <sheetName val="DuelOuts"/>
    </sheetNames>
    <sheetDataSet>
      <sheetData sheetId="0" refreshError="1">
        <row r="5">
          <cell r="A5">
            <v>37257</v>
          </cell>
          <cell r="B5">
            <v>21.253333333333334</v>
          </cell>
        </row>
        <row r="6">
          <cell r="A6">
            <v>37258</v>
          </cell>
          <cell r="B6">
            <v>24.143333333333334</v>
          </cell>
        </row>
        <row r="7">
          <cell r="A7">
            <v>37259</v>
          </cell>
          <cell r="B7">
            <v>21.669999999999998</v>
          </cell>
        </row>
        <row r="8">
          <cell r="A8">
            <v>37260</v>
          </cell>
          <cell r="B8">
            <v>18.506666666666664</v>
          </cell>
        </row>
        <row r="9">
          <cell r="A9">
            <v>37261</v>
          </cell>
          <cell r="B9">
            <v>18.506666666666664</v>
          </cell>
        </row>
        <row r="10">
          <cell r="A10">
            <v>37262</v>
          </cell>
          <cell r="B10">
            <v>16.666666666666668</v>
          </cell>
        </row>
        <row r="11">
          <cell r="A11">
            <v>37263</v>
          </cell>
          <cell r="B11">
            <v>18.11</v>
          </cell>
        </row>
        <row r="12">
          <cell r="A12">
            <v>37264</v>
          </cell>
          <cell r="B12">
            <v>16.476666666666667</v>
          </cell>
        </row>
        <row r="13">
          <cell r="A13">
            <v>37265</v>
          </cell>
          <cell r="B13">
            <v>17.596666666666668</v>
          </cell>
        </row>
        <row r="14">
          <cell r="A14">
            <v>37266</v>
          </cell>
          <cell r="B14">
            <v>17.63</v>
          </cell>
        </row>
        <row r="15">
          <cell r="A15">
            <v>37267</v>
          </cell>
          <cell r="B15">
            <v>16.23</v>
          </cell>
        </row>
        <row r="16">
          <cell r="A16">
            <v>37268</v>
          </cell>
          <cell r="B16">
            <v>16.23</v>
          </cell>
        </row>
        <row r="17">
          <cell r="A17">
            <v>37269</v>
          </cell>
          <cell r="B17">
            <v>16.386666666666667</v>
          </cell>
        </row>
        <row r="18">
          <cell r="A18">
            <v>37270</v>
          </cell>
          <cell r="B18">
            <v>18.2</v>
          </cell>
        </row>
        <row r="19">
          <cell r="A19">
            <v>37271</v>
          </cell>
          <cell r="B19">
            <v>18.959999999999997</v>
          </cell>
        </row>
        <row r="20">
          <cell r="A20">
            <v>37272</v>
          </cell>
          <cell r="B20">
            <v>19.286666666666665</v>
          </cell>
        </row>
        <row r="21">
          <cell r="A21">
            <v>37273</v>
          </cell>
          <cell r="B21">
            <v>19.766666666666666</v>
          </cell>
        </row>
        <row r="22">
          <cell r="A22">
            <v>37274</v>
          </cell>
          <cell r="B22">
            <v>19.766666666666666</v>
          </cell>
        </row>
        <row r="23">
          <cell r="A23">
            <v>37275</v>
          </cell>
          <cell r="B23">
            <v>18.456666666666667</v>
          </cell>
        </row>
        <row r="24">
          <cell r="A24">
            <v>37276</v>
          </cell>
          <cell r="B24">
            <v>17.333333333333332</v>
          </cell>
        </row>
        <row r="25">
          <cell r="A25">
            <v>37277</v>
          </cell>
          <cell r="B25">
            <v>18.323333333333334</v>
          </cell>
        </row>
        <row r="26">
          <cell r="A26">
            <v>37278</v>
          </cell>
          <cell r="B26">
            <v>18.323333333333334</v>
          </cell>
        </row>
        <row r="27">
          <cell r="A27">
            <v>37279</v>
          </cell>
          <cell r="B27">
            <v>18.033333333333331</v>
          </cell>
        </row>
        <row r="28">
          <cell r="A28">
            <v>37280</v>
          </cell>
          <cell r="B28">
            <v>18.093333333333334</v>
          </cell>
        </row>
        <row r="29">
          <cell r="A29">
            <v>37281</v>
          </cell>
          <cell r="B29">
            <v>18.213333333333335</v>
          </cell>
        </row>
        <row r="30">
          <cell r="A30">
            <v>37282</v>
          </cell>
          <cell r="B30">
            <v>18.209999999999997</v>
          </cell>
        </row>
        <row r="31">
          <cell r="A31">
            <v>37283</v>
          </cell>
          <cell r="B31">
            <v>20.5</v>
          </cell>
        </row>
        <row r="32">
          <cell r="A32">
            <v>37284</v>
          </cell>
          <cell r="B32">
            <v>21.850000000000005</v>
          </cell>
        </row>
        <row r="33">
          <cell r="A33">
            <v>37285</v>
          </cell>
          <cell r="B33">
            <v>19.39</v>
          </cell>
        </row>
        <row r="34">
          <cell r="A34">
            <v>37286</v>
          </cell>
          <cell r="B34">
            <v>18.603333333333335</v>
          </cell>
        </row>
        <row r="35">
          <cell r="A35">
            <v>37287</v>
          </cell>
          <cell r="B35">
            <v>19.003333333333334</v>
          </cell>
        </row>
        <row r="36">
          <cell r="A36">
            <v>37288</v>
          </cell>
          <cell r="B36">
            <v>19.09</v>
          </cell>
        </row>
        <row r="37">
          <cell r="A37">
            <v>37289</v>
          </cell>
          <cell r="B37">
            <v>19.09</v>
          </cell>
        </row>
        <row r="38">
          <cell r="A38">
            <v>37290</v>
          </cell>
          <cell r="B38">
            <v>19.166666666666668</v>
          </cell>
        </row>
        <row r="39">
          <cell r="A39">
            <v>37291</v>
          </cell>
          <cell r="B39">
            <v>20.08666666666667</v>
          </cell>
        </row>
        <row r="40">
          <cell r="A40">
            <v>37292</v>
          </cell>
          <cell r="B40">
            <v>19.223333333333333</v>
          </cell>
        </row>
        <row r="41">
          <cell r="A41">
            <v>37293</v>
          </cell>
          <cell r="B41">
            <v>20.046666666666667</v>
          </cell>
        </row>
        <row r="42">
          <cell r="A42">
            <v>37294</v>
          </cell>
          <cell r="B42">
            <v>20.273333333333333</v>
          </cell>
        </row>
        <row r="43">
          <cell r="A43">
            <v>37295</v>
          </cell>
          <cell r="B43">
            <v>18.333333333333332</v>
          </cell>
        </row>
        <row r="44">
          <cell r="A44">
            <v>37296</v>
          </cell>
          <cell r="B44">
            <v>18.333333333333332</v>
          </cell>
        </row>
        <row r="45">
          <cell r="A45">
            <v>37297</v>
          </cell>
          <cell r="B45">
            <v>18.113333333333333</v>
          </cell>
        </row>
        <row r="46">
          <cell r="A46">
            <v>37298</v>
          </cell>
          <cell r="B46">
            <v>18.650000000000002</v>
          </cell>
        </row>
        <row r="47">
          <cell r="A47">
            <v>37299</v>
          </cell>
          <cell r="B47">
            <v>18</v>
          </cell>
        </row>
        <row r="48">
          <cell r="A48">
            <v>37300</v>
          </cell>
          <cell r="B48">
            <v>20.266666666666666</v>
          </cell>
        </row>
        <row r="49">
          <cell r="A49">
            <v>37301</v>
          </cell>
          <cell r="B49">
            <v>20.816666666666666</v>
          </cell>
        </row>
        <row r="50">
          <cell r="A50">
            <v>37302</v>
          </cell>
          <cell r="B50">
            <v>20.86</v>
          </cell>
        </row>
        <row r="51">
          <cell r="A51">
            <v>37303</v>
          </cell>
          <cell r="B51">
            <v>19.77</v>
          </cell>
        </row>
        <row r="52">
          <cell r="A52">
            <v>37304</v>
          </cell>
          <cell r="B52">
            <v>19.333333333333332</v>
          </cell>
        </row>
        <row r="53">
          <cell r="A53">
            <v>37305</v>
          </cell>
          <cell r="B53">
            <v>21.26</v>
          </cell>
        </row>
        <row r="54">
          <cell r="A54">
            <v>37306</v>
          </cell>
          <cell r="B54">
            <v>21.26</v>
          </cell>
        </row>
        <row r="55">
          <cell r="A55">
            <v>37307</v>
          </cell>
          <cell r="B55">
            <v>20.506666666666668</v>
          </cell>
        </row>
        <row r="56">
          <cell r="A56">
            <v>37308</v>
          </cell>
          <cell r="B56">
            <v>21.096666666666664</v>
          </cell>
        </row>
        <row r="57">
          <cell r="A57">
            <v>37309</v>
          </cell>
          <cell r="B57">
            <v>21.600000000000005</v>
          </cell>
        </row>
        <row r="58">
          <cell r="A58">
            <v>37310</v>
          </cell>
          <cell r="B58">
            <v>21.600000000000005</v>
          </cell>
        </row>
        <row r="59">
          <cell r="A59">
            <v>37311</v>
          </cell>
          <cell r="B59">
            <v>21.599999999999998</v>
          </cell>
        </row>
        <row r="60">
          <cell r="A60">
            <v>37312</v>
          </cell>
          <cell r="B60">
            <v>22.36</v>
          </cell>
        </row>
        <row r="61">
          <cell r="A61">
            <v>37313</v>
          </cell>
          <cell r="B61">
            <v>22.27</v>
          </cell>
        </row>
        <row r="62">
          <cell r="A62">
            <v>37314</v>
          </cell>
          <cell r="B62">
            <v>22.183333333333334</v>
          </cell>
        </row>
        <row r="63">
          <cell r="A63">
            <v>37315</v>
          </cell>
          <cell r="B63">
            <v>22.516666666666666</v>
          </cell>
        </row>
        <row r="64">
          <cell r="A64">
            <v>37316</v>
          </cell>
          <cell r="B64">
            <v>23.696666666666669</v>
          </cell>
        </row>
        <row r="65">
          <cell r="A65">
            <v>37317</v>
          </cell>
          <cell r="B65">
            <v>23.696666666666669</v>
          </cell>
        </row>
        <row r="66">
          <cell r="A66">
            <v>37318</v>
          </cell>
          <cell r="B66">
            <v>25.053333333333331</v>
          </cell>
        </row>
        <row r="67">
          <cell r="A67">
            <v>37319</v>
          </cell>
          <cell r="B67">
            <v>25.896666666666665</v>
          </cell>
        </row>
        <row r="68">
          <cell r="A68">
            <v>37320</v>
          </cell>
          <cell r="B68">
            <v>37.333333333333336</v>
          </cell>
        </row>
        <row r="69">
          <cell r="A69">
            <v>37321</v>
          </cell>
          <cell r="B69">
            <v>36.9</v>
          </cell>
        </row>
        <row r="70">
          <cell r="A70">
            <v>37322</v>
          </cell>
          <cell r="B70">
            <v>33.339999999999996</v>
          </cell>
        </row>
        <row r="71">
          <cell r="A71">
            <v>37323</v>
          </cell>
          <cell r="B71">
            <v>33.6</v>
          </cell>
        </row>
        <row r="72">
          <cell r="A72">
            <v>37324</v>
          </cell>
          <cell r="B72">
            <v>33.6</v>
          </cell>
        </row>
        <row r="73">
          <cell r="A73">
            <v>37325</v>
          </cell>
          <cell r="B73">
            <v>32.300000000000004</v>
          </cell>
        </row>
        <row r="74">
          <cell r="A74">
            <v>37326</v>
          </cell>
          <cell r="B74">
            <v>33.796666666666667</v>
          </cell>
        </row>
        <row r="75">
          <cell r="A75">
            <v>37327</v>
          </cell>
          <cell r="B75">
            <v>29.403333333333336</v>
          </cell>
        </row>
        <row r="76">
          <cell r="A76">
            <v>37328</v>
          </cell>
          <cell r="B76">
            <v>28.376666666666665</v>
          </cell>
        </row>
        <row r="77">
          <cell r="A77">
            <v>37329</v>
          </cell>
          <cell r="B77">
            <v>29.643333333333334</v>
          </cell>
        </row>
        <row r="78">
          <cell r="A78">
            <v>37330</v>
          </cell>
          <cell r="B78">
            <v>33.096666666666671</v>
          </cell>
        </row>
        <row r="79">
          <cell r="A79">
            <v>37331</v>
          </cell>
          <cell r="B79">
            <v>33.110000000000007</v>
          </cell>
        </row>
        <row r="80">
          <cell r="A80">
            <v>37332</v>
          </cell>
          <cell r="B80">
            <v>40</v>
          </cell>
        </row>
        <row r="81">
          <cell r="A81">
            <v>37333</v>
          </cell>
          <cell r="B81">
            <v>44.120000000000005</v>
          </cell>
        </row>
        <row r="82">
          <cell r="A82">
            <v>37334</v>
          </cell>
          <cell r="B82">
            <v>39.9</v>
          </cell>
        </row>
        <row r="83">
          <cell r="A83">
            <v>37335</v>
          </cell>
          <cell r="B83">
            <v>36.946666666666665</v>
          </cell>
        </row>
        <row r="84">
          <cell r="A84">
            <v>37336</v>
          </cell>
          <cell r="B84">
            <v>35.066666666666663</v>
          </cell>
        </row>
        <row r="85">
          <cell r="A85">
            <v>37337</v>
          </cell>
          <cell r="B85">
            <v>40.660000000000004</v>
          </cell>
        </row>
        <row r="86">
          <cell r="A86">
            <v>37338</v>
          </cell>
          <cell r="B86">
            <v>40.673333333333339</v>
          </cell>
        </row>
        <row r="87">
          <cell r="A87">
            <v>37339</v>
          </cell>
          <cell r="B87">
            <v>44.333333333333336</v>
          </cell>
        </row>
        <row r="88">
          <cell r="A88">
            <v>37340</v>
          </cell>
          <cell r="B88">
            <v>44.766666666666673</v>
          </cell>
        </row>
        <row r="89">
          <cell r="A89">
            <v>37341</v>
          </cell>
          <cell r="B89">
            <v>34.073333333333331</v>
          </cell>
        </row>
        <row r="90">
          <cell r="A90">
            <v>37342</v>
          </cell>
          <cell r="B90">
            <v>34.243333333333332</v>
          </cell>
        </row>
        <row r="91">
          <cell r="A91">
            <v>37343</v>
          </cell>
          <cell r="B91">
            <v>35.013333333333335</v>
          </cell>
        </row>
        <row r="92">
          <cell r="A92">
            <v>37344</v>
          </cell>
          <cell r="B92">
            <v>35.013333333333335</v>
          </cell>
        </row>
        <row r="93">
          <cell r="A93">
            <v>37345</v>
          </cell>
          <cell r="B93">
            <v>32.630000000000003</v>
          </cell>
        </row>
        <row r="94">
          <cell r="A94">
            <v>37346</v>
          </cell>
          <cell r="B94">
            <v>33.333333333333336</v>
          </cell>
        </row>
        <row r="95">
          <cell r="A95">
            <v>37347</v>
          </cell>
          <cell r="B95">
            <v>27.646666666666665</v>
          </cell>
        </row>
        <row r="96">
          <cell r="A96">
            <v>37348</v>
          </cell>
          <cell r="B96">
            <v>22.600000000000005</v>
          </cell>
        </row>
        <row r="97">
          <cell r="A97">
            <v>37349</v>
          </cell>
          <cell r="B97">
            <v>29.52333333333333</v>
          </cell>
        </row>
        <row r="98">
          <cell r="A98">
            <v>37350</v>
          </cell>
          <cell r="B98">
            <v>32.036666666666669</v>
          </cell>
        </row>
        <row r="99">
          <cell r="A99">
            <v>37351</v>
          </cell>
          <cell r="B99">
            <v>29.216666666666669</v>
          </cell>
        </row>
        <row r="100">
          <cell r="A100">
            <v>37352</v>
          </cell>
          <cell r="B100">
            <v>29.216666666666669</v>
          </cell>
        </row>
        <row r="101">
          <cell r="A101">
            <v>37353</v>
          </cell>
          <cell r="B101">
            <v>26.426666666666666</v>
          </cell>
        </row>
        <row r="102">
          <cell r="A102">
            <v>37354</v>
          </cell>
          <cell r="B102">
            <v>28.286666666666665</v>
          </cell>
        </row>
        <row r="103">
          <cell r="A103">
            <v>37355</v>
          </cell>
          <cell r="B103">
            <v>26.3</v>
          </cell>
        </row>
        <row r="104">
          <cell r="A104">
            <v>37356</v>
          </cell>
          <cell r="B104">
            <v>25.286666666666665</v>
          </cell>
        </row>
        <row r="105">
          <cell r="A105">
            <v>37357</v>
          </cell>
          <cell r="B105">
            <v>21.013333333333332</v>
          </cell>
        </row>
        <row r="106">
          <cell r="A106">
            <v>37358</v>
          </cell>
          <cell r="B106">
            <v>16.183333333333334</v>
          </cell>
        </row>
        <row r="107">
          <cell r="A107">
            <v>37359</v>
          </cell>
          <cell r="B107">
            <v>16.173333333333332</v>
          </cell>
        </row>
        <row r="108">
          <cell r="A108">
            <v>37360</v>
          </cell>
          <cell r="B108">
            <v>12.583333333333334</v>
          </cell>
        </row>
        <row r="109">
          <cell r="A109">
            <v>37361</v>
          </cell>
          <cell r="B109">
            <v>16.136666666666667</v>
          </cell>
        </row>
        <row r="110">
          <cell r="A110">
            <v>37362</v>
          </cell>
          <cell r="B110">
            <v>14.920000000000002</v>
          </cell>
        </row>
        <row r="111">
          <cell r="A111">
            <v>37363</v>
          </cell>
          <cell r="B111">
            <v>14.920000000000002</v>
          </cell>
        </row>
        <row r="112">
          <cell r="A112">
            <v>37364</v>
          </cell>
          <cell r="B112">
            <v>14.920000000000002</v>
          </cell>
        </row>
        <row r="113">
          <cell r="A113">
            <v>37365</v>
          </cell>
          <cell r="B113">
            <v>9.94</v>
          </cell>
        </row>
        <row r="114">
          <cell r="A114">
            <v>37366</v>
          </cell>
          <cell r="B114">
            <v>9.9433333333333334</v>
          </cell>
        </row>
        <row r="115">
          <cell r="A115">
            <v>37367</v>
          </cell>
          <cell r="B115">
            <v>8.5</v>
          </cell>
        </row>
        <row r="116">
          <cell r="A116">
            <v>37368</v>
          </cell>
          <cell r="B116">
            <v>10.979999999999999</v>
          </cell>
        </row>
        <row r="117">
          <cell r="A117">
            <v>37369</v>
          </cell>
          <cell r="B117">
            <v>13.456666666666665</v>
          </cell>
        </row>
        <row r="118">
          <cell r="A118">
            <v>37370</v>
          </cell>
          <cell r="B118">
            <v>19.87</v>
          </cell>
        </row>
        <row r="119">
          <cell r="A119">
            <v>37371</v>
          </cell>
          <cell r="B119">
            <v>20.180000000000003</v>
          </cell>
        </row>
        <row r="120">
          <cell r="A120">
            <v>37372</v>
          </cell>
          <cell r="B120">
            <v>18.32</v>
          </cell>
        </row>
        <row r="121">
          <cell r="A121">
            <v>37373</v>
          </cell>
          <cell r="B121">
            <v>18.32</v>
          </cell>
        </row>
        <row r="122">
          <cell r="A122">
            <v>37374</v>
          </cell>
          <cell r="B122">
            <v>15.200000000000001</v>
          </cell>
        </row>
        <row r="123">
          <cell r="A123">
            <v>37375</v>
          </cell>
          <cell r="B123">
            <v>18.166666666666668</v>
          </cell>
        </row>
        <row r="124">
          <cell r="A124">
            <v>37376</v>
          </cell>
          <cell r="B124">
            <v>16.446666666666665</v>
          </cell>
        </row>
        <row r="125">
          <cell r="A125">
            <v>37377</v>
          </cell>
          <cell r="B125">
            <v>19.170000000000002</v>
          </cell>
        </row>
        <row r="126">
          <cell r="A126">
            <v>37378</v>
          </cell>
          <cell r="B126">
            <v>19.513333333333332</v>
          </cell>
        </row>
        <row r="127">
          <cell r="A127">
            <v>37379</v>
          </cell>
          <cell r="B127">
            <v>19.48</v>
          </cell>
        </row>
        <row r="128">
          <cell r="A128">
            <v>37380</v>
          </cell>
          <cell r="B128">
            <v>19.473333333333333</v>
          </cell>
        </row>
        <row r="129">
          <cell r="A129">
            <v>37381</v>
          </cell>
          <cell r="B129">
            <v>22.833333333333332</v>
          </cell>
        </row>
        <row r="130">
          <cell r="A130">
            <v>37382</v>
          </cell>
          <cell r="B130">
            <v>25.516666666666666</v>
          </cell>
        </row>
        <row r="131">
          <cell r="A131">
            <v>37383</v>
          </cell>
          <cell r="B131">
            <v>21.613333333333333</v>
          </cell>
        </row>
        <row r="132">
          <cell r="A132">
            <v>37384</v>
          </cell>
          <cell r="B132">
            <v>21.176666666666666</v>
          </cell>
        </row>
        <row r="133">
          <cell r="A133">
            <v>37385</v>
          </cell>
          <cell r="B133">
            <v>23.72666666666667</v>
          </cell>
        </row>
        <row r="134">
          <cell r="A134">
            <v>37386</v>
          </cell>
          <cell r="B134">
            <v>22.069999999999997</v>
          </cell>
        </row>
        <row r="135">
          <cell r="A135">
            <v>37387</v>
          </cell>
          <cell r="B135">
            <v>22.069999999999997</v>
          </cell>
        </row>
        <row r="136">
          <cell r="A136">
            <v>37388</v>
          </cell>
          <cell r="B136">
            <v>20.333333333333332</v>
          </cell>
        </row>
        <row r="137">
          <cell r="A137">
            <v>37389</v>
          </cell>
          <cell r="B137">
            <v>23.366666666666664</v>
          </cell>
        </row>
        <row r="138">
          <cell r="A138">
            <v>37390</v>
          </cell>
          <cell r="B138">
            <v>23.24</v>
          </cell>
        </row>
        <row r="139">
          <cell r="A139">
            <v>37391</v>
          </cell>
          <cell r="B139">
            <v>27.38</v>
          </cell>
        </row>
        <row r="140">
          <cell r="A140">
            <v>37392</v>
          </cell>
          <cell r="B140">
            <v>25.266666666666666</v>
          </cell>
        </row>
        <row r="141">
          <cell r="A141">
            <v>37393</v>
          </cell>
          <cell r="B141">
            <v>22.100000000000005</v>
          </cell>
        </row>
        <row r="142">
          <cell r="A142">
            <v>37394</v>
          </cell>
          <cell r="B142">
            <v>22.150000000000002</v>
          </cell>
        </row>
        <row r="143">
          <cell r="A143">
            <v>37395</v>
          </cell>
          <cell r="B143">
            <v>19.886666666666667</v>
          </cell>
        </row>
        <row r="144">
          <cell r="A144">
            <v>37396</v>
          </cell>
          <cell r="B144">
            <v>22.686666666666667</v>
          </cell>
        </row>
        <row r="145">
          <cell r="A145">
            <v>37397</v>
          </cell>
          <cell r="B145">
            <v>18.796666666666667</v>
          </cell>
        </row>
        <row r="146">
          <cell r="A146">
            <v>37398</v>
          </cell>
          <cell r="B146">
            <v>16.206666666666667</v>
          </cell>
        </row>
        <row r="147">
          <cell r="A147">
            <v>37399</v>
          </cell>
          <cell r="B147">
            <v>16.213333333333335</v>
          </cell>
        </row>
        <row r="148">
          <cell r="A148">
            <v>37400</v>
          </cell>
          <cell r="B148">
            <v>10.323333333333332</v>
          </cell>
        </row>
        <row r="149">
          <cell r="A149">
            <v>37401</v>
          </cell>
          <cell r="B149">
            <v>10.323333333333332</v>
          </cell>
        </row>
        <row r="150">
          <cell r="A150">
            <v>37402</v>
          </cell>
          <cell r="B150">
            <v>10.42</v>
          </cell>
        </row>
        <row r="151">
          <cell r="A151">
            <v>37403</v>
          </cell>
          <cell r="B151">
            <v>10.42</v>
          </cell>
        </row>
        <row r="152">
          <cell r="A152">
            <v>37404</v>
          </cell>
          <cell r="B152">
            <v>14.266666666666667</v>
          </cell>
        </row>
        <row r="153">
          <cell r="A153">
            <v>37405</v>
          </cell>
          <cell r="B153">
            <v>12.703333333333333</v>
          </cell>
        </row>
        <row r="154">
          <cell r="A154">
            <v>37406</v>
          </cell>
          <cell r="B154">
            <v>14.423333333333334</v>
          </cell>
        </row>
        <row r="155">
          <cell r="A155">
            <v>37407</v>
          </cell>
          <cell r="B155">
            <v>14.423333333333334</v>
          </cell>
        </row>
        <row r="156">
          <cell r="A156">
            <v>37408</v>
          </cell>
          <cell r="B156">
            <v>10.910000000000002</v>
          </cell>
        </row>
        <row r="157">
          <cell r="A157">
            <v>37409</v>
          </cell>
          <cell r="B157">
            <v>8.3333333333333339</v>
          </cell>
        </row>
        <row r="158">
          <cell r="A158">
            <v>37410</v>
          </cell>
          <cell r="B158">
            <v>13.850000000000001</v>
          </cell>
        </row>
        <row r="159">
          <cell r="A159">
            <v>37411</v>
          </cell>
          <cell r="B159">
            <v>9.2866666666666671</v>
          </cell>
        </row>
        <row r="160">
          <cell r="A160">
            <v>37412</v>
          </cell>
          <cell r="B160">
            <v>7.9633333333333338</v>
          </cell>
        </row>
        <row r="161">
          <cell r="A161">
            <v>37413</v>
          </cell>
          <cell r="B161">
            <v>8.1133333333333333</v>
          </cell>
        </row>
        <row r="162">
          <cell r="A162">
            <v>37414</v>
          </cell>
          <cell r="B162">
            <v>4.1966666666666663</v>
          </cell>
        </row>
        <row r="163">
          <cell r="A163">
            <v>37415</v>
          </cell>
          <cell r="B163">
            <v>4.1966666666666663</v>
          </cell>
        </row>
        <row r="164">
          <cell r="A164">
            <v>37416</v>
          </cell>
          <cell r="B164">
            <v>4.3833333333333337</v>
          </cell>
        </row>
        <row r="165">
          <cell r="A165">
            <v>37417</v>
          </cell>
          <cell r="B165">
            <v>5.5166666666666666</v>
          </cell>
        </row>
        <row r="166">
          <cell r="A166">
            <v>37418</v>
          </cell>
          <cell r="B166">
            <v>5.59</v>
          </cell>
        </row>
        <row r="167">
          <cell r="A167">
            <v>37419</v>
          </cell>
          <cell r="B167">
            <v>12.133333333333333</v>
          </cell>
        </row>
        <row r="168">
          <cell r="A168">
            <v>37420</v>
          </cell>
          <cell r="B168">
            <v>16.336666666666666</v>
          </cell>
        </row>
        <row r="169">
          <cell r="A169">
            <v>37421</v>
          </cell>
          <cell r="B169">
            <v>8.9966666666666679</v>
          </cell>
        </row>
        <row r="170">
          <cell r="A170">
            <v>37422</v>
          </cell>
          <cell r="B170">
            <v>8.9966666666666679</v>
          </cell>
        </row>
        <row r="171">
          <cell r="A171">
            <v>37423</v>
          </cell>
          <cell r="B171">
            <v>8.293333333333333</v>
          </cell>
        </row>
        <row r="172">
          <cell r="A172">
            <v>37424</v>
          </cell>
          <cell r="B172">
            <v>12.049999999999999</v>
          </cell>
        </row>
        <row r="173">
          <cell r="A173">
            <v>37425</v>
          </cell>
          <cell r="B173">
            <v>9.7433333333333341</v>
          </cell>
        </row>
        <row r="174">
          <cell r="A174">
            <v>37426</v>
          </cell>
          <cell r="B174">
            <v>6.3633333333333333</v>
          </cell>
        </row>
        <row r="175">
          <cell r="A175">
            <v>37427</v>
          </cell>
          <cell r="B175">
            <v>4.37</v>
          </cell>
        </row>
        <row r="176">
          <cell r="A176">
            <v>37428</v>
          </cell>
          <cell r="B176">
            <v>3.5700000000000003</v>
          </cell>
        </row>
        <row r="177">
          <cell r="A177">
            <v>37429</v>
          </cell>
          <cell r="B177">
            <v>3.563333333333333</v>
          </cell>
        </row>
        <row r="178">
          <cell r="A178">
            <v>37430</v>
          </cell>
          <cell r="B178">
            <v>5.333333333333333</v>
          </cell>
        </row>
        <row r="179">
          <cell r="A179">
            <v>37431</v>
          </cell>
          <cell r="B179">
            <v>6.3999999999999995</v>
          </cell>
        </row>
        <row r="180">
          <cell r="A180">
            <v>37432</v>
          </cell>
          <cell r="B180">
            <v>9.7233333333333327</v>
          </cell>
        </row>
        <row r="181">
          <cell r="A181">
            <v>37433</v>
          </cell>
          <cell r="B181">
            <v>11.243333333333334</v>
          </cell>
        </row>
        <row r="182">
          <cell r="A182">
            <v>37434</v>
          </cell>
          <cell r="B182">
            <v>6.5133333333333328</v>
          </cell>
        </row>
        <row r="183">
          <cell r="A183">
            <v>37435</v>
          </cell>
          <cell r="B183">
            <v>6.69</v>
          </cell>
        </row>
        <row r="184">
          <cell r="A184">
            <v>37436</v>
          </cell>
          <cell r="B184">
            <v>2.9666666666666668</v>
          </cell>
        </row>
        <row r="185">
          <cell r="A185">
            <v>37437</v>
          </cell>
          <cell r="B185">
            <v>3.5</v>
          </cell>
        </row>
        <row r="186">
          <cell r="A186">
            <v>37438</v>
          </cell>
          <cell r="B186">
            <v>5.12</v>
          </cell>
        </row>
        <row r="187">
          <cell r="A187">
            <v>37439</v>
          </cell>
          <cell r="B187">
            <v>2.4766666666666666</v>
          </cell>
        </row>
        <row r="188">
          <cell r="A188">
            <v>37440</v>
          </cell>
          <cell r="B188">
            <v>2.4833333333333329</v>
          </cell>
        </row>
        <row r="189">
          <cell r="A189">
            <v>37441</v>
          </cell>
          <cell r="B189">
            <v>2.3666666666666667</v>
          </cell>
        </row>
        <row r="190">
          <cell r="A190">
            <v>37442</v>
          </cell>
          <cell r="B190">
            <v>1.4766666666666666</v>
          </cell>
        </row>
        <row r="191">
          <cell r="A191">
            <v>37443</v>
          </cell>
          <cell r="B191">
            <v>1.47</v>
          </cell>
        </row>
        <row r="192">
          <cell r="A192">
            <v>37444</v>
          </cell>
          <cell r="B192">
            <v>4</v>
          </cell>
        </row>
        <row r="193">
          <cell r="A193">
            <v>37445</v>
          </cell>
          <cell r="B193">
            <v>4.9533333333333331</v>
          </cell>
        </row>
        <row r="194">
          <cell r="A194">
            <v>37446</v>
          </cell>
          <cell r="B194">
            <v>14.86</v>
          </cell>
        </row>
        <row r="195">
          <cell r="A195">
            <v>37447</v>
          </cell>
          <cell r="B195">
            <v>14.873333333333335</v>
          </cell>
        </row>
        <row r="196">
          <cell r="A196">
            <v>37448</v>
          </cell>
          <cell r="B196">
            <v>11.826666666666668</v>
          </cell>
        </row>
        <row r="197">
          <cell r="A197">
            <v>37449</v>
          </cell>
          <cell r="B197">
            <v>10.313333333333334</v>
          </cell>
        </row>
        <row r="198">
          <cell r="A198">
            <v>37450</v>
          </cell>
          <cell r="B198">
            <v>10.313333333333334</v>
          </cell>
        </row>
        <row r="199">
          <cell r="A199">
            <v>37451</v>
          </cell>
          <cell r="B199">
            <v>6.5</v>
          </cell>
        </row>
        <row r="200">
          <cell r="A200">
            <v>37452</v>
          </cell>
          <cell r="B200">
            <v>8.5033333333333321</v>
          </cell>
        </row>
        <row r="201">
          <cell r="A201">
            <v>37453</v>
          </cell>
          <cell r="B201">
            <v>5.1366666666666667</v>
          </cell>
        </row>
        <row r="202">
          <cell r="A202">
            <v>37454</v>
          </cell>
          <cell r="B202">
            <v>4.8633333333333333</v>
          </cell>
        </row>
        <row r="203">
          <cell r="A203">
            <v>37455</v>
          </cell>
          <cell r="B203">
            <v>4.9766666666666666</v>
          </cell>
        </row>
        <row r="204">
          <cell r="A204">
            <v>37456</v>
          </cell>
          <cell r="B204">
            <v>5.56</v>
          </cell>
        </row>
        <row r="205">
          <cell r="A205">
            <v>37457</v>
          </cell>
          <cell r="B205">
            <v>5.5633333333333326</v>
          </cell>
        </row>
        <row r="206">
          <cell r="A206">
            <v>37458</v>
          </cell>
          <cell r="B206">
            <v>12.333333333333334</v>
          </cell>
        </row>
        <row r="207">
          <cell r="A207">
            <v>37459</v>
          </cell>
          <cell r="B207">
            <v>13.346666666666666</v>
          </cell>
        </row>
        <row r="208">
          <cell r="A208">
            <v>37460</v>
          </cell>
          <cell r="B208">
            <v>14.633333333333333</v>
          </cell>
        </row>
        <row r="209">
          <cell r="A209">
            <v>37461</v>
          </cell>
          <cell r="B209">
            <v>16.003333333333334</v>
          </cell>
        </row>
        <row r="210">
          <cell r="A210">
            <v>37462</v>
          </cell>
          <cell r="B210">
            <v>19.236666666666668</v>
          </cell>
        </row>
        <row r="211">
          <cell r="A211">
            <v>37463</v>
          </cell>
          <cell r="B211">
            <v>17.596666666666668</v>
          </cell>
        </row>
        <row r="212">
          <cell r="A212">
            <v>37464</v>
          </cell>
          <cell r="B212">
            <v>17.596666666666668</v>
          </cell>
        </row>
        <row r="213">
          <cell r="A213">
            <v>37465</v>
          </cell>
          <cell r="B213">
            <v>15.833333333333334</v>
          </cell>
        </row>
        <row r="214">
          <cell r="A214">
            <v>37466</v>
          </cell>
          <cell r="B214">
            <v>19.760000000000002</v>
          </cell>
        </row>
        <row r="215">
          <cell r="A215">
            <v>37467</v>
          </cell>
          <cell r="B215">
            <v>15.300000000000002</v>
          </cell>
        </row>
        <row r="216">
          <cell r="A216">
            <v>37468</v>
          </cell>
          <cell r="B216">
            <v>15.049999999999999</v>
          </cell>
        </row>
        <row r="217">
          <cell r="A217">
            <v>37469</v>
          </cell>
          <cell r="B217">
            <v>16.61</v>
          </cell>
        </row>
        <row r="218">
          <cell r="A218">
            <v>37470</v>
          </cell>
          <cell r="B218">
            <v>16.16</v>
          </cell>
        </row>
        <row r="219">
          <cell r="A219">
            <v>37471</v>
          </cell>
          <cell r="B219">
            <v>16.170000000000002</v>
          </cell>
        </row>
        <row r="220">
          <cell r="A220">
            <v>37472</v>
          </cell>
          <cell r="B220">
            <v>16.343333333333334</v>
          </cell>
        </row>
        <row r="221">
          <cell r="A221">
            <v>37473</v>
          </cell>
          <cell r="B221">
            <v>16.663333333333334</v>
          </cell>
        </row>
        <row r="222">
          <cell r="A222">
            <v>37474</v>
          </cell>
          <cell r="B222">
            <v>14.826666666666668</v>
          </cell>
        </row>
        <row r="223">
          <cell r="A223">
            <v>37475</v>
          </cell>
          <cell r="B223">
            <v>15.6</v>
          </cell>
        </row>
        <row r="224">
          <cell r="A224">
            <v>37476</v>
          </cell>
          <cell r="B224">
            <v>16.046666666666667</v>
          </cell>
        </row>
        <row r="225">
          <cell r="A225">
            <v>37477</v>
          </cell>
          <cell r="B225">
            <v>13.766666666666666</v>
          </cell>
        </row>
        <row r="226">
          <cell r="A226">
            <v>37478</v>
          </cell>
          <cell r="B226">
            <v>13.766666666666666</v>
          </cell>
        </row>
        <row r="227">
          <cell r="A227">
            <v>37479</v>
          </cell>
          <cell r="B227">
            <v>13.666666666666666</v>
          </cell>
        </row>
        <row r="228">
          <cell r="A228">
            <v>37480</v>
          </cell>
          <cell r="B228">
            <v>16.896666666666665</v>
          </cell>
        </row>
        <row r="229">
          <cell r="A229">
            <v>37481</v>
          </cell>
          <cell r="B229">
            <v>19.936666666666667</v>
          </cell>
        </row>
        <row r="230">
          <cell r="A230">
            <v>37482</v>
          </cell>
          <cell r="B230">
            <v>20.786666666666665</v>
          </cell>
        </row>
        <row r="231">
          <cell r="A231">
            <v>37483</v>
          </cell>
          <cell r="B231">
            <v>20.943333333333332</v>
          </cell>
        </row>
        <row r="232">
          <cell r="A232">
            <v>37484</v>
          </cell>
          <cell r="B232">
            <v>18.646666666666665</v>
          </cell>
        </row>
        <row r="233">
          <cell r="A233">
            <v>37485</v>
          </cell>
          <cell r="B233">
            <v>18.616666666666667</v>
          </cell>
        </row>
        <row r="234">
          <cell r="A234">
            <v>37486</v>
          </cell>
          <cell r="B234">
            <v>16.846666666666668</v>
          </cell>
        </row>
        <row r="235">
          <cell r="A235">
            <v>37487</v>
          </cell>
          <cell r="B235">
            <v>21.056666666666668</v>
          </cell>
        </row>
        <row r="236">
          <cell r="A236">
            <v>37488</v>
          </cell>
          <cell r="B236">
            <v>17.083333333333332</v>
          </cell>
        </row>
        <row r="237">
          <cell r="A237">
            <v>37489</v>
          </cell>
          <cell r="B237">
            <v>16.173333333333332</v>
          </cell>
        </row>
        <row r="238">
          <cell r="A238">
            <v>37490</v>
          </cell>
          <cell r="B238">
            <v>15.94</v>
          </cell>
        </row>
        <row r="239">
          <cell r="A239">
            <v>37491</v>
          </cell>
          <cell r="B239">
            <v>15.840000000000002</v>
          </cell>
        </row>
        <row r="240">
          <cell r="A240">
            <v>37492</v>
          </cell>
          <cell r="B240">
            <v>15.833333333333334</v>
          </cell>
        </row>
        <row r="241">
          <cell r="A241">
            <v>37493</v>
          </cell>
          <cell r="B241">
            <v>15.876666666666665</v>
          </cell>
        </row>
        <row r="242">
          <cell r="A242">
            <v>37494</v>
          </cell>
          <cell r="B242">
            <v>18.97</v>
          </cell>
        </row>
        <row r="243">
          <cell r="A243">
            <v>37495</v>
          </cell>
          <cell r="B243">
            <v>18.943333333333332</v>
          </cell>
        </row>
        <row r="244">
          <cell r="A244">
            <v>37496</v>
          </cell>
          <cell r="B244">
            <v>20.886666666666667</v>
          </cell>
        </row>
        <row r="245">
          <cell r="A245">
            <v>37497</v>
          </cell>
          <cell r="B245">
            <v>20.779999999999998</v>
          </cell>
        </row>
        <row r="246">
          <cell r="A246">
            <v>37498</v>
          </cell>
          <cell r="B246">
            <v>23.01</v>
          </cell>
        </row>
        <row r="247">
          <cell r="A247">
            <v>37499</v>
          </cell>
          <cell r="B247">
            <v>23.01</v>
          </cell>
        </row>
        <row r="248">
          <cell r="A248">
            <v>37500</v>
          </cell>
          <cell r="B248">
            <v>26</v>
          </cell>
        </row>
        <row r="249">
          <cell r="A249">
            <v>37501</v>
          </cell>
          <cell r="B249">
            <v>26</v>
          </cell>
        </row>
        <row r="250">
          <cell r="A250">
            <v>37502</v>
          </cell>
          <cell r="B250">
            <v>24.726666666666663</v>
          </cell>
        </row>
        <row r="251">
          <cell r="A251">
            <v>37503</v>
          </cell>
          <cell r="B251">
            <v>24.223333333333333</v>
          </cell>
        </row>
        <row r="252">
          <cell r="A252">
            <v>37504</v>
          </cell>
          <cell r="B252">
            <v>22.563333333333333</v>
          </cell>
        </row>
        <row r="253">
          <cell r="A253">
            <v>37505</v>
          </cell>
          <cell r="B253">
            <v>20.319999999999997</v>
          </cell>
        </row>
        <row r="254">
          <cell r="A254">
            <v>37506</v>
          </cell>
          <cell r="B254">
            <v>20.319999999999997</v>
          </cell>
        </row>
        <row r="255">
          <cell r="A255">
            <v>37507</v>
          </cell>
          <cell r="B255">
            <v>26.033333333333331</v>
          </cell>
        </row>
        <row r="256">
          <cell r="A256">
            <v>37508</v>
          </cell>
          <cell r="B256">
            <v>25.41</v>
          </cell>
        </row>
        <row r="257">
          <cell r="A257">
            <v>37509</v>
          </cell>
          <cell r="B257">
            <v>24.959999999999997</v>
          </cell>
        </row>
        <row r="258">
          <cell r="A258">
            <v>37510</v>
          </cell>
          <cell r="B258">
            <v>25.863333333333333</v>
          </cell>
        </row>
        <row r="259">
          <cell r="A259">
            <v>37511</v>
          </cell>
          <cell r="B259">
            <v>26.706666666666667</v>
          </cell>
        </row>
        <row r="260">
          <cell r="A260">
            <v>37512</v>
          </cell>
          <cell r="B260">
            <v>25.566666666666666</v>
          </cell>
        </row>
        <row r="261">
          <cell r="A261">
            <v>37513</v>
          </cell>
          <cell r="B261">
            <v>25.566666666666666</v>
          </cell>
        </row>
        <row r="262">
          <cell r="A262">
            <v>37514</v>
          </cell>
          <cell r="B262">
            <v>25.400000000000002</v>
          </cell>
        </row>
        <row r="263">
          <cell r="A263">
            <v>37515</v>
          </cell>
          <cell r="B263">
            <v>27.13</v>
          </cell>
        </row>
        <row r="264">
          <cell r="A264">
            <v>37516</v>
          </cell>
          <cell r="B264">
            <v>24.916666666666668</v>
          </cell>
        </row>
        <row r="265">
          <cell r="A265">
            <v>37517</v>
          </cell>
          <cell r="B265">
            <v>24.106666666666666</v>
          </cell>
        </row>
        <row r="266">
          <cell r="A266">
            <v>37518</v>
          </cell>
          <cell r="B266">
            <v>23.533333333333331</v>
          </cell>
        </row>
        <row r="267">
          <cell r="A267">
            <v>37519</v>
          </cell>
          <cell r="B267">
            <v>21.856666666666669</v>
          </cell>
        </row>
        <row r="268">
          <cell r="A268">
            <v>37520</v>
          </cell>
          <cell r="B268">
            <v>21.856666666666669</v>
          </cell>
        </row>
        <row r="269">
          <cell r="A269">
            <v>37521</v>
          </cell>
          <cell r="B269">
            <v>25.25</v>
          </cell>
        </row>
        <row r="270">
          <cell r="A270">
            <v>37522</v>
          </cell>
          <cell r="B270">
            <v>25.02</v>
          </cell>
        </row>
        <row r="271">
          <cell r="A271">
            <v>37523</v>
          </cell>
          <cell r="B271">
            <v>24.363333333333333</v>
          </cell>
        </row>
        <row r="272">
          <cell r="A272">
            <v>37524</v>
          </cell>
          <cell r="B272">
            <v>24.916666666666668</v>
          </cell>
        </row>
        <row r="273">
          <cell r="A273">
            <v>37525</v>
          </cell>
          <cell r="B273">
            <v>24.783333333333331</v>
          </cell>
        </row>
        <row r="274">
          <cell r="A274">
            <v>37526</v>
          </cell>
          <cell r="B274">
            <v>25.330000000000002</v>
          </cell>
        </row>
        <row r="275">
          <cell r="A275">
            <v>37527</v>
          </cell>
          <cell r="B275">
            <v>25.330000000000002</v>
          </cell>
        </row>
        <row r="276">
          <cell r="A276">
            <v>37528</v>
          </cell>
          <cell r="B276">
            <v>23.776666666666667</v>
          </cell>
        </row>
        <row r="277">
          <cell r="A277">
            <v>37529</v>
          </cell>
          <cell r="B277">
            <v>25.583333333333332</v>
          </cell>
        </row>
        <row r="278">
          <cell r="A278">
            <v>37530</v>
          </cell>
          <cell r="B278">
            <v>25.040000000000003</v>
          </cell>
        </row>
        <row r="279">
          <cell r="A279">
            <v>37531</v>
          </cell>
          <cell r="B279">
            <v>26.833333333333332</v>
          </cell>
        </row>
        <row r="280">
          <cell r="A280">
            <v>37532</v>
          </cell>
          <cell r="B280">
            <v>27.02</v>
          </cell>
        </row>
        <row r="281">
          <cell r="A281">
            <v>37533</v>
          </cell>
          <cell r="B281">
            <v>25.12</v>
          </cell>
        </row>
        <row r="282">
          <cell r="A282">
            <v>37534</v>
          </cell>
          <cell r="B282">
            <v>25.12</v>
          </cell>
        </row>
        <row r="283">
          <cell r="A283">
            <v>37535</v>
          </cell>
          <cell r="B283">
            <v>24.8</v>
          </cell>
        </row>
        <row r="284">
          <cell r="A284">
            <v>37536</v>
          </cell>
          <cell r="B284">
            <v>26.669999999999998</v>
          </cell>
        </row>
        <row r="285">
          <cell r="A285">
            <v>37537</v>
          </cell>
          <cell r="B285">
            <v>24.996666666666666</v>
          </cell>
        </row>
        <row r="286">
          <cell r="A286">
            <v>37538</v>
          </cell>
          <cell r="B286">
            <v>24.283333333333331</v>
          </cell>
        </row>
        <row r="287">
          <cell r="A287">
            <v>37539</v>
          </cell>
          <cell r="B287">
            <v>24.313333333333333</v>
          </cell>
        </row>
        <row r="288">
          <cell r="A288">
            <v>37540</v>
          </cell>
          <cell r="B288">
            <v>25.933333333333334</v>
          </cell>
        </row>
        <row r="289">
          <cell r="A289">
            <v>37541</v>
          </cell>
          <cell r="B289">
            <v>25.933333333333334</v>
          </cell>
        </row>
        <row r="290">
          <cell r="A290">
            <v>37542</v>
          </cell>
          <cell r="B290">
            <v>25.75333333333333</v>
          </cell>
        </row>
        <row r="291">
          <cell r="A291">
            <v>37543</v>
          </cell>
          <cell r="B291">
            <v>27.136666666666667</v>
          </cell>
        </row>
        <row r="292">
          <cell r="A292">
            <v>37544</v>
          </cell>
          <cell r="B292">
            <v>28.650000000000002</v>
          </cell>
        </row>
        <row r="293">
          <cell r="A293">
            <v>37545</v>
          </cell>
          <cell r="B293">
            <v>31.676666666666666</v>
          </cell>
        </row>
        <row r="294">
          <cell r="A294">
            <v>37546</v>
          </cell>
          <cell r="B294">
            <v>30.326666666666664</v>
          </cell>
        </row>
        <row r="295">
          <cell r="A295">
            <v>37547</v>
          </cell>
          <cell r="B295">
            <v>28.176666666666666</v>
          </cell>
        </row>
        <row r="296">
          <cell r="A296">
            <v>37548</v>
          </cell>
          <cell r="B296">
            <v>28.169999999999998</v>
          </cell>
        </row>
        <row r="297">
          <cell r="A297">
            <v>37549</v>
          </cell>
          <cell r="B297">
            <v>23.633333333333336</v>
          </cell>
        </row>
        <row r="298">
          <cell r="A298">
            <v>37550</v>
          </cell>
          <cell r="B298">
            <v>29.546666666666667</v>
          </cell>
        </row>
        <row r="299">
          <cell r="A299">
            <v>37551</v>
          </cell>
          <cell r="B299">
            <v>31.013333333333332</v>
          </cell>
        </row>
        <row r="300">
          <cell r="A300">
            <v>37552</v>
          </cell>
          <cell r="B300">
            <v>30.99</v>
          </cell>
        </row>
        <row r="301">
          <cell r="A301">
            <v>37553</v>
          </cell>
          <cell r="B301">
            <v>30.99</v>
          </cell>
        </row>
        <row r="302">
          <cell r="A302">
            <v>37554</v>
          </cell>
          <cell r="B302">
            <v>29.099999999999998</v>
          </cell>
        </row>
        <row r="303">
          <cell r="A303">
            <v>37555</v>
          </cell>
          <cell r="B303">
            <v>29.086666666666662</v>
          </cell>
        </row>
        <row r="304">
          <cell r="A304">
            <v>37556</v>
          </cell>
          <cell r="B304">
            <v>29.296666666666667</v>
          </cell>
        </row>
        <row r="305">
          <cell r="A305">
            <v>37557</v>
          </cell>
          <cell r="B305">
            <v>32.173333333333332</v>
          </cell>
        </row>
        <row r="306">
          <cell r="A306">
            <v>37558</v>
          </cell>
          <cell r="B306">
            <v>34.233333333333334</v>
          </cell>
        </row>
        <row r="307">
          <cell r="A307">
            <v>37559</v>
          </cell>
          <cell r="B307">
            <v>36.226666666666667</v>
          </cell>
        </row>
        <row r="308">
          <cell r="A308">
            <v>37560</v>
          </cell>
          <cell r="B308">
            <v>40.6</v>
          </cell>
        </row>
        <row r="309">
          <cell r="A309">
            <v>37561</v>
          </cell>
          <cell r="B309">
            <v>41.24666666666667</v>
          </cell>
        </row>
        <row r="310">
          <cell r="A310">
            <v>37562</v>
          </cell>
          <cell r="B310">
            <v>42.383333333333333</v>
          </cell>
        </row>
        <row r="311">
          <cell r="A311">
            <v>37563</v>
          </cell>
          <cell r="B311">
            <v>37.04</v>
          </cell>
        </row>
        <row r="312">
          <cell r="A312">
            <v>37564</v>
          </cell>
          <cell r="B312">
            <v>40.270000000000003</v>
          </cell>
        </row>
        <row r="313">
          <cell r="A313">
            <v>37565</v>
          </cell>
          <cell r="B313">
            <v>35.58</v>
          </cell>
        </row>
        <row r="314">
          <cell r="A314">
            <v>37566</v>
          </cell>
          <cell r="B314">
            <v>31.7</v>
          </cell>
        </row>
        <row r="315">
          <cell r="A315">
            <v>37567</v>
          </cell>
          <cell r="B315">
            <v>30.040000000000003</v>
          </cell>
        </row>
        <row r="316">
          <cell r="A316">
            <v>37568</v>
          </cell>
          <cell r="B316">
            <v>30.040000000000003</v>
          </cell>
        </row>
        <row r="317">
          <cell r="A317">
            <v>37569</v>
          </cell>
          <cell r="B317">
            <v>27.633333333333336</v>
          </cell>
        </row>
        <row r="318">
          <cell r="A318">
            <v>37570</v>
          </cell>
          <cell r="B318">
            <v>22.066666666666666</v>
          </cell>
        </row>
        <row r="319">
          <cell r="A319">
            <v>37571</v>
          </cell>
          <cell r="B319">
            <v>27.403333333333336</v>
          </cell>
        </row>
        <row r="320">
          <cell r="A320">
            <v>37572</v>
          </cell>
          <cell r="B320">
            <v>27.403333333333336</v>
          </cell>
        </row>
        <row r="321">
          <cell r="A321">
            <v>37573</v>
          </cell>
          <cell r="B321">
            <v>29.603333333333335</v>
          </cell>
        </row>
        <row r="322">
          <cell r="A322">
            <v>37574</v>
          </cell>
          <cell r="B322">
            <v>30.7</v>
          </cell>
        </row>
        <row r="323">
          <cell r="A323">
            <v>37575</v>
          </cell>
          <cell r="B323">
            <v>27.22</v>
          </cell>
        </row>
        <row r="324">
          <cell r="A324">
            <v>37576</v>
          </cell>
          <cell r="B324">
            <v>27.209999999999997</v>
          </cell>
        </row>
        <row r="325">
          <cell r="A325">
            <v>37577</v>
          </cell>
          <cell r="B325">
            <v>24.75</v>
          </cell>
        </row>
        <row r="326">
          <cell r="A326">
            <v>37578</v>
          </cell>
          <cell r="B326">
            <v>29</v>
          </cell>
        </row>
        <row r="327">
          <cell r="A327">
            <v>37579</v>
          </cell>
          <cell r="B327">
            <v>28.419999999999998</v>
          </cell>
        </row>
        <row r="328">
          <cell r="A328">
            <v>37580</v>
          </cell>
          <cell r="B328">
            <v>29.466666666666669</v>
          </cell>
        </row>
        <row r="329">
          <cell r="A329">
            <v>37581</v>
          </cell>
          <cell r="B329">
            <v>26.853333333333335</v>
          </cell>
        </row>
        <row r="330">
          <cell r="A330">
            <v>37582</v>
          </cell>
          <cell r="B330">
            <v>25.566666666666666</v>
          </cell>
        </row>
        <row r="331">
          <cell r="A331">
            <v>37583</v>
          </cell>
          <cell r="B331">
            <v>25.553333333333331</v>
          </cell>
        </row>
        <row r="332">
          <cell r="A332">
            <v>37584</v>
          </cell>
          <cell r="B332">
            <v>24.106666666666666</v>
          </cell>
        </row>
        <row r="333">
          <cell r="A333">
            <v>37585</v>
          </cell>
          <cell r="B333">
            <v>30.130000000000006</v>
          </cell>
        </row>
        <row r="334">
          <cell r="A334">
            <v>37586</v>
          </cell>
          <cell r="B334">
            <v>30.055466666666668</v>
          </cell>
        </row>
        <row r="335">
          <cell r="A335">
            <v>37587</v>
          </cell>
          <cell r="B335">
            <v>29.607818666666667</v>
          </cell>
        </row>
        <row r="336">
          <cell r="A336">
            <v>37588</v>
          </cell>
          <cell r="B336">
            <v>29.096798079999999</v>
          </cell>
        </row>
        <row r="337">
          <cell r="A337">
            <v>37589</v>
          </cell>
          <cell r="B337">
            <v>28.779070003200001</v>
          </cell>
        </row>
        <row r="338">
          <cell r="A338">
            <v>37590</v>
          </cell>
          <cell r="B338">
            <v>28.319432803327999</v>
          </cell>
        </row>
        <row r="339">
          <cell r="A339">
            <v>37591</v>
          </cell>
          <cell r="B339">
            <v>26.533333333333331</v>
          </cell>
        </row>
        <row r="340">
          <cell r="A340">
            <v>37592</v>
          </cell>
          <cell r="B340">
            <v>33.17</v>
          </cell>
        </row>
        <row r="341">
          <cell r="A341">
            <v>37593</v>
          </cell>
          <cell r="B341">
            <v>34.876666666666665</v>
          </cell>
        </row>
        <row r="342">
          <cell r="A342">
            <v>37594</v>
          </cell>
          <cell r="B342">
            <v>37.116666666666667</v>
          </cell>
        </row>
        <row r="343">
          <cell r="A343">
            <v>37595</v>
          </cell>
          <cell r="B343">
            <v>37.903333333333336</v>
          </cell>
        </row>
        <row r="344">
          <cell r="A344">
            <v>37596</v>
          </cell>
          <cell r="B344">
            <v>35.383333333333333</v>
          </cell>
        </row>
        <row r="345">
          <cell r="A345">
            <v>37597</v>
          </cell>
          <cell r="B345">
            <v>35.383333333333333</v>
          </cell>
        </row>
        <row r="346">
          <cell r="A346">
            <v>37598</v>
          </cell>
          <cell r="B346">
            <v>29.316666666666666</v>
          </cell>
        </row>
        <row r="347">
          <cell r="A347">
            <v>37599</v>
          </cell>
          <cell r="B347">
            <v>36.64</v>
          </cell>
        </row>
        <row r="348">
          <cell r="A348">
            <v>37600</v>
          </cell>
          <cell r="B348">
            <v>34.176666666666669</v>
          </cell>
        </row>
        <row r="349">
          <cell r="A349">
            <v>37601</v>
          </cell>
          <cell r="B349">
            <v>34.463333333333331</v>
          </cell>
        </row>
        <row r="350">
          <cell r="A350">
            <v>37602</v>
          </cell>
          <cell r="B350">
            <v>38.08</v>
          </cell>
        </row>
        <row r="351">
          <cell r="A351">
            <v>37603</v>
          </cell>
          <cell r="B351">
            <v>36.57</v>
          </cell>
        </row>
        <row r="352">
          <cell r="A352">
            <v>37604</v>
          </cell>
          <cell r="B352">
            <v>36.57</v>
          </cell>
        </row>
        <row r="353">
          <cell r="A353">
            <v>37605</v>
          </cell>
          <cell r="B353">
            <v>34.013333333333335</v>
          </cell>
        </row>
        <row r="354">
          <cell r="A354">
            <v>37606</v>
          </cell>
          <cell r="B354">
            <v>42.513333333333335</v>
          </cell>
        </row>
        <row r="355">
          <cell r="A355">
            <v>37607</v>
          </cell>
          <cell r="B355">
            <v>42.656666666666666</v>
          </cell>
        </row>
        <row r="356">
          <cell r="A356">
            <v>37608</v>
          </cell>
          <cell r="B356">
            <v>40.793333333333337</v>
          </cell>
        </row>
        <row r="357">
          <cell r="A357">
            <v>37609</v>
          </cell>
          <cell r="B357">
            <v>41.606666666666662</v>
          </cell>
        </row>
        <row r="358">
          <cell r="A358">
            <v>37610</v>
          </cell>
          <cell r="B358">
            <v>37.96</v>
          </cell>
        </row>
        <row r="359">
          <cell r="A359">
            <v>37611</v>
          </cell>
          <cell r="B359">
            <v>36.78</v>
          </cell>
        </row>
        <row r="360">
          <cell r="A360">
            <v>37612</v>
          </cell>
          <cell r="B360">
            <v>33.433333333333337</v>
          </cell>
        </row>
        <row r="361">
          <cell r="A361">
            <v>37613</v>
          </cell>
          <cell r="B361">
            <v>41.793333333333329</v>
          </cell>
        </row>
        <row r="362">
          <cell r="A362">
            <v>37614</v>
          </cell>
          <cell r="B362">
            <v>39.333333333333336</v>
          </cell>
        </row>
        <row r="363">
          <cell r="A363">
            <v>37615</v>
          </cell>
          <cell r="B363">
            <v>31.466666666666669</v>
          </cell>
        </row>
        <row r="364">
          <cell r="A364">
            <v>37616</v>
          </cell>
          <cell r="B364">
            <v>43.833333333333336</v>
          </cell>
        </row>
        <row r="365">
          <cell r="A365">
            <v>37617</v>
          </cell>
          <cell r="B365">
            <v>36.496666666666663</v>
          </cell>
        </row>
        <row r="366">
          <cell r="A366">
            <v>37618</v>
          </cell>
          <cell r="B366">
            <v>36.496666666666663</v>
          </cell>
        </row>
        <row r="367">
          <cell r="A367">
            <v>37619</v>
          </cell>
          <cell r="B367">
            <v>31.066666666666666</v>
          </cell>
        </row>
        <row r="368">
          <cell r="A368">
            <v>37620</v>
          </cell>
          <cell r="B368">
            <v>38.833333333333336</v>
          </cell>
        </row>
        <row r="369">
          <cell r="A369">
            <v>37621</v>
          </cell>
          <cell r="B369">
            <v>35.416666666666664</v>
          </cell>
        </row>
        <row r="370">
          <cell r="A370">
            <v>0</v>
          </cell>
          <cell r="B370">
            <v>0</v>
          </cell>
        </row>
        <row r="371">
          <cell r="A371">
            <v>0</v>
          </cell>
          <cell r="B371">
            <v>0</v>
          </cell>
        </row>
        <row r="372">
          <cell r="A372">
            <v>0</v>
          </cell>
          <cell r="B372">
            <v>0</v>
          </cell>
        </row>
        <row r="373">
          <cell r="A373">
            <v>0</v>
          </cell>
          <cell r="B373">
            <v>0</v>
          </cell>
        </row>
        <row r="374">
          <cell r="A374">
            <v>0</v>
          </cell>
          <cell r="B374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h_Flow"/>
      <sheetName val="Escalation"/>
      <sheetName val="Adders"/>
      <sheetName val="Summary"/>
      <sheetName val="Project Summary "/>
      <sheetName val="AOC"/>
      <sheetName val="Lab"/>
      <sheetName val="Security &amp; Change Room"/>
      <sheetName val="MAC"/>
      <sheetName val="MSC"/>
      <sheetName val="Auto Shop"/>
      <sheetName val="Paint Shop"/>
      <sheetName val="Fire Hall "/>
      <sheetName val="Warehouse"/>
      <sheetName val="Sitework"/>
      <sheetName val="Electrical Bldg."/>
      <sheetName val="Demolition"/>
      <sheetName val="Abatement"/>
      <sheetName val="FF &amp; E"/>
      <sheetName val="Migration Cost"/>
      <sheetName val="Warehouse Racking"/>
      <sheetName val="Photo Voltaic - Warehouse"/>
      <sheetName val="Photo Voltaic - MSC"/>
      <sheetName val="mo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50">
          <cell r="C50">
            <v>1</v>
          </cell>
          <cell r="D50" t="str">
            <v>Substructure</v>
          </cell>
          <cell r="I50">
            <v>1735639.4566600001</v>
          </cell>
        </row>
        <row r="52">
          <cell r="D52">
            <v>1.01</v>
          </cell>
          <cell r="E52" t="str">
            <v xml:space="preserve">Site Clearing, Grading </v>
          </cell>
          <cell r="F52">
            <v>67911</v>
          </cell>
          <cell r="G52" t="str">
            <v>sf</v>
          </cell>
          <cell r="H52">
            <v>2.1240000000000001</v>
          </cell>
          <cell r="I52">
            <v>144242.96400000001</v>
          </cell>
        </row>
        <row r="53">
          <cell r="D53">
            <v>1.02</v>
          </cell>
          <cell r="E53" t="str">
            <v>Spread Footings</v>
          </cell>
          <cell r="F53">
            <v>169.7775</v>
          </cell>
          <cell r="G53" t="str">
            <v>ea</v>
          </cell>
          <cell r="H53">
            <v>642.20000000000005</v>
          </cell>
          <cell r="I53">
            <v>109031.11050000001</v>
          </cell>
        </row>
        <row r="54">
          <cell r="D54">
            <v>1.03</v>
          </cell>
          <cell r="E54" t="str">
            <v>Continuous Footings</v>
          </cell>
          <cell r="F54">
            <v>10140</v>
          </cell>
          <cell r="G54" t="str">
            <v>lf</v>
          </cell>
          <cell r="H54">
            <v>88.92</v>
          </cell>
          <cell r="I54">
            <v>901648.8</v>
          </cell>
        </row>
        <row r="55">
          <cell r="D55">
            <v>1.04</v>
          </cell>
          <cell r="E55" t="str">
            <v>Slab on Grade - 8" thick</v>
          </cell>
          <cell r="F55">
            <v>67911</v>
          </cell>
          <cell r="G55" t="str">
            <v>sf</v>
          </cell>
          <cell r="H55">
            <v>7.3112000000000004</v>
          </cell>
          <cell r="I55">
            <v>496510.9032</v>
          </cell>
        </row>
        <row r="56">
          <cell r="D56">
            <v>1.05</v>
          </cell>
          <cell r="E56" t="str">
            <v>4" Sand, Compaction</v>
          </cell>
          <cell r="F56">
            <v>996.02800000000002</v>
          </cell>
          <cell r="G56" t="str">
            <v>cy</v>
          </cell>
          <cell r="H56">
            <v>34.58</v>
          </cell>
          <cell r="I56">
            <v>34442.648240000002</v>
          </cell>
        </row>
        <row r="57">
          <cell r="D57">
            <v>1.06</v>
          </cell>
          <cell r="E57" t="str">
            <v>6 mil membrane</v>
          </cell>
          <cell r="F57">
            <v>67911</v>
          </cell>
          <cell r="G57" t="str">
            <v>sf</v>
          </cell>
          <cell r="H57">
            <v>0.23712</v>
          </cell>
          <cell r="I57">
            <v>16103.05632</v>
          </cell>
        </row>
        <row r="58">
          <cell r="D58">
            <v>1.07</v>
          </cell>
          <cell r="E58" t="str">
            <v>Structural excavation, Backfill</v>
          </cell>
          <cell r="F58">
            <v>1703.4399999999998</v>
          </cell>
          <cell r="G58" t="str">
            <v>cy</v>
          </cell>
          <cell r="H58">
            <v>19.759999999999998</v>
          </cell>
          <cell r="I58">
            <v>33659.974399999992</v>
          </cell>
        </row>
        <row r="60">
          <cell r="C60">
            <v>2</v>
          </cell>
          <cell r="D60" t="str">
            <v>Superstructure</v>
          </cell>
          <cell r="I60">
            <v>4041105.36</v>
          </cell>
        </row>
        <row r="62">
          <cell r="D62">
            <v>2.0099999999999998</v>
          </cell>
          <cell r="E62" t="str">
            <v>Pre-Engineered Metal Bldg.</v>
          </cell>
          <cell r="F62">
            <v>89411</v>
          </cell>
          <cell r="G62" t="str">
            <v>sf</v>
          </cell>
          <cell r="H62">
            <v>38.76</v>
          </cell>
          <cell r="I62">
            <v>3465570.36</v>
          </cell>
        </row>
        <row r="63">
          <cell r="D63">
            <v>2.0199999999999996</v>
          </cell>
          <cell r="E63" t="str">
            <v>Structural Steel - Additional Steel for Cranes</v>
          </cell>
          <cell r="F63">
            <v>120</v>
          </cell>
          <cell r="G63" t="str">
            <v>tons</v>
          </cell>
          <cell r="H63">
            <v>3060</v>
          </cell>
          <cell r="I63">
            <v>367200</v>
          </cell>
        </row>
        <row r="64">
          <cell r="D64">
            <v>2.0299999999999994</v>
          </cell>
          <cell r="E64" t="str">
            <v>Roof Framing</v>
          </cell>
          <cell r="G64" t="str">
            <v>tons</v>
          </cell>
          <cell r="H64">
            <v>3264</v>
          </cell>
          <cell r="I64">
            <v>0</v>
          </cell>
        </row>
        <row r="65">
          <cell r="D65">
            <v>2.0399999999999991</v>
          </cell>
          <cell r="E65" t="str">
            <v>Misc. Steel - Connections, Plates etc</v>
          </cell>
          <cell r="G65" t="str">
            <v>tons</v>
          </cell>
          <cell r="H65">
            <v>4080</v>
          </cell>
          <cell r="I65">
            <v>0</v>
          </cell>
        </row>
        <row r="66">
          <cell r="D66">
            <v>2.0499999999999989</v>
          </cell>
          <cell r="E66" t="str">
            <v>Roof Deck - 11/2" Deck</v>
          </cell>
          <cell r="G66" t="str">
            <v>sf</v>
          </cell>
          <cell r="H66">
            <v>3.8250000000000002</v>
          </cell>
          <cell r="I66">
            <v>0</v>
          </cell>
        </row>
        <row r="67">
          <cell r="D67">
            <v>2.0599999999999987</v>
          </cell>
          <cell r="E67" t="str">
            <v>2nd Floor Metal Deck - 3" Deck</v>
          </cell>
          <cell r="F67">
            <v>10750</v>
          </cell>
          <cell r="G67" t="str">
            <v>sf</v>
          </cell>
          <cell r="H67">
            <v>4.59</v>
          </cell>
          <cell r="I67">
            <v>49342.5</v>
          </cell>
        </row>
        <row r="68">
          <cell r="D68">
            <v>2.0699999999999985</v>
          </cell>
          <cell r="E68" t="str">
            <v>2nd Floor Concrete Floor</v>
          </cell>
          <cell r="F68">
            <v>10750</v>
          </cell>
          <cell r="G68" t="str">
            <v>sf</v>
          </cell>
          <cell r="H68">
            <v>5.0999999999999996</v>
          </cell>
          <cell r="I68">
            <v>54824.999999999993</v>
          </cell>
        </row>
        <row r="69">
          <cell r="D69">
            <v>2.0799999999999983</v>
          </cell>
          <cell r="E69" t="str">
            <v>3rd Floor Metal Deck - 3" Deck</v>
          </cell>
          <cell r="F69">
            <v>10750</v>
          </cell>
          <cell r="G69" t="str">
            <v>sf</v>
          </cell>
          <cell r="H69">
            <v>4.59</v>
          </cell>
          <cell r="I69">
            <v>49342.5</v>
          </cell>
        </row>
        <row r="70">
          <cell r="D70">
            <v>2.0899999999999981</v>
          </cell>
          <cell r="E70" t="str">
            <v>2rd Floor Concrete Floor</v>
          </cell>
          <cell r="F70">
            <v>10750</v>
          </cell>
          <cell r="G70" t="str">
            <v>sf</v>
          </cell>
          <cell r="H70">
            <v>5.0999999999999996</v>
          </cell>
          <cell r="I70">
            <v>54824.999999999993</v>
          </cell>
        </row>
        <row r="71">
          <cell r="D71">
            <v>2.0999999999999979</v>
          </cell>
          <cell r="E71" t="str">
            <v>Stairs</v>
          </cell>
          <cell r="G71" t="str">
            <v>ea</v>
          </cell>
          <cell r="H71">
            <v>8670</v>
          </cell>
          <cell r="I71">
            <v>0</v>
          </cell>
        </row>
        <row r="72">
          <cell r="D72">
            <v>2.1099999999999977</v>
          </cell>
          <cell r="E72" t="str">
            <v>Fireproofing - Steel</v>
          </cell>
          <cell r="G72" t="str">
            <v>tons</v>
          </cell>
          <cell r="H72">
            <v>484.5</v>
          </cell>
          <cell r="I72">
            <v>0</v>
          </cell>
        </row>
        <row r="74">
          <cell r="C74">
            <v>3</v>
          </cell>
          <cell r="D74" t="str">
            <v>Exterior Closure</v>
          </cell>
          <cell r="I74">
            <v>596866.07999999996</v>
          </cell>
        </row>
        <row r="76">
          <cell r="D76">
            <v>3.01</v>
          </cell>
          <cell r="E76" t="str">
            <v>Exterior Metal Stud Framing, Gyp. Bd, Insulation</v>
          </cell>
          <cell r="G76" t="str">
            <v>sf</v>
          </cell>
          <cell r="H76">
            <v>10.241999999999999</v>
          </cell>
          <cell r="I76">
            <v>0</v>
          </cell>
        </row>
        <row r="77">
          <cell r="D77">
            <v>3.0199999999999996</v>
          </cell>
          <cell r="E77" t="str">
            <v>Exterior Concrete Walls - 6" thick, 8' high</v>
          </cell>
          <cell r="F77">
            <v>9440</v>
          </cell>
          <cell r="G77" t="str">
            <v>sf</v>
          </cell>
          <cell r="H77">
            <v>28.449999999999996</v>
          </cell>
          <cell r="I77">
            <v>268567.99999999994</v>
          </cell>
        </row>
        <row r="78">
          <cell r="D78">
            <v>3.0299999999999994</v>
          </cell>
          <cell r="E78" t="str">
            <v>Alum Glass Windows, Storefronts - 10%</v>
          </cell>
          <cell r="F78">
            <v>944</v>
          </cell>
          <cell r="G78" t="str">
            <v>sf</v>
          </cell>
          <cell r="H78">
            <v>73.97</v>
          </cell>
          <cell r="I78">
            <v>69827.679999999993</v>
          </cell>
        </row>
        <row r="79">
          <cell r="D79">
            <v>3.0399999999999991</v>
          </cell>
          <cell r="E79" t="str">
            <v xml:space="preserve">Metal Panel Systems </v>
          </cell>
          <cell r="G79" t="str">
            <v>sf</v>
          </cell>
          <cell r="H79">
            <v>20.483999999999998</v>
          </cell>
          <cell r="I79">
            <v>0</v>
          </cell>
        </row>
        <row r="80">
          <cell r="D80">
            <v>3.0499999999999989</v>
          </cell>
          <cell r="E80" t="str">
            <v>Coping</v>
          </cell>
          <cell r="G80" t="str">
            <v>lf</v>
          </cell>
          <cell r="H80">
            <v>25.4</v>
          </cell>
          <cell r="I80">
            <v>0</v>
          </cell>
        </row>
        <row r="81">
          <cell r="D81">
            <v>3.0599999999999987</v>
          </cell>
          <cell r="E81" t="str">
            <v xml:space="preserve">Exterior Double Doors 6080 </v>
          </cell>
          <cell r="F81">
            <v>4</v>
          </cell>
          <cell r="G81" t="str">
            <v>ea</v>
          </cell>
          <cell r="H81">
            <v>7721.6</v>
          </cell>
          <cell r="I81">
            <v>30886.400000000001</v>
          </cell>
        </row>
        <row r="82">
          <cell r="D82">
            <v>3.0699999999999985</v>
          </cell>
          <cell r="E82" t="str">
            <v>Exterior Single Doors 3070</v>
          </cell>
          <cell r="F82">
            <v>10</v>
          </cell>
          <cell r="G82" t="str">
            <v>ea</v>
          </cell>
          <cell r="H82">
            <v>3860.8</v>
          </cell>
          <cell r="I82">
            <v>38608</v>
          </cell>
        </row>
        <row r="83">
          <cell r="D83">
            <v>3.0799999999999983</v>
          </cell>
          <cell r="E83" t="str">
            <v>Roll-up Doors</v>
          </cell>
          <cell r="F83">
            <v>20</v>
          </cell>
          <cell r="G83" t="str">
            <v>ea</v>
          </cell>
          <cell r="H83">
            <v>8636</v>
          </cell>
          <cell r="I83">
            <v>172720</v>
          </cell>
        </row>
        <row r="84">
          <cell r="D84">
            <v>3.0899999999999981</v>
          </cell>
          <cell r="E84" t="str">
            <v>Exterior Building Sign</v>
          </cell>
          <cell r="F84">
            <v>1</v>
          </cell>
          <cell r="G84" t="str">
            <v>ls</v>
          </cell>
          <cell r="H84">
            <v>4064</v>
          </cell>
          <cell r="I84">
            <v>4064</v>
          </cell>
        </row>
        <row r="85">
          <cell r="D85">
            <v>3.0999999999999979</v>
          </cell>
          <cell r="E85" t="str">
            <v>Exterior Paint</v>
          </cell>
          <cell r="F85">
            <v>1</v>
          </cell>
          <cell r="G85" t="str">
            <v>ls</v>
          </cell>
          <cell r="H85">
            <v>12192</v>
          </cell>
          <cell r="I85">
            <v>12192</v>
          </cell>
        </row>
        <row r="87">
          <cell r="C87">
            <v>4</v>
          </cell>
          <cell r="D87" t="str">
            <v>Roofing</v>
          </cell>
          <cell r="I87">
            <v>223920.16499999998</v>
          </cell>
        </row>
        <row r="89">
          <cell r="D89">
            <v>4.01</v>
          </cell>
          <cell r="E89" t="str">
            <v>Roof Coverings - Built-Up Flat Roof Cover</v>
          </cell>
          <cell r="F89">
            <v>0</v>
          </cell>
          <cell r="G89" t="str">
            <v>sf</v>
          </cell>
          <cell r="H89">
            <v>7.1049999999999995</v>
          </cell>
          <cell r="I89">
            <v>0</v>
          </cell>
        </row>
        <row r="90">
          <cell r="D90">
            <v>4.0199999999999996</v>
          </cell>
          <cell r="E90" t="str">
            <v>Insulation</v>
          </cell>
          <cell r="F90">
            <v>0</v>
          </cell>
          <cell r="G90" t="str">
            <v>sf</v>
          </cell>
          <cell r="H90">
            <v>2.0299999999999998</v>
          </cell>
          <cell r="I90">
            <v>0</v>
          </cell>
        </row>
        <row r="91">
          <cell r="D91">
            <v>4.0299999999999994</v>
          </cell>
          <cell r="E91" t="str">
            <v>Flashing and Trim</v>
          </cell>
          <cell r="F91">
            <v>2360</v>
          </cell>
          <cell r="G91" t="str">
            <v>lf</v>
          </cell>
          <cell r="H91">
            <v>8.1199999999999992</v>
          </cell>
          <cell r="I91">
            <v>19163.199999999997</v>
          </cell>
        </row>
        <row r="92">
          <cell r="D92">
            <v>4.0399999999999991</v>
          </cell>
          <cell r="E92" t="str">
            <v>Roof Drains</v>
          </cell>
          <cell r="F92">
            <v>720</v>
          </cell>
          <cell r="G92" t="str">
            <v>lf</v>
          </cell>
          <cell r="H92">
            <v>77.139999999999986</v>
          </cell>
          <cell r="I92">
            <v>55540.799999999988</v>
          </cell>
        </row>
        <row r="93">
          <cell r="D93">
            <v>4.0499999999999989</v>
          </cell>
          <cell r="E93" t="str">
            <v>Misc. Roof Openings, Hatches</v>
          </cell>
          <cell r="F93">
            <v>89411</v>
          </cell>
          <cell r="G93" t="str">
            <v>sf</v>
          </cell>
          <cell r="H93">
            <v>1.0149999999999999</v>
          </cell>
          <cell r="I93">
            <v>90752.164999999994</v>
          </cell>
        </row>
        <row r="94">
          <cell r="D94">
            <v>4.0599999999999987</v>
          </cell>
          <cell r="E94" t="str">
            <v>Skylights - 3 x 8</v>
          </cell>
          <cell r="F94">
            <v>60</v>
          </cell>
          <cell r="G94" t="str">
            <v>ea</v>
          </cell>
          <cell r="H94">
            <v>974.39999999999986</v>
          </cell>
          <cell r="I94">
            <v>58463.999999999993</v>
          </cell>
        </row>
        <row r="96">
          <cell r="C96">
            <v>5</v>
          </cell>
          <cell r="D96" t="str">
            <v>Interior Construction</v>
          </cell>
          <cell r="I96">
            <v>1358926.6047</v>
          </cell>
        </row>
        <row r="98">
          <cell r="D98">
            <v>5.01</v>
          </cell>
          <cell r="E98" t="str">
            <v>Int. Partitions Full Ht.- Framing, Gypboard, Insulation</v>
          </cell>
          <cell r="F98">
            <v>13411.65</v>
          </cell>
          <cell r="G98" t="str">
            <v>sf</v>
          </cell>
          <cell r="H98">
            <v>10.709999999999999</v>
          </cell>
          <cell r="I98">
            <v>143638.77149999997</v>
          </cell>
        </row>
        <row r="99">
          <cell r="D99">
            <v>5.0199999999999996</v>
          </cell>
          <cell r="E99" t="str">
            <v xml:space="preserve">Int. Partitions 10' - Framing, Gypboard, Insulation </v>
          </cell>
          <cell r="F99">
            <v>20862.566666666666</v>
          </cell>
          <cell r="G99" t="str">
            <v>sf</v>
          </cell>
          <cell r="H99">
            <v>8.5679999999999996</v>
          </cell>
          <cell r="I99">
            <v>178750.47119999997</v>
          </cell>
        </row>
        <row r="100">
          <cell r="D100">
            <v>5.0299999999999994</v>
          </cell>
          <cell r="E100" t="str">
            <v>Translucent Walls</v>
          </cell>
          <cell r="F100">
            <v>15540</v>
          </cell>
          <cell r="G100" t="str">
            <v>sf</v>
          </cell>
          <cell r="H100">
            <v>23.561999999999998</v>
          </cell>
          <cell r="I100">
            <v>366153.48</v>
          </cell>
        </row>
        <row r="101">
          <cell r="D101">
            <v>5.0399999999999991</v>
          </cell>
          <cell r="E101" t="str">
            <v xml:space="preserve">Interior Doors - Double </v>
          </cell>
          <cell r="F101">
            <v>10</v>
          </cell>
          <cell r="G101" t="str">
            <v>ea</v>
          </cell>
          <cell r="H101">
            <v>2356.1999999999998</v>
          </cell>
          <cell r="I101">
            <v>23562</v>
          </cell>
        </row>
        <row r="102">
          <cell r="D102">
            <v>5.0499999999999989</v>
          </cell>
          <cell r="E102" t="str">
            <v>Interior Doors - Single</v>
          </cell>
          <cell r="F102">
            <v>60</v>
          </cell>
          <cell r="G102" t="str">
            <v>ea</v>
          </cell>
          <cell r="H102">
            <v>1392.3</v>
          </cell>
          <cell r="I102">
            <v>83538</v>
          </cell>
        </row>
        <row r="103">
          <cell r="D103">
            <v>5.0599999999999987</v>
          </cell>
          <cell r="E103" t="str">
            <v>Interior Roll-Up Doors</v>
          </cell>
          <cell r="F103">
            <v>4</v>
          </cell>
          <cell r="G103" t="str">
            <v>ea</v>
          </cell>
          <cell r="H103">
            <v>13387.5</v>
          </cell>
          <cell r="I103">
            <v>53550</v>
          </cell>
        </row>
        <row r="104">
          <cell r="D104">
            <v>5.0599999999999987</v>
          </cell>
          <cell r="E104" t="str">
            <v>Cabinets, Uppers, Lowers, Contertops - Breakrooms etc</v>
          </cell>
          <cell r="F104">
            <v>200</v>
          </cell>
          <cell r="G104" t="str">
            <v>lf</v>
          </cell>
          <cell r="H104">
            <v>428.4</v>
          </cell>
          <cell r="I104">
            <v>85680</v>
          </cell>
        </row>
        <row r="105">
          <cell r="D105">
            <v>5.0699999999999985</v>
          </cell>
          <cell r="E105" t="str">
            <v>Storage, Shelving</v>
          </cell>
          <cell r="F105">
            <v>160</v>
          </cell>
          <cell r="G105" t="str">
            <v>lf</v>
          </cell>
          <cell r="H105">
            <v>214.2</v>
          </cell>
          <cell r="I105">
            <v>34272</v>
          </cell>
        </row>
        <row r="106">
          <cell r="D106">
            <v>5.0799999999999983</v>
          </cell>
          <cell r="E106" t="str">
            <v>HC Toilet Compartments - Plastic Laminated</v>
          </cell>
          <cell r="F106">
            <v>4</v>
          </cell>
          <cell r="G106" t="str">
            <v>ea</v>
          </cell>
          <cell r="H106">
            <v>1071</v>
          </cell>
          <cell r="I106">
            <v>4284</v>
          </cell>
        </row>
        <row r="107">
          <cell r="D107">
            <v>5.0899999999999981</v>
          </cell>
          <cell r="E107" t="str">
            <v>Toilet Compartments - Plastic Laminated</v>
          </cell>
          <cell r="F107">
            <v>16</v>
          </cell>
          <cell r="G107" t="str">
            <v>ea</v>
          </cell>
          <cell r="H107">
            <v>963.9</v>
          </cell>
          <cell r="I107">
            <v>15422.4</v>
          </cell>
        </row>
        <row r="108">
          <cell r="D108">
            <v>5.0999999999999979</v>
          </cell>
          <cell r="E108" t="str">
            <v>Urinal Screens - Plastic Laminated</v>
          </cell>
          <cell r="F108">
            <v>12</v>
          </cell>
          <cell r="G108" t="str">
            <v>ea</v>
          </cell>
          <cell r="H108">
            <v>481.95</v>
          </cell>
          <cell r="I108">
            <v>5783.4</v>
          </cell>
        </row>
        <row r="109">
          <cell r="D109">
            <v>5.0999999999999979</v>
          </cell>
          <cell r="E109" t="str">
            <v>Lockers</v>
          </cell>
          <cell r="F109">
            <v>60</v>
          </cell>
          <cell r="G109" t="str">
            <v>ea</v>
          </cell>
          <cell r="H109">
            <v>492.65999999999997</v>
          </cell>
          <cell r="I109">
            <v>29559.599999999999</v>
          </cell>
        </row>
        <row r="110">
          <cell r="D110">
            <v>5.1099999999999977</v>
          </cell>
          <cell r="E110" t="str">
            <v>Locker Benches</v>
          </cell>
          <cell r="F110">
            <v>48</v>
          </cell>
          <cell r="G110" t="str">
            <v>lf</v>
          </cell>
          <cell r="H110">
            <v>58.904999999999994</v>
          </cell>
          <cell r="I110">
            <v>2827.4399999999996</v>
          </cell>
        </row>
        <row r="111">
          <cell r="D111">
            <v>5.1199999999999974</v>
          </cell>
          <cell r="E111" t="str">
            <v>Grab Bars - 36"</v>
          </cell>
          <cell r="F111">
            <v>8</v>
          </cell>
          <cell r="G111" t="str">
            <v>ea</v>
          </cell>
          <cell r="H111">
            <v>428.4</v>
          </cell>
          <cell r="I111">
            <v>3427.2</v>
          </cell>
        </row>
        <row r="112">
          <cell r="D112">
            <v>5.1299999999999972</v>
          </cell>
          <cell r="E112" t="str">
            <v>Grab Bars - 42"</v>
          </cell>
          <cell r="F112">
            <v>8</v>
          </cell>
          <cell r="G112" t="str">
            <v>ea</v>
          </cell>
          <cell r="H112">
            <v>481.95</v>
          </cell>
          <cell r="I112">
            <v>3855.6</v>
          </cell>
        </row>
        <row r="113">
          <cell r="D113">
            <v>5.139999999999997</v>
          </cell>
          <cell r="E113" t="str">
            <v>Toilet Seat Cover/Paper Dispenser - Recessed</v>
          </cell>
          <cell r="F113">
            <v>20</v>
          </cell>
          <cell r="G113" t="str">
            <v>ea</v>
          </cell>
          <cell r="H113">
            <v>83.537999999999997</v>
          </cell>
          <cell r="I113">
            <v>1670.76</v>
          </cell>
        </row>
        <row r="114">
          <cell r="D114">
            <v>5.1499999999999968</v>
          </cell>
          <cell r="E114" t="str">
            <v>Soap Dispenser</v>
          </cell>
          <cell r="F114">
            <v>20</v>
          </cell>
          <cell r="G114" t="str">
            <v>ea</v>
          </cell>
          <cell r="H114">
            <v>124.23599999999999</v>
          </cell>
          <cell r="I114">
            <v>2484.7199999999998</v>
          </cell>
        </row>
        <row r="115">
          <cell r="D115">
            <v>5.1599999999999966</v>
          </cell>
          <cell r="E115" t="str">
            <v xml:space="preserve">Paper Towel Dispenser </v>
          </cell>
          <cell r="F115">
            <v>20</v>
          </cell>
          <cell r="G115" t="str">
            <v>ea</v>
          </cell>
          <cell r="H115">
            <v>265.608</v>
          </cell>
          <cell r="I115">
            <v>5312.16</v>
          </cell>
        </row>
        <row r="116">
          <cell r="D116">
            <v>5.1699999999999964</v>
          </cell>
          <cell r="E116" t="str">
            <v>Trash Receptacle</v>
          </cell>
          <cell r="F116">
            <v>20</v>
          </cell>
          <cell r="G116" t="str">
            <v>ea</v>
          </cell>
          <cell r="H116">
            <v>104.958</v>
          </cell>
          <cell r="I116">
            <v>2099.16</v>
          </cell>
        </row>
        <row r="117">
          <cell r="D117">
            <v>5.1799999999999962</v>
          </cell>
          <cell r="E117" t="str">
            <v>Mirrors</v>
          </cell>
          <cell r="F117">
            <v>48</v>
          </cell>
          <cell r="G117" t="str">
            <v>ea</v>
          </cell>
          <cell r="H117">
            <v>299.88</v>
          </cell>
          <cell r="I117">
            <v>14394.24</v>
          </cell>
        </row>
        <row r="118">
          <cell r="D118">
            <v>5.1899999999999959</v>
          </cell>
          <cell r="E118" t="str">
            <v>Mop Rack</v>
          </cell>
          <cell r="F118">
            <v>2</v>
          </cell>
          <cell r="G118" t="str">
            <v>ea</v>
          </cell>
          <cell r="H118">
            <v>128.51999999999998</v>
          </cell>
          <cell r="I118">
            <v>257.03999999999996</v>
          </cell>
        </row>
        <row r="119">
          <cell r="D119">
            <v>5.1999999999999957</v>
          </cell>
          <cell r="E119" t="str">
            <v>Interior Signage</v>
          </cell>
          <cell r="F119">
            <v>10</v>
          </cell>
          <cell r="G119" t="str">
            <v>ea</v>
          </cell>
          <cell r="H119">
            <v>214.2</v>
          </cell>
          <cell r="I119">
            <v>2142</v>
          </cell>
        </row>
        <row r="120">
          <cell r="D120">
            <v>5.2099999999999955</v>
          </cell>
          <cell r="E120" t="str">
            <v>Fire Extinguishers</v>
          </cell>
          <cell r="F120">
            <v>12</v>
          </cell>
          <cell r="G120" t="str">
            <v>ea</v>
          </cell>
          <cell r="H120">
            <v>481.95</v>
          </cell>
          <cell r="I120">
            <v>5783.4</v>
          </cell>
        </row>
        <row r="121">
          <cell r="D121">
            <v>5.2199999999999953</v>
          </cell>
          <cell r="E121" t="str">
            <v>Interior Glass/Fixed Glass</v>
          </cell>
          <cell r="F121">
            <v>480</v>
          </cell>
          <cell r="G121" t="str">
            <v>sf</v>
          </cell>
          <cell r="H121">
            <v>48.195</v>
          </cell>
          <cell r="I121">
            <v>23133.599999999999</v>
          </cell>
        </row>
        <row r="122">
          <cell r="D122">
            <v>5.2299999999999951</v>
          </cell>
          <cell r="E122" t="str">
            <v>Grated Entry</v>
          </cell>
          <cell r="F122">
            <v>420</v>
          </cell>
          <cell r="G122" t="str">
            <v>lf</v>
          </cell>
          <cell r="H122">
            <v>107.1</v>
          </cell>
          <cell r="I122">
            <v>44982</v>
          </cell>
        </row>
        <row r="123">
          <cell r="D123">
            <v>5.2399999999999949</v>
          </cell>
          <cell r="E123" t="str">
            <v>Corner Guards</v>
          </cell>
          <cell r="F123">
            <v>0</v>
          </cell>
          <cell r="G123" t="str">
            <v>ea</v>
          </cell>
          <cell r="H123">
            <v>37.484999999999999</v>
          </cell>
          <cell r="I123">
            <v>0</v>
          </cell>
        </row>
        <row r="124">
          <cell r="D124">
            <v>5.2499999999999947</v>
          </cell>
          <cell r="E124" t="str">
            <v>Projector Screen and Clg Hung Projector</v>
          </cell>
          <cell r="F124">
            <v>4</v>
          </cell>
          <cell r="G124" t="str">
            <v>ea</v>
          </cell>
          <cell r="H124">
            <v>7711.2</v>
          </cell>
          <cell r="I124">
            <v>30844.799999999999</v>
          </cell>
        </row>
        <row r="125">
          <cell r="D125">
            <v>5.2599999999999945</v>
          </cell>
          <cell r="E125" t="str">
            <v>Misc. Specialties</v>
          </cell>
          <cell r="F125">
            <v>89411</v>
          </cell>
          <cell r="G125" t="str">
            <v>sf</v>
          </cell>
          <cell r="H125">
            <v>2.1419999999999999</v>
          </cell>
          <cell r="I125">
            <v>191518.36199999999</v>
          </cell>
        </row>
        <row r="127">
          <cell r="C127">
            <v>6</v>
          </cell>
          <cell r="D127" t="str">
            <v>Interior Finishes</v>
          </cell>
          <cell r="I127">
            <v>808763.08705850004</v>
          </cell>
        </row>
        <row r="129">
          <cell r="D129">
            <v>6.01</v>
          </cell>
          <cell r="E129" t="str">
            <v>Walls- Paint</v>
          </cell>
          <cell r="F129">
            <v>92252.123333333322</v>
          </cell>
          <cell r="G129" t="str">
            <v>sf</v>
          </cell>
          <cell r="H129">
            <v>0.69615000000000005</v>
          </cell>
          <cell r="I129">
            <v>64221.315658499996</v>
          </cell>
        </row>
        <row r="130">
          <cell r="D130">
            <v>6.02</v>
          </cell>
          <cell r="E130" t="str">
            <v>Paint - Doors</v>
          </cell>
          <cell r="F130">
            <v>70</v>
          </cell>
          <cell r="G130" t="str">
            <v>ea</v>
          </cell>
          <cell r="H130">
            <v>133.875</v>
          </cell>
          <cell r="I130">
            <v>9371.25</v>
          </cell>
        </row>
        <row r="131">
          <cell r="D131">
            <v>6.0299999999999994</v>
          </cell>
          <cell r="E131" t="str">
            <v xml:space="preserve">Floor Finishes - Epoxy, VCT </v>
          </cell>
          <cell r="F131">
            <v>78069.900000000009</v>
          </cell>
          <cell r="G131" t="str">
            <v>sf</v>
          </cell>
          <cell r="H131">
            <v>4.2839999999999998</v>
          </cell>
          <cell r="I131">
            <v>334451.45160000003</v>
          </cell>
        </row>
        <row r="132">
          <cell r="D132">
            <v>6.0399999999999991</v>
          </cell>
          <cell r="E132" t="str">
            <v>Ceramic Tile - Walls - Bathrooms</v>
          </cell>
          <cell r="F132">
            <v>2600</v>
          </cell>
          <cell r="G132" t="str">
            <v>sf</v>
          </cell>
          <cell r="H132">
            <v>13.387499999999999</v>
          </cell>
          <cell r="I132">
            <v>34807.5</v>
          </cell>
        </row>
        <row r="133">
          <cell r="D133">
            <v>6.0499999999999989</v>
          </cell>
          <cell r="E133" t="str">
            <v>Ceramic Tile - Floors - Bathrooms</v>
          </cell>
          <cell r="F133">
            <v>2400</v>
          </cell>
          <cell r="G133" t="str">
            <v>sf</v>
          </cell>
          <cell r="H133">
            <v>11.2455</v>
          </cell>
          <cell r="I133">
            <v>26989.200000000001</v>
          </cell>
        </row>
        <row r="134">
          <cell r="D134">
            <v>6.0599999999999987</v>
          </cell>
          <cell r="E134" t="str">
            <v>Ceiling - Open, Painted Black</v>
          </cell>
          <cell r="F134">
            <v>77269.900000000009</v>
          </cell>
          <cell r="G134" t="str">
            <v>sf</v>
          </cell>
          <cell r="H134">
            <v>2.1419999999999999</v>
          </cell>
          <cell r="I134">
            <v>165512.12580000001</v>
          </cell>
        </row>
        <row r="135">
          <cell r="D135">
            <v>6.0699999999999985</v>
          </cell>
          <cell r="E135" t="str">
            <v xml:space="preserve">Hard Lid Ceiling </v>
          </cell>
          <cell r="F135">
            <v>3200</v>
          </cell>
          <cell r="G135" t="str">
            <v>sf</v>
          </cell>
          <cell r="H135">
            <v>8.5679999999999996</v>
          </cell>
          <cell r="I135">
            <v>27417.599999999999</v>
          </cell>
        </row>
        <row r="136">
          <cell r="D136">
            <v>6.0799999999999983</v>
          </cell>
          <cell r="E136" t="str">
            <v>Front Counters</v>
          </cell>
          <cell r="F136">
            <v>80</v>
          </cell>
          <cell r="G136" t="str">
            <v>lf</v>
          </cell>
          <cell r="H136">
            <v>602.4</v>
          </cell>
          <cell r="I136">
            <v>48192</v>
          </cell>
        </row>
        <row r="137">
          <cell r="D137">
            <v>6.0899999999999981</v>
          </cell>
          <cell r="E137" t="str">
            <v>Lobby additional finishes</v>
          </cell>
          <cell r="F137">
            <v>400</v>
          </cell>
          <cell r="G137" t="str">
            <v>sf</v>
          </cell>
          <cell r="H137">
            <v>20.079999999999998</v>
          </cell>
          <cell r="I137">
            <v>8031.9999999999991</v>
          </cell>
        </row>
        <row r="138">
          <cell r="D138">
            <v>6.0999999999999979</v>
          </cell>
          <cell r="E138" t="str">
            <v>Millwork, Finish Carpentry</v>
          </cell>
          <cell r="F138">
            <v>89411</v>
          </cell>
          <cell r="G138" t="str">
            <v>sf</v>
          </cell>
          <cell r="H138">
            <v>1.004</v>
          </cell>
          <cell r="I138">
            <v>89768.644</v>
          </cell>
        </row>
        <row r="140">
          <cell r="C140">
            <v>7</v>
          </cell>
          <cell r="D140" t="str">
            <v>Conveying</v>
          </cell>
          <cell r="I140">
            <v>206422.39999999999</v>
          </cell>
        </row>
        <row r="142">
          <cell r="D142">
            <v>7.01</v>
          </cell>
          <cell r="E142" t="str">
            <v>Hydraulic Elevator - 3 Stops, 3500 lbs</v>
          </cell>
          <cell r="F142">
            <v>2</v>
          </cell>
          <cell r="G142" t="str">
            <v>ea</v>
          </cell>
          <cell r="H142">
            <v>103211.2</v>
          </cell>
          <cell r="I142">
            <v>206422.39999999999</v>
          </cell>
        </row>
        <row r="144">
          <cell r="C144">
            <v>8</v>
          </cell>
          <cell r="D144" t="str">
            <v>Plumbing</v>
          </cell>
          <cell r="I144">
            <v>579983.36599999992</v>
          </cell>
        </row>
        <row r="146">
          <cell r="D146">
            <v>8.01</v>
          </cell>
          <cell r="E146" t="str">
            <v>Plumbing Fixtures</v>
          </cell>
          <cell r="F146">
            <v>62</v>
          </cell>
          <cell r="G146" t="str">
            <v>sf</v>
          </cell>
          <cell r="H146">
            <v>2133.6</v>
          </cell>
          <cell r="I146">
            <v>132283.19999999998</v>
          </cell>
        </row>
        <row r="147">
          <cell r="D147">
            <v>8.02</v>
          </cell>
          <cell r="E147" t="str">
            <v>Water Heaters - 200 MBH</v>
          </cell>
          <cell r="F147">
            <v>2</v>
          </cell>
          <cell r="G147" t="str">
            <v>ea</v>
          </cell>
          <cell r="H147">
            <v>16064</v>
          </cell>
          <cell r="I147">
            <v>32128</v>
          </cell>
        </row>
        <row r="148">
          <cell r="D148">
            <v>8.0299999999999994</v>
          </cell>
          <cell r="E148" t="str">
            <v>Boilers - 3000 MBH</v>
          </cell>
          <cell r="F148">
            <v>2</v>
          </cell>
          <cell r="G148" t="str">
            <v>ea</v>
          </cell>
          <cell r="H148">
            <v>20080</v>
          </cell>
          <cell r="I148">
            <v>40160</v>
          </cell>
        </row>
        <row r="149">
          <cell r="D149">
            <v>8.0399999999999991</v>
          </cell>
          <cell r="E149" t="str">
            <v>Hot and Cold Water Piping</v>
          </cell>
          <cell r="F149">
            <v>89411</v>
          </cell>
          <cell r="G149" t="str">
            <v>sf</v>
          </cell>
          <cell r="H149">
            <v>1.506</v>
          </cell>
          <cell r="I149">
            <v>134652.96600000001</v>
          </cell>
        </row>
        <row r="150">
          <cell r="D150">
            <v>8.0499999999999989</v>
          </cell>
          <cell r="E150" t="str">
            <v>Air Lines</v>
          </cell>
          <cell r="F150">
            <v>3200</v>
          </cell>
          <cell r="G150" t="str">
            <v>lf</v>
          </cell>
          <cell r="H150">
            <v>35.14</v>
          </cell>
          <cell r="I150">
            <v>112448</v>
          </cell>
        </row>
        <row r="151">
          <cell r="D151">
            <v>8.0599999999999987</v>
          </cell>
          <cell r="E151" t="str">
            <v>Gas Piping - 2"</v>
          </cell>
          <cell r="F151">
            <v>400</v>
          </cell>
          <cell r="G151" t="str">
            <v>lf</v>
          </cell>
          <cell r="H151">
            <v>35.14</v>
          </cell>
          <cell r="I151">
            <v>14056</v>
          </cell>
        </row>
        <row r="152">
          <cell r="D152">
            <v>8.0699999999999985</v>
          </cell>
          <cell r="E152" t="str">
            <v>Misc. Piping</v>
          </cell>
          <cell r="F152">
            <v>2200</v>
          </cell>
          <cell r="G152" t="str">
            <v>lf</v>
          </cell>
          <cell r="H152">
            <v>25.1</v>
          </cell>
          <cell r="I152">
            <v>55220</v>
          </cell>
        </row>
        <row r="153">
          <cell r="D153">
            <v>8.0799999999999983</v>
          </cell>
          <cell r="E153" t="str">
            <v>Emergency Showers</v>
          </cell>
          <cell r="F153">
            <v>4</v>
          </cell>
          <cell r="G153" t="str">
            <v>ea</v>
          </cell>
          <cell r="H153">
            <v>1606.4</v>
          </cell>
          <cell r="I153">
            <v>6425.6</v>
          </cell>
        </row>
        <row r="154">
          <cell r="D154">
            <v>8.0899999999999981</v>
          </cell>
          <cell r="E154" t="str">
            <v>Eye Washes</v>
          </cell>
          <cell r="F154">
            <v>6</v>
          </cell>
          <cell r="G154" t="str">
            <v>ea</v>
          </cell>
          <cell r="H154">
            <v>1405.6</v>
          </cell>
          <cell r="I154">
            <v>8433.5999999999985</v>
          </cell>
        </row>
        <row r="155">
          <cell r="D155">
            <v>8.0799999999999983</v>
          </cell>
          <cell r="E155" t="str">
            <v>Exhaust Hoods</v>
          </cell>
          <cell r="F155">
            <v>2</v>
          </cell>
          <cell r="G155" t="str">
            <v>ea</v>
          </cell>
          <cell r="H155">
            <v>22088</v>
          </cell>
          <cell r="I155">
            <v>44176</v>
          </cell>
        </row>
        <row r="157">
          <cell r="C157">
            <v>9</v>
          </cell>
          <cell r="D157" t="str">
            <v>HVAC</v>
          </cell>
          <cell r="I157">
            <v>2568153.2864000001</v>
          </cell>
        </row>
        <row r="159">
          <cell r="D159">
            <v>9.01</v>
          </cell>
          <cell r="E159" t="str">
            <v>Heating and Cooling Systems</v>
          </cell>
          <cell r="F159">
            <v>89411</v>
          </cell>
          <cell r="G159" t="str">
            <v>sf</v>
          </cell>
          <cell r="H159">
            <v>14.056000000000001</v>
          </cell>
          <cell r="I159">
            <v>1256761.0160000001</v>
          </cell>
        </row>
        <row r="160">
          <cell r="D160">
            <v>9.02</v>
          </cell>
          <cell r="E160" t="str">
            <v>Package Units Units</v>
          </cell>
          <cell r="F160">
            <v>89411</v>
          </cell>
          <cell r="G160" t="str">
            <v>sf</v>
          </cell>
          <cell r="H160">
            <v>3.012</v>
          </cell>
          <cell r="I160">
            <v>269305.93200000003</v>
          </cell>
        </row>
        <row r="161">
          <cell r="D161">
            <v>9.0299999999999994</v>
          </cell>
          <cell r="E161" t="str">
            <v>Distribution - Ducts, Registers, Diffusers</v>
          </cell>
          <cell r="F161">
            <v>89411</v>
          </cell>
          <cell r="G161" t="str">
            <v>sf</v>
          </cell>
          <cell r="H161">
            <v>8.032</v>
          </cell>
          <cell r="I161">
            <v>718149.152</v>
          </cell>
        </row>
        <row r="162">
          <cell r="D162">
            <v>9.0399999999999991</v>
          </cell>
          <cell r="E162" t="str">
            <v>Insulation</v>
          </cell>
          <cell r="F162">
            <v>1</v>
          </cell>
          <cell r="G162" t="str">
            <v>ls</v>
          </cell>
          <cell r="H162">
            <v>25100</v>
          </cell>
          <cell r="I162">
            <v>25100</v>
          </cell>
        </row>
        <row r="163">
          <cell r="D163">
            <v>9.0499999999999989</v>
          </cell>
          <cell r="E163" t="str">
            <v>VAV Boxes</v>
          </cell>
          <cell r="F163">
            <v>120</v>
          </cell>
          <cell r="G163" t="str">
            <v>ea</v>
          </cell>
          <cell r="H163">
            <v>451.8</v>
          </cell>
          <cell r="I163">
            <v>54216</v>
          </cell>
        </row>
        <row r="164">
          <cell r="D164">
            <v>9.0599999999999987</v>
          </cell>
          <cell r="E164" t="str">
            <v>Controls</v>
          </cell>
          <cell r="F164">
            <v>200</v>
          </cell>
          <cell r="G164" t="str">
            <v>ea</v>
          </cell>
          <cell r="H164">
            <v>953.8</v>
          </cell>
          <cell r="I164">
            <v>190760</v>
          </cell>
        </row>
        <row r="165">
          <cell r="D165">
            <v>9.0699999999999985</v>
          </cell>
          <cell r="E165" t="str">
            <v>Test Balance</v>
          </cell>
          <cell r="F165">
            <v>89411</v>
          </cell>
          <cell r="G165" t="str">
            <v>sf</v>
          </cell>
          <cell r="H165">
            <v>0.60239999999999994</v>
          </cell>
          <cell r="I165">
            <v>53861.186399999991</v>
          </cell>
        </row>
        <row r="167">
          <cell r="C167">
            <v>10</v>
          </cell>
          <cell r="D167" t="str">
            <v>Fire Protection</v>
          </cell>
          <cell r="I167">
            <v>648083.03200000001</v>
          </cell>
        </row>
        <row r="169">
          <cell r="D169">
            <v>10.01</v>
          </cell>
          <cell r="E169" t="str">
            <v>Fire Protection</v>
          </cell>
          <cell r="F169">
            <v>89411</v>
          </cell>
          <cell r="H169">
            <v>4.0640000000000001</v>
          </cell>
          <cell r="I169">
            <v>363366.304</v>
          </cell>
        </row>
        <row r="170">
          <cell r="D170">
            <v>10.02</v>
          </cell>
          <cell r="E170" t="str">
            <v>Stand Pipe</v>
          </cell>
          <cell r="F170">
            <v>2</v>
          </cell>
          <cell r="G170" t="str">
            <v>ea</v>
          </cell>
          <cell r="H170">
            <v>6096</v>
          </cell>
          <cell r="I170">
            <v>12192</v>
          </cell>
        </row>
        <row r="171">
          <cell r="D171">
            <v>10.029999999999999</v>
          </cell>
          <cell r="E171" t="str">
            <v>Fire Pumps</v>
          </cell>
          <cell r="G171" t="str">
            <v>ea</v>
          </cell>
          <cell r="H171">
            <v>15240</v>
          </cell>
          <cell r="I171">
            <v>0</v>
          </cell>
        </row>
        <row r="172">
          <cell r="D172">
            <v>10.039999999999999</v>
          </cell>
          <cell r="E172" t="str">
            <v>Fire Alarm System, Mass Notification - 3.00</v>
          </cell>
          <cell r="F172">
            <v>89411</v>
          </cell>
          <cell r="G172" t="str">
            <v>sf</v>
          </cell>
          <cell r="H172">
            <v>3.048</v>
          </cell>
          <cell r="I172">
            <v>272524.728</v>
          </cell>
        </row>
        <row r="174">
          <cell r="C174">
            <v>11</v>
          </cell>
          <cell r="D174" t="str">
            <v>Electrical</v>
          </cell>
          <cell r="I174">
            <v>1975804.2779999999</v>
          </cell>
        </row>
        <row r="176">
          <cell r="D176">
            <v>11.01</v>
          </cell>
          <cell r="E176" t="str">
            <v>Service and Distribution</v>
          </cell>
          <cell r="F176">
            <v>89411</v>
          </cell>
          <cell r="H176">
            <v>7.1120000000000001</v>
          </cell>
          <cell r="I176">
            <v>635891.03200000001</v>
          </cell>
        </row>
        <row r="177">
          <cell r="D177">
            <v>11.02</v>
          </cell>
          <cell r="E177" t="str">
            <v>Feeders, Cables, Wiring</v>
          </cell>
          <cell r="F177">
            <v>89411</v>
          </cell>
          <cell r="H177">
            <v>3.048</v>
          </cell>
          <cell r="I177">
            <v>272524.728</v>
          </cell>
        </row>
        <row r="178">
          <cell r="D178">
            <v>11.03</v>
          </cell>
          <cell r="E178" t="str">
            <v>Lighting and power</v>
          </cell>
          <cell r="F178">
            <v>89411</v>
          </cell>
          <cell r="H178">
            <v>8.1280000000000001</v>
          </cell>
          <cell r="I178">
            <v>726732.60800000001</v>
          </cell>
        </row>
        <row r="179">
          <cell r="D179">
            <v>11.04</v>
          </cell>
          <cell r="E179" t="str">
            <v>Switches</v>
          </cell>
          <cell r="F179">
            <v>89411</v>
          </cell>
          <cell r="H179">
            <v>3.048</v>
          </cell>
          <cell r="I179">
            <v>272524.728</v>
          </cell>
        </row>
        <row r="180">
          <cell r="D180">
            <v>11.049999999999999</v>
          </cell>
          <cell r="E180" t="str">
            <v>Grounding</v>
          </cell>
          <cell r="F180">
            <v>89411</v>
          </cell>
          <cell r="H180">
            <v>0.76200000000000001</v>
          </cell>
          <cell r="I180">
            <v>68131.182000000001</v>
          </cell>
        </row>
        <row r="182">
          <cell r="C182">
            <v>12</v>
          </cell>
          <cell r="D182" t="str">
            <v>Electrical Systems</v>
          </cell>
          <cell r="I182">
            <v>726732.60800000001</v>
          </cell>
        </row>
        <row r="184">
          <cell r="D184">
            <v>12.1</v>
          </cell>
          <cell r="E184" t="str">
            <v>Data/Communications, Security</v>
          </cell>
          <cell r="F184">
            <v>89411</v>
          </cell>
          <cell r="H184">
            <v>8.1280000000000001</v>
          </cell>
          <cell r="I184">
            <v>726732.60800000001</v>
          </cell>
        </row>
        <row r="186">
          <cell r="C186">
            <v>13</v>
          </cell>
          <cell r="D186" t="str">
            <v xml:space="preserve">Equipment </v>
          </cell>
          <cell r="I186">
            <v>1417188</v>
          </cell>
        </row>
        <row r="188">
          <cell r="D188">
            <v>13.01</v>
          </cell>
          <cell r="E188" t="str">
            <v>Compressors</v>
          </cell>
          <cell r="F188">
            <v>6</v>
          </cell>
          <cell r="G188" t="str">
            <v>ea</v>
          </cell>
          <cell r="H188">
            <v>25500</v>
          </cell>
          <cell r="I188">
            <v>153000</v>
          </cell>
        </row>
        <row r="189">
          <cell r="D189">
            <v>13.02</v>
          </cell>
          <cell r="E189" t="str">
            <v xml:space="preserve">Bridge Crane - 20 Ton </v>
          </cell>
          <cell r="F189">
            <v>2</v>
          </cell>
          <cell r="G189" t="str">
            <v>ea</v>
          </cell>
          <cell r="H189">
            <v>168300</v>
          </cell>
          <cell r="I189">
            <v>336600</v>
          </cell>
        </row>
        <row r="190">
          <cell r="D190">
            <v>13.03</v>
          </cell>
          <cell r="E190" t="str">
            <v xml:space="preserve">Bridge Crane - 30 Ton </v>
          </cell>
          <cell r="F190">
            <v>1</v>
          </cell>
          <cell r="G190" t="str">
            <v>ea</v>
          </cell>
          <cell r="H190">
            <v>188700</v>
          </cell>
          <cell r="I190">
            <v>188700</v>
          </cell>
        </row>
        <row r="191">
          <cell r="D191">
            <v>13.04</v>
          </cell>
          <cell r="E191" t="str">
            <v xml:space="preserve">Jib Cranes - 2 Ton </v>
          </cell>
          <cell r="F191">
            <v>23</v>
          </cell>
          <cell r="G191" t="str">
            <v>ea</v>
          </cell>
          <cell r="H191">
            <v>28560</v>
          </cell>
          <cell r="I191">
            <v>656880</v>
          </cell>
        </row>
        <row r="192">
          <cell r="D192">
            <v>13.049999999999999</v>
          </cell>
          <cell r="E192" t="str">
            <v xml:space="preserve">Workstation Cranes - 1 Ton </v>
          </cell>
          <cell r="F192">
            <v>1</v>
          </cell>
          <cell r="G192" t="str">
            <v>ea</v>
          </cell>
          <cell r="H192">
            <v>67320</v>
          </cell>
          <cell r="I192">
            <v>67320</v>
          </cell>
        </row>
        <row r="193">
          <cell r="D193">
            <v>13.049999999999999</v>
          </cell>
          <cell r="E193" t="str">
            <v>Breakroom Appliances</v>
          </cell>
          <cell r="F193">
            <v>12</v>
          </cell>
          <cell r="G193" t="str">
            <v>ea</v>
          </cell>
          <cell r="H193">
            <v>1224</v>
          </cell>
          <cell r="I193">
            <v>14688</v>
          </cell>
        </row>
        <row r="195">
          <cell r="C195">
            <v>14</v>
          </cell>
          <cell r="D195" t="str">
            <v>Furnishings</v>
          </cell>
          <cell r="I195">
            <v>45599.61</v>
          </cell>
        </row>
        <row r="197">
          <cell r="D197">
            <v>14.01</v>
          </cell>
          <cell r="E197" t="str">
            <v>Furnishings</v>
          </cell>
          <cell r="F197">
            <v>89411</v>
          </cell>
          <cell r="G197" t="str">
            <v>sf</v>
          </cell>
          <cell r="H197">
            <v>0.51</v>
          </cell>
          <cell r="I197">
            <v>45599.61</v>
          </cell>
        </row>
        <row r="200">
          <cell r="C200">
            <v>15</v>
          </cell>
          <cell r="D200" t="str">
            <v>Special Construction</v>
          </cell>
          <cell r="I200">
            <v>24480</v>
          </cell>
        </row>
        <row r="202">
          <cell r="D202">
            <v>15.01</v>
          </cell>
          <cell r="E202" t="str">
            <v>Entry Canopy/Structure</v>
          </cell>
          <cell r="F202">
            <v>1200</v>
          </cell>
          <cell r="G202" t="str">
            <v>sf</v>
          </cell>
          <cell r="H202">
            <v>20.399999999999999</v>
          </cell>
          <cell r="I202">
            <v>24480</v>
          </cell>
        </row>
        <row r="204">
          <cell r="C204">
            <v>16</v>
          </cell>
          <cell r="D204" t="str">
            <v>Building Sitework</v>
          </cell>
          <cell r="I204">
            <v>46136.076000000001</v>
          </cell>
        </row>
        <row r="206">
          <cell r="D206">
            <v>16.010000000000002</v>
          </cell>
          <cell r="E206" t="str">
            <v>Building Sitework</v>
          </cell>
          <cell r="F206">
            <v>89411</v>
          </cell>
          <cell r="G206" t="str">
            <v>sf</v>
          </cell>
          <cell r="H206">
            <v>0.51600000000000001</v>
          </cell>
          <cell r="I206">
            <v>46136.076000000001</v>
          </cell>
        </row>
        <row r="209">
          <cell r="C209">
            <v>17</v>
          </cell>
          <cell r="D209" t="str">
            <v>Landscaping</v>
          </cell>
          <cell r="I209">
            <v>27681.6456</v>
          </cell>
        </row>
        <row r="211">
          <cell r="D211">
            <v>17.010000000000002</v>
          </cell>
          <cell r="E211" t="str">
            <v>Landscaping and Irrigation</v>
          </cell>
          <cell r="F211">
            <v>89411</v>
          </cell>
          <cell r="G211" t="str">
            <v>sf</v>
          </cell>
          <cell r="H211">
            <v>0.30959999999999999</v>
          </cell>
          <cell r="I211">
            <v>27681.6456</v>
          </cell>
        </row>
        <row r="215">
          <cell r="C215">
            <v>31</v>
          </cell>
          <cell r="E215" t="str">
            <v>Subtotal A</v>
          </cell>
          <cell r="H215">
            <v>190.48534358656653</v>
          </cell>
          <cell r="I215">
            <v>17031485.055418499</v>
          </cell>
        </row>
        <row r="216">
          <cell r="C216">
            <v>32</v>
          </cell>
          <cell r="E216" t="str">
            <v>General Conditions OH &amp; P</v>
          </cell>
          <cell r="F216">
            <v>0.23</v>
          </cell>
          <cell r="H216">
            <v>43.811629024910296</v>
          </cell>
          <cell r="I216">
            <v>3917241.5627462547</v>
          </cell>
        </row>
        <row r="218">
          <cell r="E218" t="str">
            <v>Subtotal B</v>
          </cell>
          <cell r="H218">
            <v>234.29697261147683</v>
          </cell>
          <cell r="I218">
            <v>20948726.618164755</v>
          </cell>
        </row>
        <row r="219">
          <cell r="C219">
            <v>33</v>
          </cell>
          <cell r="E219" t="str">
            <v>Local Sales Tax</v>
          </cell>
          <cell r="F219">
            <v>8.4000000000000005E-2</v>
          </cell>
          <cell r="H219">
            <v>19.680945699364056</v>
          </cell>
          <cell r="I219">
            <v>1759693.0359258396</v>
          </cell>
        </row>
        <row r="221">
          <cell r="C221">
            <v>34</v>
          </cell>
          <cell r="E221" t="str">
            <v>Permits, Bonds &amp; Insurance</v>
          </cell>
          <cell r="F221">
            <v>2.5000000000000001E-2</v>
          </cell>
          <cell r="H221">
            <v>5.857424315286921</v>
          </cell>
          <cell r="I221">
            <v>523718.16545411892</v>
          </cell>
        </row>
        <row r="223">
          <cell r="E223" t="str">
            <v>Subtotal C</v>
          </cell>
          <cell r="H223">
            <v>259.83534262612784</v>
          </cell>
          <cell r="I223">
            <v>23232137.819544714</v>
          </cell>
        </row>
        <row r="224">
          <cell r="C224">
            <v>35</v>
          </cell>
          <cell r="E224" t="str">
            <v>Design Contingency</v>
          </cell>
          <cell r="F224">
            <v>0.2</v>
          </cell>
          <cell r="H224">
            <v>51.967068525225564</v>
          </cell>
          <cell r="I224">
            <v>4646427.563908943</v>
          </cell>
        </row>
        <row r="226">
          <cell r="E226" t="str">
            <v>Subtotal D</v>
          </cell>
          <cell r="H226">
            <v>311.80241115135334</v>
          </cell>
          <cell r="I226">
            <v>27878565.383453656</v>
          </cell>
        </row>
        <row r="227">
          <cell r="C227">
            <v>36</v>
          </cell>
          <cell r="E227" t="str">
            <v>Escalation MOC June 2009</v>
          </cell>
          <cell r="F227">
            <v>0.12</v>
          </cell>
          <cell r="H227">
            <v>37.4162893381624</v>
          </cell>
          <cell r="I227">
            <v>3345427.8460144387</v>
          </cell>
        </row>
        <row r="229">
          <cell r="E229" t="str">
            <v>Subtotal E</v>
          </cell>
          <cell r="H229">
            <v>349.21870048951581</v>
          </cell>
          <cell r="I229">
            <v>31223993.229468096</v>
          </cell>
        </row>
        <row r="230">
          <cell r="C230">
            <v>37</v>
          </cell>
          <cell r="E230" t="str">
            <v>LEED</v>
          </cell>
          <cell r="F230">
            <v>0.02</v>
          </cell>
          <cell r="H230">
            <v>6.984374009790316</v>
          </cell>
          <cell r="I230">
            <v>624479.86458936194</v>
          </cell>
        </row>
        <row r="232">
          <cell r="E232" t="str">
            <v>Subtoal F</v>
          </cell>
          <cell r="H232">
            <v>356.20307449930613</v>
          </cell>
          <cell r="I232">
            <v>31848473.094057459</v>
          </cell>
        </row>
        <row r="233">
          <cell r="C233">
            <v>38</v>
          </cell>
          <cell r="E233" t="str">
            <v>Construction Contingency</v>
          </cell>
          <cell r="F233">
            <v>0.1</v>
          </cell>
          <cell r="H233">
            <v>35.620307449930614</v>
          </cell>
          <cell r="I233">
            <v>3184847.3094057459</v>
          </cell>
        </row>
        <row r="235">
          <cell r="E235" t="str">
            <v>Subtotal H</v>
          </cell>
          <cell r="H235">
            <v>391.82338194923676</v>
          </cell>
          <cell r="I235">
            <v>35033320.403463207</v>
          </cell>
        </row>
        <row r="236">
          <cell r="C236">
            <v>39</v>
          </cell>
          <cell r="E236" t="str">
            <v>Design/Engineering Fee</v>
          </cell>
          <cell r="F236">
            <v>0.1</v>
          </cell>
          <cell r="H236">
            <v>39.182338194923673</v>
          </cell>
          <cell r="I236">
            <v>3503332.0403463207</v>
          </cell>
        </row>
        <row r="238">
          <cell r="C238">
            <v>40</v>
          </cell>
          <cell r="E238" t="str">
            <v>Total Cost</v>
          </cell>
          <cell r="H238">
            <v>431.00572014416036</v>
          </cell>
          <cell r="I238">
            <v>38536652.443809524</v>
          </cell>
        </row>
        <row r="244">
          <cell r="C244">
            <v>51</v>
          </cell>
          <cell r="E244" t="str">
            <v>Civil</v>
          </cell>
          <cell r="I244">
            <v>5822880.8926600004</v>
          </cell>
        </row>
        <row r="245">
          <cell r="D245">
            <v>1</v>
          </cell>
          <cell r="E245" t="str">
            <v>Substructure</v>
          </cell>
          <cell r="H245">
            <v>1735639.4566600001</v>
          </cell>
        </row>
        <row r="246">
          <cell r="D246">
            <v>2</v>
          </cell>
          <cell r="E246" t="str">
            <v>Superstructure</v>
          </cell>
          <cell r="H246">
            <v>4041105.36</v>
          </cell>
        </row>
        <row r="247">
          <cell r="D247">
            <v>16</v>
          </cell>
          <cell r="E247" t="str">
            <v>Building Sitework</v>
          </cell>
          <cell r="H247">
            <v>46136.076000000001</v>
          </cell>
        </row>
        <row r="249">
          <cell r="C249">
            <v>52</v>
          </cell>
          <cell r="E249" t="str">
            <v>Shell &amp; Core</v>
          </cell>
          <cell r="I249">
            <v>3867461.3687585001</v>
          </cell>
        </row>
        <row r="250">
          <cell r="D250">
            <v>3</v>
          </cell>
          <cell r="E250" t="str">
            <v>Exterior Closure</v>
          </cell>
          <cell r="H250">
            <v>596866.07999999996</v>
          </cell>
        </row>
        <row r="251">
          <cell r="D251">
            <v>4</v>
          </cell>
          <cell r="E251" t="str">
            <v>Roofing</v>
          </cell>
          <cell r="H251">
            <v>223920.16499999998</v>
          </cell>
        </row>
        <row r="252">
          <cell r="D252">
            <v>5</v>
          </cell>
          <cell r="E252" t="str">
            <v>Interior Construction</v>
          </cell>
          <cell r="H252">
            <v>1358926.6047</v>
          </cell>
        </row>
        <row r="253">
          <cell r="D253">
            <v>6</v>
          </cell>
          <cell r="E253" t="str">
            <v>Interior Finishes</v>
          </cell>
          <cell r="H253">
            <v>808763.08705850004</v>
          </cell>
        </row>
        <row r="254">
          <cell r="D254">
            <v>7</v>
          </cell>
          <cell r="E254" t="str">
            <v>Conveying</v>
          </cell>
          <cell r="H254">
            <v>206422.39999999999</v>
          </cell>
        </row>
        <row r="255">
          <cell r="D255">
            <v>10</v>
          </cell>
          <cell r="E255" t="str">
            <v>Fire Protection</v>
          </cell>
          <cell r="H255">
            <v>648083.03200000001</v>
          </cell>
        </row>
        <row r="256">
          <cell r="D256">
            <v>15</v>
          </cell>
          <cell r="E256" t="str">
            <v>Special Construction</v>
          </cell>
          <cell r="H256">
            <v>24480</v>
          </cell>
        </row>
        <row r="258">
          <cell r="C258">
            <v>53</v>
          </cell>
          <cell r="E258" t="str">
            <v>Mechanical</v>
          </cell>
          <cell r="I258">
            <v>3148136.6524</v>
          </cell>
        </row>
        <row r="259">
          <cell r="D259">
            <v>8</v>
          </cell>
          <cell r="E259" t="str">
            <v>Plumbing</v>
          </cell>
          <cell r="H259">
            <v>579983.36599999992</v>
          </cell>
        </row>
        <row r="260">
          <cell r="D260">
            <v>9</v>
          </cell>
          <cell r="E260" t="str">
            <v>HVAC</v>
          </cell>
          <cell r="H260">
            <v>2568153.2864000001</v>
          </cell>
        </row>
        <row r="262">
          <cell r="C262">
            <v>54</v>
          </cell>
          <cell r="E262" t="str">
            <v>Electrical</v>
          </cell>
          <cell r="I262">
            <v>2702536.8859999999</v>
          </cell>
        </row>
        <row r="263">
          <cell r="D263">
            <v>11</v>
          </cell>
          <cell r="E263" t="str">
            <v>Electrical</v>
          </cell>
          <cell r="H263">
            <v>1975804.2779999999</v>
          </cell>
        </row>
        <row r="264">
          <cell r="D264">
            <v>12</v>
          </cell>
          <cell r="E264" t="str">
            <v>Electrical Systems</v>
          </cell>
          <cell r="H264">
            <v>726732.60800000001</v>
          </cell>
        </row>
        <row r="266">
          <cell r="C266">
            <v>55</v>
          </cell>
          <cell r="E266" t="str">
            <v>Furnishing</v>
          </cell>
          <cell r="I266">
            <v>1490469.2556</v>
          </cell>
        </row>
        <row r="267">
          <cell r="D267">
            <v>13</v>
          </cell>
          <cell r="E267" t="str">
            <v xml:space="preserve">Equipment </v>
          </cell>
          <cell r="H267">
            <v>1417188</v>
          </cell>
        </row>
        <row r="268">
          <cell r="D268">
            <v>14</v>
          </cell>
          <cell r="E268" t="str">
            <v>Furnishings</v>
          </cell>
          <cell r="H268">
            <v>45599.61</v>
          </cell>
        </row>
        <row r="269">
          <cell r="D269">
            <v>17</v>
          </cell>
          <cell r="E269" t="str">
            <v>Landscaping</v>
          </cell>
          <cell r="H269">
            <v>27681.6456</v>
          </cell>
        </row>
        <row r="271">
          <cell r="C271">
            <v>56</v>
          </cell>
          <cell r="E271" t="str">
            <v>General Conditions &amp; Contingency</v>
          </cell>
          <cell r="I271">
            <v>18001835.348044701</v>
          </cell>
        </row>
        <row r="272">
          <cell r="D272">
            <v>32</v>
          </cell>
          <cell r="E272" t="str">
            <v>General Conditions OH &amp; P</v>
          </cell>
          <cell r="H272">
            <v>3917241.5627462547</v>
          </cell>
        </row>
        <row r="273">
          <cell r="D273">
            <v>33</v>
          </cell>
          <cell r="E273" t="str">
            <v>Local Sales Tax</v>
          </cell>
          <cell r="H273">
            <v>1759693.0359258396</v>
          </cell>
        </row>
        <row r="274">
          <cell r="D274">
            <v>34</v>
          </cell>
          <cell r="E274" t="str">
            <v>Permits, Bonds &amp; Insurance</v>
          </cell>
          <cell r="H274">
            <v>523718.16545411892</v>
          </cell>
        </row>
        <row r="275">
          <cell r="D275">
            <v>35</v>
          </cell>
          <cell r="E275" t="str">
            <v>Design Contingency</v>
          </cell>
          <cell r="H275">
            <v>4646427.563908943</v>
          </cell>
        </row>
        <row r="276">
          <cell r="D276">
            <v>36</v>
          </cell>
          <cell r="E276" t="str">
            <v>Escalation MOC June 2009</v>
          </cell>
          <cell r="H276">
            <v>3345427.8460144387</v>
          </cell>
        </row>
        <row r="277">
          <cell r="D277">
            <v>37</v>
          </cell>
          <cell r="E277" t="str">
            <v>LEED</v>
          </cell>
          <cell r="H277">
            <v>624479.86458936194</v>
          </cell>
        </row>
        <row r="278">
          <cell r="D278">
            <v>38</v>
          </cell>
          <cell r="E278" t="str">
            <v>Construction Contingency</v>
          </cell>
          <cell r="H278">
            <v>3184847.3094057459</v>
          </cell>
        </row>
        <row r="280">
          <cell r="C280">
            <v>57</v>
          </cell>
          <cell r="E280" t="str">
            <v>Design/Engineering Fee</v>
          </cell>
          <cell r="I280">
            <v>3503332.0403463207</v>
          </cell>
        </row>
        <row r="281">
          <cell r="D281">
            <v>39</v>
          </cell>
          <cell r="E281" t="str">
            <v>Design/Engineering Fee</v>
          </cell>
          <cell r="H281">
            <v>3503332.0403463207</v>
          </cell>
        </row>
        <row r="283">
          <cell r="H283">
            <v>38536652.443809524</v>
          </cell>
          <cell r="I283">
            <v>38536652.443809524</v>
          </cell>
        </row>
        <row r="284">
          <cell r="H284" t="str">
            <v>OK</v>
          </cell>
          <cell r="I284" t="str">
            <v>OK</v>
          </cell>
        </row>
      </sheetData>
      <sheetData sheetId="10" refreshError="1"/>
      <sheetData sheetId="11" refreshError="1"/>
      <sheetData sheetId="12" refreshError="1"/>
      <sheetData sheetId="13" refreshError="1">
        <row r="50">
          <cell r="C50">
            <v>1</v>
          </cell>
          <cell r="D50" t="str">
            <v>Substructure</v>
          </cell>
          <cell r="I50">
            <v>503320.65818666667</v>
          </cell>
        </row>
        <row r="52">
          <cell r="D52">
            <v>1.01</v>
          </cell>
          <cell r="E52" t="str">
            <v xml:space="preserve">Site Clearing, Grading </v>
          </cell>
          <cell r="F52">
            <v>27872</v>
          </cell>
          <cell r="G52" t="str">
            <v>sf</v>
          </cell>
          <cell r="H52">
            <v>2.1240000000000001</v>
          </cell>
          <cell r="I52">
            <v>59200.128000000004</v>
          </cell>
        </row>
        <row r="53">
          <cell r="D53">
            <v>1.02</v>
          </cell>
          <cell r="E53" t="str">
            <v>Spread Footings - 6x6x 2- Exc. Forms, Rebar, Conc</v>
          </cell>
          <cell r="F53">
            <v>40</v>
          </cell>
          <cell r="G53" t="str">
            <v>ea</v>
          </cell>
          <cell r="H53">
            <v>839.8</v>
          </cell>
          <cell r="I53">
            <v>33592</v>
          </cell>
        </row>
        <row r="54">
          <cell r="D54">
            <v>1.03</v>
          </cell>
          <cell r="E54" t="str">
            <v>Cont. Footings -1.5x1.5 - Exc., Forms, Rebar, Conc</v>
          </cell>
          <cell r="F54">
            <v>3423</v>
          </cell>
          <cell r="G54" t="str">
            <v>lf</v>
          </cell>
          <cell r="H54">
            <v>54.339999999999996</v>
          </cell>
          <cell r="I54">
            <v>186005.81999999998</v>
          </cell>
        </row>
        <row r="55">
          <cell r="D55">
            <v>1.04</v>
          </cell>
          <cell r="E55" t="str">
            <v>Addl. Spread Footings For Mezzanine</v>
          </cell>
          <cell r="G55" t="str">
            <v>ea</v>
          </cell>
          <cell r="H55">
            <v>642.20000000000005</v>
          </cell>
          <cell r="I55">
            <v>0</v>
          </cell>
        </row>
        <row r="56">
          <cell r="D56">
            <v>1.05</v>
          </cell>
          <cell r="E56" t="str">
            <v>Addl. Cont. Footings for Mezzanine</v>
          </cell>
          <cell r="G56" t="str">
            <v>lf</v>
          </cell>
          <cell r="H56">
            <v>49.4</v>
          </cell>
          <cell r="I56">
            <v>0</v>
          </cell>
        </row>
        <row r="57">
          <cell r="D57">
            <v>1.06</v>
          </cell>
          <cell r="E57" t="str">
            <v>Slab on Grade - 8" thick</v>
          </cell>
          <cell r="F57">
            <v>27872</v>
          </cell>
          <cell r="G57" t="str">
            <v>sf</v>
          </cell>
          <cell r="H57">
            <v>7.3112000000000004</v>
          </cell>
          <cell r="I57">
            <v>203777.76640000002</v>
          </cell>
        </row>
        <row r="58">
          <cell r="D58">
            <v>1.07</v>
          </cell>
          <cell r="E58" t="str">
            <v>4" Sand, Compaction</v>
          </cell>
          <cell r="F58">
            <v>408.78933333333339</v>
          </cell>
          <cell r="G58" t="str">
            <v>cy</v>
          </cell>
          <cell r="H58">
            <v>34.58</v>
          </cell>
          <cell r="I58">
            <v>14135.935146666669</v>
          </cell>
        </row>
        <row r="59">
          <cell r="D59">
            <v>1.08</v>
          </cell>
          <cell r="E59" t="str">
            <v>6 mil membrane</v>
          </cell>
          <cell r="F59">
            <v>27872</v>
          </cell>
          <cell r="G59" t="str">
            <v>sf</v>
          </cell>
          <cell r="H59">
            <v>0.23712</v>
          </cell>
          <cell r="I59">
            <v>6609.00864</v>
          </cell>
        </row>
        <row r="61">
          <cell r="C61">
            <v>2</v>
          </cell>
          <cell r="D61" t="str">
            <v>Superstructure</v>
          </cell>
          <cell r="I61">
            <v>1023459.84</v>
          </cell>
        </row>
        <row r="63">
          <cell r="D63">
            <v>2.0099999999999998</v>
          </cell>
          <cell r="E63" t="str">
            <v>Pre-Engineered Metal Bldg.</v>
          </cell>
          <cell r="F63">
            <v>27872</v>
          </cell>
          <cell r="G63" t="str">
            <v>sf</v>
          </cell>
          <cell r="H63">
            <v>36.72</v>
          </cell>
          <cell r="I63">
            <v>1023459.84</v>
          </cell>
        </row>
        <row r="64">
          <cell r="D64">
            <v>2.0199999999999996</v>
          </cell>
          <cell r="E64" t="str">
            <v>Heavy Mezzanine - Structural Steel - 9600 sf</v>
          </cell>
          <cell r="G64" t="str">
            <v>tons</v>
          </cell>
          <cell r="H64">
            <v>3060</v>
          </cell>
          <cell r="I64">
            <v>0</v>
          </cell>
        </row>
        <row r="65">
          <cell r="D65">
            <v>2.0299999999999994</v>
          </cell>
          <cell r="E65" t="str">
            <v>Heavy Mezzanine - Steel Deck</v>
          </cell>
          <cell r="G65" t="str">
            <v>sf</v>
          </cell>
          <cell r="H65">
            <v>4.08</v>
          </cell>
          <cell r="I65">
            <v>0</v>
          </cell>
        </row>
        <row r="66">
          <cell r="D66">
            <v>2.0399999999999991</v>
          </cell>
          <cell r="E66" t="str">
            <v>Heavy Mezzanine - Concrete Slab</v>
          </cell>
          <cell r="G66" t="str">
            <v>sf</v>
          </cell>
          <cell r="H66">
            <v>5.0999999999999996</v>
          </cell>
          <cell r="I66">
            <v>0</v>
          </cell>
        </row>
        <row r="67">
          <cell r="D67">
            <v>2.0499999999999989</v>
          </cell>
          <cell r="E67" t="str">
            <v>Heavy Mezzanine - Finishes, Misc. items</v>
          </cell>
          <cell r="G67" t="str">
            <v>sf</v>
          </cell>
          <cell r="H67">
            <v>6.12</v>
          </cell>
          <cell r="I67">
            <v>0</v>
          </cell>
        </row>
        <row r="68">
          <cell r="D68">
            <v>2.0599999999999987</v>
          </cell>
          <cell r="E68" t="str">
            <v>Light Mezzanine - Structural Steel - 9600 sf</v>
          </cell>
          <cell r="G68" t="str">
            <v>tons</v>
          </cell>
          <cell r="H68">
            <v>3060</v>
          </cell>
          <cell r="I68">
            <v>0</v>
          </cell>
        </row>
        <row r="69">
          <cell r="D69">
            <v>2.0699999999999985</v>
          </cell>
          <cell r="E69" t="str">
            <v>Light Mezzanine - Steel Deck</v>
          </cell>
          <cell r="G69" t="str">
            <v>sf</v>
          </cell>
          <cell r="H69">
            <v>3.5700000000000003</v>
          </cell>
          <cell r="I69">
            <v>0</v>
          </cell>
        </row>
        <row r="70">
          <cell r="D70">
            <v>2.0799999999999983</v>
          </cell>
          <cell r="E70" t="str">
            <v>Light Mezzanine - Concrete Slab</v>
          </cell>
          <cell r="G70" t="str">
            <v>sf</v>
          </cell>
          <cell r="H70">
            <v>5.0999999999999996</v>
          </cell>
          <cell r="I70">
            <v>0</v>
          </cell>
        </row>
        <row r="71">
          <cell r="D71">
            <v>2.0899999999999981</v>
          </cell>
          <cell r="E71" t="str">
            <v>Light Mezzanine - Finishes, Misc. items</v>
          </cell>
          <cell r="G71" t="str">
            <v>sf</v>
          </cell>
          <cell r="H71">
            <v>5.0999999999999996</v>
          </cell>
          <cell r="I71">
            <v>0</v>
          </cell>
        </row>
        <row r="72">
          <cell r="D72">
            <v>2.0999999999999979</v>
          </cell>
          <cell r="E72" t="str">
            <v>Roof Deck</v>
          </cell>
          <cell r="G72" t="str">
            <v>sf</v>
          </cell>
          <cell r="H72">
            <v>3.8250000000000002</v>
          </cell>
          <cell r="I72">
            <v>0</v>
          </cell>
        </row>
        <row r="74">
          <cell r="C74">
            <v>3</v>
          </cell>
          <cell r="D74" t="str">
            <v>Exterior Closure</v>
          </cell>
          <cell r="I74">
            <v>116184.08999999998</v>
          </cell>
        </row>
        <row r="76">
          <cell r="D76">
            <v>3.01</v>
          </cell>
          <cell r="E76" t="str">
            <v>Roll-up Doors</v>
          </cell>
          <cell r="F76">
            <v>7</v>
          </cell>
          <cell r="G76" t="str">
            <v>ea</v>
          </cell>
          <cell r="H76">
            <v>7924.8</v>
          </cell>
          <cell r="I76">
            <v>55473.599999999999</v>
          </cell>
        </row>
        <row r="77">
          <cell r="D77">
            <v>3.0199999999999996</v>
          </cell>
          <cell r="E77" t="str">
            <v>Improved Insulation</v>
          </cell>
          <cell r="F77">
            <v>28920</v>
          </cell>
          <cell r="G77" t="str">
            <v>sf</v>
          </cell>
          <cell r="H77">
            <v>1.2687499999999998</v>
          </cell>
          <cell r="I77">
            <v>36692.249999999993</v>
          </cell>
        </row>
        <row r="78">
          <cell r="D78">
            <v>3.0299999999999994</v>
          </cell>
          <cell r="E78" t="str">
            <v>Windows &amp; Glazed Walls</v>
          </cell>
          <cell r="F78">
            <v>480</v>
          </cell>
          <cell r="G78" t="str">
            <v>sf</v>
          </cell>
          <cell r="H78">
            <v>45.72</v>
          </cell>
          <cell r="I78">
            <v>21945.599999999999</v>
          </cell>
        </row>
        <row r="79">
          <cell r="D79">
            <v>3.0399999999999991</v>
          </cell>
          <cell r="E79" t="str">
            <v>Glass Blocks</v>
          </cell>
          <cell r="F79">
            <v>120</v>
          </cell>
          <cell r="G79" t="str">
            <v>ea</v>
          </cell>
          <cell r="H79">
            <v>17.271999999999998</v>
          </cell>
          <cell r="I79">
            <v>2072.64</v>
          </cell>
        </row>
        <row r="80">
          <cell r="D80">
            <v>3.0499999999999989</v>
          </cell>
          <cell r="E80" t="str">
            <v>Anti Graffiti Paint - 10' High</v>
          </cell>
          <cell r="G80" t="str">
            <v>sf</v>
          </cell>
          <cell r="H80">
            <v>1.8796000000000002</v>
          </cell>
          <cell r="I80">
            <v>0</v>
          </cell>
        </row>
        <row r="83">
          <cell r="C83">
            <v>4</v>
          </cell>
          <cell r="D83" t="str">
            <v>Roofing</v>
          </cell>
          <cell r="I83">
            <v>181575.37999999998</v>
          </cell>
        </row>
        <row r="85">
          <cell r="D85">
            <v>4.01</v>
          </cell>
          <cell r="E85" t="str">
            <v xml:space="preserve">Roof Coverings - Modify Standard </v>
          </cell>
          <cell r="F85">
            <v>27872</v>
          </cell>
          <cell r="G85" t="str">
            <v>sf</v>
          </cell>
          <cell r="H85">
            <v>1.7762499999999999</v>
          </cell>
          <cell r="I85">
            <v>49507.64</v>
          </cell>
        </row>
        <row r="86">
          <cell r="D86">
            <v>4.0199999999999996</v>
          </cell>
          <cell r="E86" t="str">
            <v>Insulation</v>
          </cell>
          <cell r="F86">
            <v>27872</v>
          </cell>
          <cell r="G86" t="str">
            <v>sf</v>
          </cell>
          <cell r="H86">
            <v>2.0299999999999998</v>
          </cell>
          <cell r="I86">
            <v>56580.159999999996</v>
          </cell>
        </row>
        <row r="87">
          <cell r="D87">
            <v>4.0299999999999994</v>
          </cell>
          <cell r="E87" t="str">
            <v>Gutters</v>
          </cell>
          <cell r="F87">
            <v>723</v>
          </cell>
          <cell r="G87" t="str">
            <v>lf</v>
          </cell>
          <cell r="H87">
            <v>14.209999999999999</v>
          </cell>
          <cell r="I87">
            <v>10273.83</v>
          </cell>
        </row>
        <row r="88">
          <cell r="D88">
            <v>4.0399999999999991</v>
          </cell>
          <cell r="E88" t="str">
            <v>Down Pipes</v>
          </cell>
          <cell r="F88">
            <v>500</v>
          </cell>
          <cell r="G88" t="str">
            <v>lf</v>
          </cell>
          <cell r="H88">
            <v>14.717499999999999</v>
          </cell>
          <cell r="I88">
            <v>7358.75</v>
          </cell>
        </row>
        <row r="89">
          <cell r="D89">
            <v>4.0499999999999989</v>
          </cell>
          <cell r="E89" t="str">
            <v>Skylights 5'x10'</v>
          </cell>
          <cell r="F89">
            <v>30</v>
          </cell>
          <cell r="G89" t="str">
            <v>ea</v>
          </cell>
          <cell r="H89">
            <v>1928.4999999999998</v>
          </cell>
          <cell r="I89">
            <v>57854.999999999993</v>
          </cell>
        </row>
        <row r="91">
          <cell r="C91">
            <v>5</v>
          </cell>
          <cell r="D91" t="str">
            <v>Interior Construction</v>
          </cell>
          <cell r="I91">
            <v>188439.552</v>
          </cell>
        </row>
        <row r="93">
          <cell r="D93">
            <v>5.01</v>
          </cell>
          <cell r="E93" t="str">
            <v>Metal Stud Framing - Interior</v>
          </cell>
          <cell r="F93">
            <v>11250</v>
          </cell>
          <cell r="G93" t="str">
            <v>sf</v>
          </cell>
          <cell r="H93">
            <v>5.08</v>
          </cell>
          <cell r="I93">
            <v>89733.119999999995</v>
          </cell>
        </row>
        <row r="94">
          <cell r="D94">
            <v>5.0199999999999996</v>
          </cell>
          <cell r="E94" t="str">
            <v>Gyp.Board Walls - Interior, Insulation, Paint</v>
          </cell>
          <cell r="F94">
            <v>11250</v>
          </cell>
          <cell r="G94" t="str">
            <v>sf</v>
          </cell>
          <cell r="H94">
            <v>5.5880000000000001</v>
          </cell>
          <cell r="I94">
            <v>98706.432000000001</v>
          </cell>
        </row>
        <row r="96">
          <cell r="C96">
            <v>6</v>
          </cell>
          <cell r="D96" t="str">
            <v>Interior Finishes</v>
          </cell>
          <cell r="I96">
            <v>48476.137499999997</v>
          </cell>
        </row>
        <row r="98">
          <cell r="D98">
            <v>6.01</v>
          </cell>
          <cell r="E98" t="str">
            <v>Floor Finishes - Seal Concrete</v>
          </cell>
          <cell r="F98">
            <v>27872</v>
          </cell>
          <cell r="G98" t="str">
            <v>sf</v>
          </cell>
          <cell r="H98">
            <v>1.3387499999999999</v>
          </cell>
          <cell r="I98">
            <v>37313.64</v>
          </cell>
        </row>
        <row r="99">
          <cell r="E99" t="str">
            <v>Floor Finishes - Corridors - VCT</v>
          </cell>
          <cell r="F99">
            <v>800</v>
          </cell>
          <cell r="G99" t="str">
            <v>sf</v>
          </cell>
          <cell r="H99">
            <v>2.6774999999999998</v>
          </cell>
          <cell r="I99">
            <v>2142</v>
          </cell>
        </row>
        <row r="100">
          <cell r="E100" t="str">
            <v>Floor Finishes - Offices - Carpet</v>
          </cell>
          <cell r="F100">
            <v>1125</v>
          </cell>
          <cell r="G100" t="str">
            <v>sf</v>
          </cell>
          <cell r="H100">
            <v>4.8194999999999997</v>
          </cell>
          <cell r="I100">
            <v>5421.9375</v>
          </cell>
        </row>
        <row r="101">
          <cell r="E101" t="str">
            <v>Floor Finishes - Restrooms - Ceramic Tiles</v>
          </cell>
          <cell r="F101">
            <v>240</v>
          </cell>
          <cell r="G101" t="str">
            <v>sf</v>
          </cell>
          <cell r="H101">
            <v>14.994</v>
          </cell>
          <cell r="I101">
            <v>3598.56</v>
          </cell>
        </row>
        <row r="104">
          <cell r="C104">
            <v>7</v>
          </cell>
          <cell r="D104" t="str">
            <v>Conveying</v>
          </cell>
          <cell r="I104">
            <v>0</v>
          </cell>
        </row>
        <row r="107">
          <cell r="C107">
            <v>8</v>
          </cell>
          <cell r="D107" t="str">
            <v>Plumbing</v>
          </cell>
          <cell r="I107">
            <v>35397.440000000002</v>
          </cell>
        </row>
        <row r="109">
          <cell r="D109">
            <v>8.01</v>
          </cell>
          <cell r="E109" t="str">
            <v xml:space="preserve">Plumbing </v>
          </cell>
          <cell r="F109">
            <v>27872</v>
          </cell>
          <cell r="G109" t="str">
            <v>sf</v>
          </cell>
          <cell r="H109">
            <v>1.27</v>
          </cell>
          <cell r="I109">
            <v>35397.440000000002</v>
          </cell>
        </row>
        <row r="111">
          <cell r="C111">
            <v>9</v>
          </cell>
          <cell r="D111" t="str">
            <v>HVAC</v>
          </cell>
          <cell r="I111">
            <v>126863.856</v>
          </cell>
        </row>
        <row r="113">
          <cell r="D113">
            <v>9.01</v>
          </cell>
          <cell r="E113" t="str">
            <v>Heating and Air Conditioning</v>
          </cell>
          <cell r="F113">
            <v>1050</v>
          </cell>
          <cell r="G113" t="str">
            <v>sf</v>
          </cell>
          <cell r="H113">
            <v>25.4</v>
          </cell>
          <cell r="I113">
            <v>26670</v>
          </cell>
        </row>
        <row r="114">
          <cell r="D114">
            <v>9.02</v>
          </cell>
          <cell r="E114" t="str">
            <v>Ventililating and Radiant Heating</v>
          </cell>
          <cell r="F114">
            <v>1000</v>
          </cell>
          <cell r="G114" t="str">
            <v>sf</v>
          </cell>
          <cell r="H114">
            <v>15.24</v>
          </cell>
          <cell r="I114">
            <v>15240</v>
          </cell>
        </row>
        <row r="115">
          <cell r="D115">
            <v>9.0299999999999994</v>
          </cell>
          <cell r="E115" t="str">
            <v>HVAC - Ventilating Fans</v>
          </cell>
          <cell r="F115">
            <v>27872</v>
          </cell>
          <cell r="G115" t="str">
            <v>sf</v>
          </cell>
          <cell r="H115">
            <v>3.048</v>
          </cell>
          <cell r="I115">
            <v>84953.856</v>
          </cell>
        </row>
        <row r="118">
          <cell r="C118">
            <v>10</v>
          </cell>
          <cell r="D118" t="str">
            <v>Fire Protection</v>
          </cell>
          <cell r="I118">
            <v>86408.767999999996</v>
          </cell>
        </row>
        <row r="120">
          <cell r="D120">
            <v>10.01</v>
          </cell>
          <cell r="E120" t="str">
            <v>Fire Protection</v>
          </cell>
          <cell r="F120">
            <v>27872</v>
          </cell>
          <cell r="G120" t="str">
            <v>sf</v>
          </cell>
          <cell r="H120">
            <v>2.794</v>
          </cell>
          <cell r="I120">
            <v>77874.368000000002</v>
          </cell>
        </row>
        <row r="121">
          <cell r="D121">
            <v>10.02</v>
          </cell>
          <cell r="E121" t="str">
            <v>Mass Notification Alarm System</v>
          </cell>
          <cell r="F121">
            <v>1050</v>
          </cell>
          <cell r="G121" t="str">
            <v>sf</v>
          </cell>
          <cell r="H121">
            <v>8.1280000000000001</v>
          </cell>
          <cell r="I121">
            <v>8534.4</v>
          </cell>
        </row>
        <row r="123">
          <cell r="C123">
            <v>11</v>
          </cell>
          <cell r="D123" t="str">
            <v>Electrical</v>
          </cell>
          <cell r="I123">
            <v>436096.4608</v>
          </cell>
        </row>
        <row r="125">
          <cell r="D125">
            <v>11.01</v>
          </cell>
          <cell r="E125" t="str">
            <v>Service and Distribution</v>
          </cell>
          <cell r="F125">
            <v>27872</v>
          </cell>
          <cell r="H125">
            <v>7.1120000000000001</v>
          </cell>
          <cell r="I125">
            <v>198225.66399999999</v>
          </cell>
        </row>
        <row r="126">
          <cell r="D126">
            <v>11.02</v>
          </cell>
          <cell r="E126" t="str">
            <v>Lighting and Power</v>
          </cell>
          <cell r="F126">
            <v>27872</v>
          </cell>
          <cell r="H126">
            <v>8.1280000000000001</v>
          </cell>
          <cell r="I126">
            <v>226543.61600000001</v>
          </cell>
        </row>
        <row r="127">
          <cell r="D127">
            <v>11.03</v>
          </cell>
          <cell r="E127" t="str">
            <v>Grounding</v>
          </cell>
          <cell r="F127">
            <v>27872</v>
          </cell>
          <cell r="H127">
            <v>0.40640000000000004</v>
          </cell>
          <cell r="I127">
            <v>11327.180800000002</v>
          </cell>
        </row>
        <row r="129">
          <cell r="C129">
            <v>12</v>
          </cell>
          <cell r="D129" t="str">
            <v>Electrical Systems</v>
          </cell>
          <cell r="I129">
            <v>226543.61600000001</v>
          </cell>
        </row>
        <row r="131">
          <cell r="D131">
            <v>12.1</v>
          </cell>
          <cell r="E131" t="str">
            <v>Data/Communications, Fire Alarm, Security</v>
          </cell>
          <cell r="F131">
            <v>27872</v>
          </cell>
          <cell r="H131">
            <v>8.1280000000000001</v>
          </cell>
          <cell r="I131">
            <v>226543.61600000001</v>
          </cell>
        </row>
        <row r="133">
          <cell r="C133">
            <v>13</v>
          </cell>
          <cell r="D133" t="str">
            <v xml:space="preserve">Equipment </v>
          </cell>
          <cell r="I133">
            <v>35113.5</v>
          </cell>
        </row>
        <row r="135">
          <cell r="D135">
            <v>13.01</v>
          </cell>
          <cell r="E135" t="str">
            <v>Dock Bumpers</v>
          </cell>
          <cell r="F135">
            <v>3</v>
          </cell>
          <cell r="G135" t="str">
            <v>sets</v>
          </cell>
          <cell r="H135">
            <v>265.2</v>
          </cell>
          <cell r="I135">
            <v>795.59999999999991</v>
          </cell>
        </row>
        <row r="136">
          <cell r="D136">
            <v>13.02</v>
          </cell>
          <cell r="E136" t="str">
            <v>Dock Levellers/Locks</v>
          </cell>
          <cell r="F136">
            <v>3</v>
          </cell>
          <cell r="G136" t="str">
            <v>ea</v>
          </cell>
          <cell r="H136">
            <v>10786.5</v>
          </cell>
          <cell r="I136">
            <v>32359.5</v>
          </cell>
        </row>
        <row r="137">
          <cell r="D137">
            <v>13.03</v>
          </cell>
          <cell r="E137" t="str">
            <v>Vehicle Restraints</v>
          </cell>
          <cell r="F137">
            <v>3</v>
          </cell>
          <cell r="G137" t="str">
            <v>sets</v>
          </cell>
          <cell r="H137">
            <v>652.79999999999995</v>
          </cell>
          <cell r="I137">
            <v>1958.3999999999999</v>
          </cell>
        </row>
        <row r="139">
          <cell r="C139">
            <v>14</v>
          </cell>
          <cell r="D139" t="str">
            <v>Furnishings</v>
          </cell>
          <cell r="I139">
            <v>0</v>
          </cell>
        </row>
        <row r="142">
          <cell r="C142">
            <v>15</v>
          </cell>
          <cell r="D142" t="str">
            <v>Special Construction</v>
          </cell>
          <cell r="I142">
            <v>127500</v>
          </cell>
        </row>
        <row r="144">
          <cell r="D144">
            <v>15.01</v>
          </cell>
          <cell r="E144" t="str">
            <v>Loading Docks</v>
          </cell>
          <cell r="F144">
            <v>1</v>
          </cell>
          <cell r="G144" t="str">
            <v>ea</v>
          </cell>
          <cell r="H144">
            <v>45900</v>
          </cell>
          <cell r="I144">
            <v>45900</v>
          </cell>
        </row>
        <row r="145">
          <cell r="D145">
            <v>15.02</v>
          </cell>
          <cell r="E145" t="str">
            <v xml:space="preserve">Canopy over Loading Dock </v>
          </cell>
          <cell r="F145">
            <v>4000</v>
          </cell>
          <cell r="G145" t="str">
            <v>sf</v>
          </cell>
          <cell r="H145">
            <v>20.399999999999999</v>
          </cell>
          <cell r="I145">
            <v>81600</v>
          </cell>
        </row>
        <row r="147">
          <cell r="C147">
            <v>16</v>
          </cell>
          <cell r="D147" t="str">
            <v>Building Sitework</v>
          </cell>
          <cell r="I147">
            <v>14158.976000000001</v>
          </cell>
        </row>
        <row r="149">
          <cell r="D149">
            <v>16.010000000000002</v>
          </cell>
          <cell r="E149" t="str">
            <v>Building Sitework</v>
          </cell>
          <cell r="F149">
            <v>27872</v>
          </cell>
          <cell r="H149">
            <v>0.50800000000000001</v>
          </cell>
          <cell r="I149">
            <v>14158.976000000001</v>
          </cell>
        </row>
        <row r="151">
          <cell r="C151">
            <v>17</v>
          </cell>
          <cell r="D151" t="str">
            <v>Landscaping</v>
          </cell>
          <cell r="I151">
            <v>14158.976000000001</v>
          </cell>
        </row>
        <row r="153">
          <cell r="D153">
            <v>17.010000000000002</v>
          </cell>
          <cell r="E153" t="str">
            <v>Landscaping</v>
          </cell>
          <cell r="F153">
            <v>27872</v>
          </cell>
          <cell r="H153">
            <v>0.50800000000000001</v>
          </cell>
          <cell r="I153">
            <v>14158.976000000001</v>
          </cell>
        </row>
        <row r="156">
          <cell r="C156">
            <v>31</v>
          </cell>
          <cell r="E156" t="str">
            <v>Subtotal A</v>
          </cell>
          <cell r="H156">
            <v>113.50808160471681</v>
          </cell>
          <cell r="I156">
            <v>3163697.2504866668</v>
          </cell>
        </row>
        <row r="157">
          <cell r="C157">
            <v>32</v>
          </cell>
          <cell r="E157" t="str">
            <v>General Conditions OH &amp; P</v>
          </cell>
          <cell r="F157">
            <v>0.23</v>
          </cell>
          <cell r="H157">
            <v>26.106858769084866</v>
          </cell>
          <cell r="I157">
            <v>727650.36761193338</v>
          </cell>
        </row>
        <row r="159">
          <cell r="E159" t="str">
            <v>Subtotal B</v>
          </cell>
          <cell r="H159">
            <v>139.61494037380169</v>
          </cell>
          <cell r="I159">
            <v>3891347.6180986003</v>
          </cell>
        </row>
        <row r="160">
          <cell r="C160">
            <v>33</v>
          </cell>
          <cell r="E160" t="str">
            <v>Local Sales Tax</v>
          </cell>
          <cell r="F160">
            <v>8.4000000000000005E-2</v>
          </cell>
          <cell r="H160">
            <v>11.727654991399342</v>
          </cell>
          <cell r="I160">
            <v>326873.19992028247</v>
          </cell>
        </row>
        <row r="162">
          <cell r="C162">
            <v>34</v>
          </cell>
          <cell r="E162" t="str">
            <v>Permits, Bonds &amp; Insurance</v>
          </cell>
          <cell r="F162">
            <v>2.5000000000000001E-2</v>
          </cell>
          <cell r="H162">
            <v>3.4903735093450421</v>
          </cell>
          <cell r="I162">
            <v>97283.690452465016</v>
          </cell>
        </row>
        <row r="164">
          <cell r="E164" t="str">
            <v>Subtotal C</v>
          </cell>
          <cell r="H164">
            <v>154.83296887454605</v>
          </cell>
          <cell r="I164">
            <v>4315504.5084713474</v>
          </cell>
        </row>
        <row r="165">
          <cell r="C165">
            <v>35</v>
          </cell>
          <cell r="E165" t="str">
            <v>Design Contingency</v>
          </cell>
          <cell r="F165">
            <v>0.2</v>
          </cell>
          <cell r="H165">
            <v>30.96659377490921</v>
          </cell>
          <cell r="I165">
            <v>863100.9016942695</v>
          </cell>
        </row>
        <row r="167">
          <cell r="E167" t="str">
            <v>Subtotal D</v>
          </cell>
          <cell r="H167">
            <v>185.79956264945528</v>
          </cell>
          <cell r="I167">
            <v>5178605.4101656172</v>
          </cell>
        </row>
        <row r="168">
          <cell r="C168">
            <v>36</v>
          </cell>
          <cell r="E168" t="str">
            <v>Escalation MOC June 2009</v>
          </cell>
          <cell r="F168">
            <v>0.12</v>
          </cell>
          <cell r="H168">
            <v>22.295947517934632</v>
          </cell>
          <cell r="I168">
            <v>621432.64921987406</v>
          </cell>
        </row>
        <row r="170">
          <cell r="E170" t="str">
            <v>Subtotal E</v>
          </cell>
          <cell r="H170">
            <v>208.0955101673899</v>
          </cell>
          <cell r="I170">
            <v>5800038.0593854915</v>
          </cell>
        </row>
        <row r="171">
          <cell r="C171">
            <v>37</v>
          </cell>
          <cell r="E171" t="str">
            <v>LEED</v>
          </cell>
          <cell r="F171">
            <v>0.02</v>
          </cell>
          <cell r="H171">
            <v>4.1619102033477988</v>
          </cell>
          <cell r="I171">
            <v>116000.76118770984</v>
          </cell>
        </row>
        <row r="173">
          <cell r="E173" t="str">
            <v>Subtoal F</v>
          </cell>
          <cell r="H173">
            <v>212.25742037073772</v>
          </cell>
          <cell r="I173">
            <v>5916038.8205732014</v>
          </cell>
        </row>
        <row r="174">
          <cell r="C174">
            <v>38</v>
          </cell>
          <cell r="E174" t="str">
            <v>Construction Contingency</v>
          </cell>
          <cell r="F174">
            <v>0.1</v>
          </cell>
          <cell r="H174">
            <v>21.225742037073772</v>
          </cell>
          <cell r="I174">
            <v>591603.88205732021</v>
          </cell>
        </row>
        <row r="176">
          <cell r="E176" t="str">
            <v>Subtotal H</v>
          </cell>
          <cell r="H176">
            <v>233.48316240781148</v>
          </cell>
          <cell r="I176">
            <v>6507642.7026305217</v>
          </cell>
        </row>
        <row r="177">
          <cell r="C177">
            <v>39</v>
          </cell>
          <cell r="E177" t="str">
            <v>Design/Engineering Fee</v>
          </cell>
          <cell r="F177">
            <v>0.1</v>
          </cell>
          <cell r="H177">
            <v>23.348316240781148</v>
          </cell>
          <cell r="I177">
            <v>650764.2702630522</v>
          </cell>
        </row>
        <row r="179">
          <cell r="C179">
            <v>40</v>
          </cell>
          <cell r="E179" t="str">
            <v>Total Cost</v>
          </cell>
          <cell r="H179">
            <v>256.83147864859262</v>
          </cell>
          <cell r="I179">
            <v>7158406.9728935743</v>
          </cell>
        </row>
        <row r="185">
          <cell r="C185">
            <v>51</v>
          </cell>
          <cell r="E185" t="str">
            <v>Civil</v>
          </cell>
          <cell r="I185">
            <v>1540939.4741866665</v>
          </cell>
        </row>
        <row r="186">
          <cell r="D186">
            <v>1</v>
          </cell>
          <cell r="E186" t="str">
            <v>Substructure</v>
          </cell>
          <cell r="H186">
            <v>503320.65818666667</v>
          </cell>
        </row>
        <row r="187">
          <cell r="D187">
            <v>2</v>
          </cell>
          <cell r="E187" t="str">
            <v>Superstructure</v>
          </cell>
          <cell r="H187">
            <v>1023459.84</v>
          </cell>
        </row>
        <row r="188">
          <cell r="D188">
            <v>16</v>
          </cell>
          <cell r="E188" t="str">
            <v>Building Sitework</v>
          </cell>
          <cell r="H188">
            <v>14158.976000000001</v>
          </cell>
        </row>
        <row r="190">
          <cell r="C190">
            <v>52</v>
          </cell>
          <cell r="E190" t="str">
            <v>Shell &amp; Core</v>
          </cell>
          <cell r="I190">
            <v>748583.92749999999</v>
          </cell>
        </row>
        <row r="191">
          <cell r="D191">
            <v>3</v>
          </cell>
          <cell r="E191" t="str">
            <v>Exterior Closure</v>
          </cell>
          <cell r="H191">
            <v>116184.08999999998</v>
          </cell>
        </row>
        <row r="192">
          <cell r="D192">
            <v>4</v>
          </cell>
          <cell r="E192" t="str">
            <v>Roofing</v>
          </cell>
          <cell r="H192">
            <v>181575.37999999998</v>
          </cell>
        </row>
        <row r="193">
          <cell r="D193">
            <v>5</v>
          </cell>
          <cell r="E193" t="str">
            <v>Interior Construction</v>
          </cell>
          <cell r="H193">
            <v>188439.552</v>
          </cell>
        </row>
        <row r="194">
          <cell r="D194">
            <v>6</v>
          </cell>
          <cell r="E194" t="str">
            <v>Interior Finishes</v>
          </cell>
          <cell r="H194">
            <v>48476.137499999997</v>
          </cell>
        </row>
        <row r="195">
          <cell r="D195">
            <v>7</v>
          </cell>
          <cell r="E195" t="str">
            <v>Conveying</v>
          </cell>
          <cell r="H195">
            <v>0</v>
          </cell>
        </row>
        <row r="196">
          <cell r="D196">
            <v>10</v>
          </cell>
          <cell r="E196" t="str">
            <v>Fire Protection</v>
          </cell>
          <cell r="H196">
            <v>86408.767999999996</v>
          </cell>
        </row>
        <row r="197">
          <cell r="D197">
            <v>15</v>
          </cell>
          <cell r="E197" t="str">
            <v>Special Construction</v>
          </cell>
          <cell r="H197">
            <v>127500</v>
          </cell>
        </row>
        <row r="199">
          <cell r="C199">
            <v>53</v>
          </cell>
          <cell r="E199" t="str">
            <v>Mechanical</v>
          </cell>
          <cell r="I199">
            <v>162261.296</v>
          </cell>
        </row>
        <row r="200">
          <cell r="D200">
            <v>8</v>
          </cell>
          <cell r="E200" t="str">
            <v>Plumbing</v>
          </cell>
          <cell r="H200">
            <v>35397.440000000002</v>
          </cell>
        </row>
        <row r="201">
          <cell r="D201">
            <v>9</v>
          </cell>
          <cell r="E201" t="str">
            <v>HVAC</v>
          </cell>
          <cell r="H201">
            <v>126863.856</v>
          </cell>
        </row>
        <row r="203">
          <cell r="C203">
            <v>54</v>
          </cell>
          <cell r="E203" t="str">
            <v>Electrical</v>
          </cell>
          <cell r="I203">
            <v>662640.07680000004</v>
          </cell>
        </row>
        <row r="204">
          <cell r="D204">
            <v>11</v>
          </cell>
          <cell r="E204" t="str">
            <v>Electrical</v>
          </cell>
          <cell r="H204">
            <v>436096.4608</v>
          </cell>
        </row>
        <row r="205">
          <cell r="D205">
            <v>12</v>
          </cell>
          <cell r="E205" t="str">
            <v>Electrical Systems</v>
          </cell>
          <cell r="H205">
            <v>226543.61600000001</v>
          </cell>
        </row>
        <row r="207">
          <cell r="C207">
            <v>55</v>
          </cell>
          <cell r="E207" t="str">
            <v>Furnishing</v>
          </cell>
          <cell r="I207">
            <v>49272.476000000002</v>
          </cell>
        </row>
        <row r="208">
          <cell r="D208">
            <v>13</v>
          </cell>
          <cell r="E208" t="str">
            <v xml:space="preserve">Equipment </v>
          </cell>
          <cell r="H208">
            <v>35113.5</v>
          </cell>
        </row>
        <row r="209">
          <cell r="D209">
            <v>14</v>
          </cell>
          <cell r="E209" t="str">
            <v>Furnishings</v>
          </cell>
          <cell r="H209">
            <v>0</v>
          </cell>
        </row>
        <row r="210">
          <cell r="D210">
            <v>17</v>
          </cell>
          <cell r="E210" t="str">
            <v>Landscaping</v>
          </cell>
          <cell r="H210">
            <v>14158.976000000001</v>
          </cell>
        </row>
        <row r="212">
          <cell r="C212">
            <v>56</v>
          </cell>
          <cell r="E212" t="str">
            <v>General Conditions &amp; Contingency</v>
          </cell>
          <cell r="I212">
            <v>3343945.4521438545</v>
          </cell>
        </row>
        <row r="213">
          <cell r="D213">
            <v>32</v>
          </cell>
          <cell r="E213" t="str">
            <v>General Conditions OH &amp; P</v>
          </cell>
          <cell r="H213">
            <v>727650.36761193338</v>
          </cell>
        </row>
        <row r="214">
          <cell r="D214">
            <v>33</v>
          </cell>
          <cell r="E214" t="str">
            <v>Local Sales Tax</v>
          </cell>
          <cell r="H214">
            <v>326873.19992028247</v>
          </cell>
        </row>
        <row r="215">
          <cell r="D215">
            <v>34</v>
          </cell>
          <cell r="E215" t="str">
            <v>Permits, Bonds &amp; Insurance</v>
          </cell>
          <cell r="H215">
            <v>97283.690452465016</v>
          </cell>
        </row>
        <row r="216">
          <cell r="D216">
            <v>35</v>
          </cell>
          <cell r="E216" t="str">
            <v>Design Contingency</v>
          </cell>
          <cell r="H216">
            <v>863100.9016942695</v>
          </cell>
        </row>
        <row r="217">
          <cell r="D217">
            <v>36</v>
          </cell>
          <cell r="E217" t="str">
            <v>Escalation MOC June 2009</v>
          </cell>
          <cell r="H217">
            <v>621432.64921987406</v>
          </cell>
        </row>
        <row r="218">
          <cell r="D218">
            <v>37</v>
          </cell>
          <cell r="E218" t="str">
            <v>LEED</v>
          </cell>
          <cell r="H218">
            <v>116000.76118770984</v>
          </cell>
        </row>
        <row r="219">
          <cell r="D219">
            <v>38</v>
          </cell>
          <cell r="E219" t="str">
            <v>Construction Contingency</v>
          </cell>
          <cell r="H219">
            <v>591603.88205732021</v>
          </cell>
        </row>
        <row r="221">
          <cell r="C221">
            <v>57</v>
          </cell>
          <cell r="E221" t="str">
            <v>Design/Engineering Fee</v>
          </cell>
          <cell r="I221">
            <v>650764.2702630522</v>
          </cell>
        </row>
        <row r="222">
          <cell r="D222">
            <v>39</v>
          </cell>
          <cell r="E222" t="str">
            <v>Design/Engineering Fee</v>
          </cell>
          <cell r="H222">
            <v>650764.2702630522</v>
          </cell>
        </row>
        <row r="224">
          <cell r="H224">
            <v>7158406.9728935743</v>
          </cell>
          <cell r="I224">
            <v>7158406.9728935733</v>
          </cell>
        </row>
        <row r="225">
          <cell r="H225" t="str">
            <v>OK</v>
          </cell>
          <cell r="I225" t="str">
            <v>OK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Mthly Detail"/>
      <sheetName val="QTD"/>
      <sheetName val="QTD Detail"/>
      <sheetName val="YTD"/>
      <sheetName val="YTD Detail"/>
      <sheetName val="12ME"/>
      <sheetName val="12ME Detail"/>
      <sheetName val="MSC"/>
      <sheetName val="Warehouse"/>
    </sheetNames>
    <sheetDataSet>
      <sheetData sheetId="0" refreshError="1">
        <row r="11">
          <cell r="B11">
            <v>38315912.890000001</v>
          </cell>
          <cell r="D11">
            <v>38617570.920000002</v>
          </cell>
        </row>
        <row r="35">
          <cell r="B35">
            <v>3291140.23</v>
          </cell>
          <cell r="D35">
            <v>2850009.59</v>
          </cell>
        </row>
      </sheetData>
      <sheetData sheetId="1" refreshError="1"/>
      <sheetData sheetId="2" refreshError="1">
        <row r="11">
          <cell r="B11">
            <v>114544123.58</v>
          </cell>
          <cell r="D11">
            <v>115427962.81</v>
          </cell>
        </row>
        <row r="35">
          <cell r="B35">
            <v>9477596.2200000007</v>
          </cell>
          <cell r="D35">
            <v>8390085.5700000003</v>
          </cell>
        </row>
      </sheetData>
      <sheetData sheetId="3" refreshError="1"/>
      <sheetData sheetId="4" refreshError="1">
        <row r="13">
          <cell r="B13">
            <v>442274679.98000002</v>
          </cell>
          <cell r="D13">
            <v>456053669.91000003</v>
          </cell>
        </row>
        <row r="36">
          <cell r="B36">
            <v>30680704.5</v>
          </cell>
          <cell r="D36">
            <v>28211360.780000001</v>
          </cell>
        </row>
      </sheetData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For Printing"/>
      <sheetName val="Input_Area"/>
      <sheetName val="Mthly"/>
      <sheetName val="QTD"/>
      <sheetName val="YTD"/>
      <sheetName val="12ME"/>
      <sheetName val="Budget"/>
      <sheetName val="OPSTATS-RELEASE "/>
      <sheetName val="Approval History"/>
    </sheetNames>
    <sheetDataSet>
      <sheetData sheetId="0" refreshError="1"/>
      <sheetData sheetId="1" refreshError="1"/>
      <sheetData sheetId="2" refreshError="1"/>
      <sheetData sheetId="3">
        <row r="11">
          <cell r="B11">
            <v>132465526</v>
          </cell>
          <cell r="D11">
            <v>123353000</v>
          </cell>
        </row>
        <row r="31">
          <cell r="B31">
            <v>7897841.8300000001</v>
          </cell>
          <cell r="D31">
            <v>7507369</v>
          </cell>
        </row>
      </sheetData>
      <sheetData sheetId="4" refreshError="1"/>
      <sheetData sheetId="5">
        <row r="13">
          <cell r="B13">
            <v>132465526</v>
          </cell>
          <cell r="D13">
            <v>235931000</v>
          </cell>
        </row>
        <row r="32">
          <cell r="B32">
            <v>71715878.549999997</v>
          </cell>
          <cell r="D32">
            <v>14665446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nce with Sept 30"/>
      <sheetName val="Vs Prior"/>
      <sheetName val="Amounts v BOD 8-1"/>
      <sheetName val="MWH v BOD 8-1"/>
      <sheetName val="Amounts v 2002"/>
      <sheetName val="MWH v 2002"/>
      <sheetName val="datamwh"/>
      <sheetName val="pivot"/>
      <sheetName val="pivoted data"/>
      <sheetName val="dataamounts"/>
      <sheetName val="pivot amounts"/>
      <sheetName val="pivoted amounts"/>
      <sheetName val="Mthly"/>
      <sheetName val="QTD"/>
      <sheetName val="YT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D3" t="str">
            <v>System Load</v>
          </cell>
          <cell r="E3">
            <v>2169059.4329817998</v>
          </cell>
          <cell r="F3">
            <v>1828113.0907570799</v>
          </cell>
          <cell r="G3">
            <v>1879661.3270938301</v>
          </cell>
          <cell r="H3">
            <v>1617039.768805</v>
          </cell>
          <cell r="I3">
            <v>1557605.31231483</v>
          </cell>
          <cell r="J3">
            <v>1464758.78510336</v>
          </cell>
          <cell r="K3">
            <v>1482934.4591310199</v>
          </cell>
          <cell r="L3">
            <v>1515097.7818616901</v>
          </cell>
          <cell r="M3">
            <v>1496389.61866799</v>
          </cell>
          <cell r="N3">
            <v>1722035.1056880001</v>
          </cell>
          <cell r="O3">
            <v>1876095.6903393101</v>
          </cell>
          <cell r="P3">
            <v>2190998.1612300598</v>
          </cell>
        </row>
        <row r="4">
          <cell r="D4" t="str">
            <v>New Turbines</v>
          </cell>
          <cell r="E4">
            <v>8461.4746063911807</v>
          </cell>
          <cell r="F4">
            <v>7857.0659803868903</v>
          </cell>
          <cell r="G4">
            <v>7453.2269189113003</v>
          </cell>
          <cell r="H4">
            <v>3687.0772964504499</v>
          </cell>
          <cell r="I4">
            <v>1067.12344125654</v>
          </cell>
          <cell r="J4">
            <v>1567.0537423913099</v>
          </cell>
          <cell r="K4">
            <v>16483.881752741599</v>
          </cell>
          <cell r="L4">
            <v>20462.0824179683</v>
          </cell>
          <cell r="M4">
            <v>25301.404855093599</v>
          </cell>
          <cell r="N4">
            <v>33521.1363336184</v>
          </cell>
          <cell r="O4">
            <v>20368.928977152998</v>
          </cell>
          <cell r="P4">
            <v>18183.8629366315</v>
          </cell>
        </row>
        <row r="5">
          <cell r="D5" t="str">
            <v>Colstrip 1&amp;2</v>
          </cell>
          <cell r="E5">
            <v>198648</v>
          </cell>
          <cell r="F5">
            <v>179424</v>
          </cell>
          <cell r="G5">
            <v>198648</v>
          </cell>
          <cell r="H5">
            <v>172560</v>
          </cell>
          <cell r="I5">
            <v>105648</v>
          </cell>
          <cell r="J5">
            <v>121680</v>
          </cell>
          <cell r="K5">
            <v>198648</v>
          </cell>
          <cell r="L5">
            <v>198648</v>
          </cell>
          <cell r="M5">
            <v>192240</v>
          </cell>
          <cell r="N5">
            <v>198915</v>
          </cell>
          <cell r="O5">
            <v>192240</v>
          </cell>
          <cell r="P5">
            <v>198648</v>
          </cell>
        </row>
        <row r="6">
          <cell r="D6" t="str">
            <v>Colstrip 3&amp;4</v>
          </cell>
          <cell r="E6">
            <v>246264</v>
          </cell>
          <cell r="F6">
            <v>222432</v>
          </cell>
          <cell r="G6">
            <v>151032</v>
          </cell>
          <cell r="H6">
            <v>118635</v>
          </cell>
          <cell r="I6">
            <v>230640</v>
          </cell>
          <cell r="J6">
            <v>238320</v>
          </cell>
          <cell r="K6">
            <v>246264</v>
          </cell>
          <cell r="L6">
            <v>246264</v>
          </cell>
          <cell r="M6">
            <v>238320</v>
          </cell>
          <cell r="N6">
            <v>246595</v>
          </cell>
          <cell r="O6">
            <v>238320</v>
          </cell>
          <cell r="P6">
            <v>246264</v>
          </cell>
        </row>
        <row r="7">
          <cell r="D7" t="str">
            <v>Encogen CCCT</v>
          </cell>
          <cell r="E7">
            <v>98750.744768590797</v>
          </cell>
          <cell r="F7">
            <v>85741.5958919533</v>
          </cell>
          <cell r="G7">
            <v>96655.053309506402</v>
          </cell>
          <cell r="H7">
            <v>73857.076608487405</v>
          </cell>
          <cell r="I7">
            <v>58807.511979832801</v>
          </cell>
          <cell r="J7">
            <v>64533.640530937002</v>
          </cell>
          <cell r="K7">
            <v>106250.29199277599</v>
          </cell>
          <cell r="L7">
            <v>114686.546744746</v>
          </cell>
          <cell r="M7">
            <v>112845.606482456</v>
          </cell>
          <cell r="N7">
            <v>110591.62748671899</v>
          </cell>
          <cell r="O7">
            <v>97347.812855949596</v>
          </cell>
          <cell r="P7">
            <v>96427.505899668104</v>
          </cell>
        </row>
        <row r="8">
          <cell r="D8" t="str">
            <v>CT Total for Load</v>
          </cell>
          <cell r="E8">
            <v>16743.172492879999</v>
          </cell>
          <cell r="F8">
            <v>15522.777889884201</v>
          </cell>
          <cell r="G8">
            <v>13731.8301860421</v>
          </cell>
          <cell r="H8">
            <v>7373.2704506308301</v>
          </cell>
          <cell r="I8">
            <v>0</v>
          </cell>
          <cell r="J8">
            <v>1764.67665193272</v>
          </cell>
          <cell r="K8">
            <v>46644.985516511202</v>
          </cell>
          <cell r="L8">
            <v>62265.0795522021</v>
          </cell>
          <cell r="M8">
            <v>80835.862015166902</v>
          </cell>
          <cell r="N8">
            <v>114280.63840600599</v>
          </cell>
          <cell r="O8">
            <v>62896.809058547202</v>
          </cell>
          <cell r="P8">
            <v>50345.606342280902</v>
          </cell>
        </row>
        <row r="9">
          <cell r="D9" t="str">
            <v>PSPL Hydro</v>
          </cell>
          <cell r="E9">
            <v>111434.44784132</v>
          </cell>
          <cell r="F9">
            <v>101367.39441851201</v>
          </cell>
          <cell r="G9">
            <v>113457.89971386699</v>
          </cell>
          <cell r="H9">
            <v>97592.246186799995</v>
          </cell>
          <cell r="I9">
            <v>128521.354983667</v>
          </cell>
          <cell r="J9">
            <v>156598.90412633299</v>
          </cell>
          <cell r="K9">
            <v>148927.155065</v>
          </cell>
          <cell r="L9">
            <v>87823.782790800004</v>
          </cell>
          <cell r="M9">
            <v>52673.504000000001</v>
          </cell>
          <cell r="N9">
            <v>90601.804000000004</v>
          </cell>
          <cell r="O9">
            <v>134578.1243236</v>
          </cell>
          <cell r="P9">
            <v>138751.67965559999</v>
          </cell>
        </row>
        <row r="10">
          <cell r="D10" t="str">
            <v>Mid-Columbia</v>
          </cell>
          <cell r="E10">
            <v>676705.2</v>
          </cell>
          <cell r="F10">
            <v>497795.2</v>
          </cell>
          <cell r="G10">
            <v>597580.80000000005</v>
          </cell>
          <cell r="H10">
            <v>563130</v>
          </cell>
          <cell r="I10">
            <v>657708.4</v>
          </cell>
          <cell r="J10">
            <v>668016</v>
          </cell>
          <cell r="K10">
            <v>574058</v>
          </cell>
          <cell r="L10">
            <v>464932</v>
          </cell>
          <cell r="M10">
            <v>346164</v>
          </cell>
          <cell r="N10">
            <v>384052.8</v>
          </cell>
          <cell r="O10">
            <v>452700</v>
          </cell>
          <cell r="P10">
            <v>509020</v>
          </cell>
        </row>
        <row r="11">
          <cell r="D11" t="str">
            <v>Canadian Allocation</v>
          </cell>
          <cell r="E11">
            <v>-20832</v>
          </cell>
          <cell r="F11">
            <v>-19488</v>
          </cell>
          <cell r="G11">
            <v>-21576</v>
          </cell>
          <cell r="H11">
            <v>-30198</v>
          </cell>
          <cell r="I11">
            <v>-31248</v>
          </cell>
          <cell r="J11">
            <v>-30240</v>
          </cell>
          <cell r="K11">
            <v>-31248</v>
          </cell>
          <cell r="L11">
            <v>-28272</v>
          </cell>
          <cell r="M11">
            <v>-27360</v>
          </cell>
          <cell r="N11">
            <v>-28310</v>
          </cell>
          <cell r="O11">
            <v>-27360</v>
          </cell>
          <cell r="P11">
            <v>-28272</v>
          </cell>
        </row>
        <row r="12">
          <cell r="D12" t="str">
            <v>Baker Replacement</v>
          </cell>
          <cell r="E12">
            <v>1750</v>
          </cell>
          <cell r="F12">
            <v>1750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1750</v>
          </cell>
          <cell r="P12">
            <v>1750</v>
          </cell>
        </row>
        <row r="13">
          <cell r="D13" t="str">
            <v>BC Hydro Point Roberts</v>
          </cell>
          <cell r="E13">
            <v>2455.1999999999998</v>
          </cell>
          <cell r="F13">
            <v>2150.4</v>
          </cell>
          <cell r="G13">
            <v>1934.4</v>
          </cell>
          <cell r="H13">
            <v>1725.6</v>
          </cell>
          <cell r="I13">
            <v>1413.6</v>
          </cell>
          <cell r="J13">
            <v>1224</v>
          </cell>
          <cell r="K13">
            <v>1339.2</v>
          </cell>
          <cell r="L13">
            <v>1413.6</v>
          </cell>
          <cell r="M13">
            <v>1296</v>
          </cell>
          <cell r="N13">
            <v>1564.5</v>
          </cell>
          <cell r="O13">
            <v>2088</v>
          </cell>
          <cell r="P13">
            <v>2827.2</v>
          </cell>
        </row>
        <row r="14">
          <cell r="D14" t="str">
            <v>BPA Snohomish Conservation</v>
          </cell>
          <cell r="E14">
            <v>7616</v>
          </cell>
          <cell r="F14">
            <v>6912</v>
          </cell>
          <cell r="G14">
            <v>7616</v>
          </cell>
          <cell r="H14">
            <v>7424</v>
          </cell>
          <cell r="I14">
            <v>7616</v>
          </cell>
          <cell r="J14">
            <v>7360</v>
          </cell>
          <cell r="K14">
            <v>7616</v>
          </cell>
          <cell r="L14">
            <v>7680</v>
          </cell>
          <cell r="M14">
            <v>7296</v>
          </cell>
          <cell r="N14">
            <v>7680</v>
          </cell>
          <cell r="O14">
            <v>7360</v>
          </cell>
          <cell r="P14">
            <v>7552</v>
          </cell>
        </row>
        <row r="15">
          <cell r="D15" t="str">
            <v>Capacity Purchase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</row>
        <row r="16">
          <cell r="D16" t="str">
            <v>CSPE</v>
          </cell>
          <cell r="E16">
            <v>11904</v>
          </cell>
          <cell r="F16">
            <v>10012.799999999999</v>
          </cell>
          <cell r="G16">
            <v>11904</v>
          </cell>
        </row>
        <row r="17">
          <cell r="D17" t="str">
            <v>MPC Firm Contract</v>
          </cell>
          <cell r="E17">
            <v>66216</v>
          </cell>
          <cell r="F17">
            <v>59808</v>
          </cell>
          <cell r="G17">
            <v>40920</v>
          </cell>
          <cell r="H17">
            <v>32355</v>
          </cell>
          <cell r="I17">
            <v>61752</v>
          </cell>
          <cell r="J17">
            <v>64080</v>
          </cell>
          <cell r="K17">
            <v>66216</v>
          </cell>
          <cell r="L17">
            <v>66216</v>
          </cell>
          <cell r="M17">
            <v>64080</v>
          </cell>
          <cell r="N17">
            <v>66305</v>
          </cell>
          <cell r="O17">
            <v>64080</v>
          </cell>
          <cell r="P17">
            <v>66216</v>
          </cell>
        </row>
        <row r="18">
          <cell r="D18" t="str">
            <v>North Wasco</v>
          </cell>
          <cell r="E18">
            <v>2889.1</v>
          </cell>
          <cell r="F18">
            <v>2800.2</v>
          </cell>
          <cell r="G18">
            <v>3382.4</v>
          </cell>
          <cell r="H18">
            <v>3271.2</v>
          </cell>
          <cell r="I18">
            <v>3486.8</v>
          </cell>
          <cell r="J18">
            <v>3370.6</v>
          </cell>
          <cell r="K18">
            <v>3603</v>
          </cell>
          <cell r="L18">
            <v>3577.2</v>
          </cell>
          <cell r="M18">
            <v>3548.1</v>
          </cell>
          <cell r="N18">
            <v>3703.8333333333298</v>
          </cell>
          <cell r="O18">
            <v>3452.9333333333302</v>
          </cell>
          <cell r="P18">
            <v>1942.4749999999999</v>
          </cell>
        </row>
        <row r="19">
          <cell r="D19" t="str">
            <v>PG&amp;E Exchange Storage Acctg</v>
          </cell>
          <cell r="E19">
            <v>86400</v>
          </cell>
          <cell r="F19">
            <v>81000</v>
          </cell>
          <cell r="G19">
            <v>0</v>
          </cell>
          <cell r="H19">
            <v>0</v>
          </cell>
          <cell r="I19">
            <v>0</v>
          </cell>
          <cell r="J19">
            <v>-10800</v>
          </cell>
          <cell r="K19">
            <v>-66600</v>
          </cell>
          <cell r="L19">
            <v>-189000</v>
          </cell>
          <cell r="M19">
            <v>-146600</v>
          </cell>
          <cell r="N19">
            <v>0</v>
          </cell>
          <cell r="O19">
            <v>97200</v>
          </cell>
          <cell r="P19">
            <v>148400</v>
          </cell>
        </row>
        <row r="20">
          <cell r="D20" t="str">
            <v>PPL Contract 15 yr</v>
          </cell>
          <cell r="E20">
            <v>98885.6</v>
          </cell>
          <cell r="F20">
            <v>87945.600000000006</v>
          </cell>
          <cell r="G20">
            <v>98699.199999999997</v>
          </cell>
          <cell r="H20">
            <v>78194.399999999994</v>
          </cell>
          <cell r="I20">
            <v>76808</v>
          </cell>
          <cell r="J20">
            <v>74920</v>
          </cell>
          <cell r="K20">
            <v>94923.199999999997</v>
          </cell>
          <cell r="L20">
            <v>82751.199999999997</v>
          </cell>
          <cell r="M20">
            <v>85128</v>
          </cell>
          <cell r="N20">
            <v>97185.1</v>
          </cell>
        </row>
        <row r="21">
          <cell r="D21" t="str">
            <v>QF Koma Kulshan Hydro</v>
          </cell>
          <cell r="E21">
            <v>1621.3333333333301</v>
          </cell>
          <cell r="F21">
            <v>133</v>
          </cell>
          <cell r="G21">
            <v>503</v>
          </cell>
          <cell r="H21">
            <v>1350</v>
          </cell>
          <cell r="I21">
            <v>3583.3333333333298</v>
          </cell>
          <cell r="J21">
            <v>8683.6666666666697</v>
          </cell>
          <cell r="K21">
            <v>6824.3333333333303</v>
          </cell>
          <cell r="L21">
            <v>3325</v>
          </cell>
          <cell r="M21">
            <v>1128.7722222222201</v>
          </cell>
          <cell r="N21">
            <v>1744</v>
          </cell>
          <cell r="O21">
            <v>3958.5596296296299</v>
          </cell>
          <cell r="P21">
            <v>2678.6666666666702</v>
          </cell>
        </row>
        <row r="22">
          <cell r="D22" t="str">
            <v>QF March Point Cogen Phase 1</v>
          </cell>
          <cell r="E22">
            <v>63113.52</v>
          </cell>
          <cell r="F22">
            <v>55781.760000000002</v>
          </cell>
          <cell r="G22">
            <v>63113.52</v>
          </cell>
          <cell r="H22">
            <v>59037.599999999999</v>
          </cell>
          <cell r="I22">
            <v>49853.52</v>
          </cell>
          <cell r="J22">
            <v>61077.599999999999</v>
          </cell>
          <cell r="K22">
            <v>63113.52</v>
          </cell>
          <cell r="L22">
            <v>61889.52</v>
          </cell>
          <cell r="M22">
            <v>61077.599999999999</v>
          </cell>
          <cell r="N22">
            <v>63113.52</v>
          </cell>
          <cell r="O22">
            <v>61077.599999999999</v>
          </cell>
          <cell r="P22">
            <v>63113.52</v>
          </cell>
        </row>
        <row r="23">
          <cell r="D23" t="str">
            <v>QF March Point Cogen Phase 2</v>
          </cell>
          <cell r="E23">
            <v>37611.308350027502</v>
          </cell>
          <cell r="F23">
            <v>33598.937036176801</v>
          </cell>
          <cell r="G23">
            <v>37830.754633342898</v>
          </cell>
          <cell r="H23">
            <v>34461.591989947003</v>
          </cell>
          <cell r="I23">
            <v>32211.314285714299</v>
          </cell>
          <cell r="J23">
            <v>35928</v>
          </cell>
          <cell r="K23">
            <v>38504.846279659498</v>
          </cell>
          <cell r="L23">
            <v>38905.496510678597</v>
          </cell>
          <cell r="M23">
            <v>39209.837478468602</v>
          </cell>
          <cell r="N23">
            <v>41268.680308400202</v>
          </cell>
          <cell r="O23">
            <v>38187.751928383303</v>
          </cell>
          <cell r="P23">
            <v>38848.875059648701</v>
          </cell>
        </row>
        <row r="24">
          <cell r="D24" t="str">
            <v>QF Port Townsend Hydro</v>
          </cell>
          <cell r="E24">
            <v>248.92</v>
          </cell>
          <cell r="F24">
            <v>225.65992592592599</v>
          </cell>
          <cell r="G24">
            <v>274.80007407407402</v>
          </cell>
          <cell r="H24">
            <v>258.06</v>
          </cell>
          <cell r="I24">
            <v>246.34</v>
          </cell>
          <cell r="J24">
            <v>259.27333333333303</v>
          </cell>
          <cell r="K24">
            <v>258.81333333333299</v>
          </cell>
          <cell r="L24">
            <v>262.48666666666702</v>
          </cell>
          <cell r="M24">
            <v>167.74666666666701</v>
          </cell>
          <cell r="N24">
            <v>166.76666666666699</v>
          </cell>
          <cell r="O24">
            <v>161.891111111111</v>
          </cell>
          <cell r="P24">
            <v>162.76740740740701</v>
          </cell>
        </row>
        <row r="25">
          <cell r="D25" t="str">
            <v>QF Shipp Hutch Creek</v>
          </cell>
          <cell r="E25">
            <v>122.069</v>
          </cell>
          <cell r="F25">
            <v>0</v>
          </cell>
          <cell r="G25">
            <v>48.722999999999999</v>
          </cell>
          <cell r="H25">
            <v>137.28399999999999</v>
          </cell>
          <cell r="I25">
            <v>209.81100000000001</v>
          </cell>
          <cell r="J25">
            <v>374.70100000000002</v>
          </cell>
          <cell r="K25">
            <v>282.74299999999999</v>
          </cell>
          <cell r="L25">
            <v>281.77600000000001</v>
          </cell>
          <cell r="M25">
            <v>0</v>
          </cell>
          <cell r="N25">
            <v>25.204000000000001</v>
          </cell>
          <cell r="O25">
            <v>190.74199999999999</v>
          </cell>
          <cell r="P25">
            <v>58.033999999999999</v>
          </cell>
        </row>
        <row r="26">
          <cell r="D26" t="str">
            <v>QF PERC Puyallup</v>
          </cell>
          <cell r="E26">
            <v>1302</v>
          </cell>
          <cell r="F26">
            <v>1176</v>
          </cell>
          <cell r="G26">
            <v>1302</v>
          </cell>
          <cell r="H26">
            <v>1260</v>
          </cell>
          <cell r="I26">
            <v>1302</v>
          </cell>
          <cell r="J26">
            <v>1260</v>
          </cell>
          <cell r="K26">
            <v>1302</v>
          </cell>
          <cell r="L26">
            <v>1302</v>
          </cell>
          <cell r="M26">
            <v>1260</v>
          </cell>
          <cell r="N26">
            <v>1302</v>
          </cell>
          <cell r="O26">
            <v>1260</v>
          </cell>
          <cell r="P26">
            <v>1302</v>
          </cell>
        </row>
        <row r="27">
          <cell r="D27" t="str">
            <v>QF Spokane MSW</v>
          </cell>
          <cell r="E27">
            <v>12033</v>
          </cell>
          <cell r="F27">
            <v>7718</v>
          </cell>
          <cell r="G27">
            <v>12385</v>
          </cell>
          <cell r="H27">
            <v>12913</v>
          </cell>
          <cell r="I27">
            <v>12105</v>
          </cell>
          <cell r="J27">
            <v>12307</v>
          </cell>
          <cell r="K27">
            <v>11912</v>
          </cell>
          <cell r="L27">
            <v>12753</v>
          </cell>
          <cell r="M27">
            <v>12301.5789473684</v>
          </cell>
          <cell r="N27">
            <v>9912</v>
          </cell>
          <cell r="O27">
            <v>12240</v>
          </cell>
          <cell r="P27">
            <v>12602</v>
          </cell>
        </row>
        <row r="28">
          <cell r="D28" t="str">
            <v>QF Sumas</v>
          </cell>
          <cell r="E28">
            <v>65303.357239475001</v>
          </cell>
          <cell r="F28">
            <v>54826.493821491596</v>
          </cell>
          <cell r="G28">
            <v>63344.185743877402</v>
          </cell>
          <cell r="H28">
            <v>38225.0904979396</v>
          </cell>
          <cell r="I28">
            <v>27273.158667087198</v>
          </cell>
          <cell r="J28">
            <v>25787.041095046399</v>
          </cell>
          <cell r="K28">
            <v>74572.930287018302</v>
          </cell>
          <cell r="L28">
            <v>84858.994806610994</v>
          </cell>
          <cell r="M28">
            <v>84644.248545231894</v>
          </cell>
          <cell r="N28">
            <v>80614.094692817496</v>
          </cell>
          <cell r="O28">
            <v>66561.0175921833</v>
          </cell>
          <cell r="P28">
            <v>63912.475938638898</v>
          </cell>
        </row>
        <row r="29">
          <cell r="D29" t="str">
            <v>QF Sygitowicz</v>
          </cell>
          <cell r="E29">
            <v>225</v>
          </cell>
          <cell r="F29">
            <v>251</v>
          </cell>
          <cell r="G29">
            <v>255</v>
          </cell>
          <cell r="H29">
            <v>182</v>
          </cell>
          <cell r="I29">
            <v>80</v>
          </cell>
          <cell r="J29">
            <v>35</v>
          </cell>
          <cell r="K29">
            <v>13</v>
          </cell>
          <cell r="L29">
            <v>1</v>
          </cell>
          <cell r="M29">
            <v>7</v>
          </cell>
          <cell r="N29">
            <v>49</v>
          </cell>
          <cell r="O29">
            <v>118</v>
          </cell>
          <cell r="P29">
            <v>205</v>
          </cell>
        </row>
        <row r="30">
          <cell r="D30" t="str">
            <v>QF Tenaska</v>
          </cell>
          <cell r="E30">
            <v>120063.99183491799</v>
          </cell>
          <cell r="F30">
            <v>101917.370241471</v>
          </cell>
          <cell r="G30">
            <v>116645.25301077</v>
          </cell>
          <cell r="H30">
            <v>72266.2553144782</v>
          </cell>
          <cell r="I30">
            <v>0</v>
          </cell>
          <cell r="J30">
            <v>51480.230259994001</v>
          </cell>
          <cell r="K30">
            <v>137872.39187853399</v>
          </cell>
          <cell r="L30">
            <v>157546.85610275099</v>
          </cell>
          <cell r="M30">
            <v>157448.39469890599</v>
          </cell>
          <cell r="N30">
            <v>149865.71757899001</v>
          </cell>
          <cell r="O30">
            <v>123291.932409453</v>
          </cell>
          <cell r="P30">
            <v>118195.434134207</v>
          </cell>
        </row>
        <row r="31">
          <cell r="D31" t="str">
            <v>QF Twin Falls</v>
          </cell>
          <cell r="E31">
            <v>7581.2727272727298</v>
          </cell>
          <cell r="F31">
            <v>6831.6363636363603</v>
          </cell>
          <cell r="G31">
            <v>6760.3636363636397</v>
          </cell>
          <cell r="H31">
            <v>8090.4545454545496</v>
          </cell>
          <cell r="I31">
            <v>11196.4545454545</v>
          </cell>
          <cell r="J31">
            <v>9688.9090909090901</v>
          </cell>
          <cell r="K31">
            <v>4124.7272727272702</v>
          </cell>
          <cell r="L31">
            <v>575.81818181818198</v>
          </cell>
          <cell r="M31">
            <v>189</v>
          </cell>
          <cell r="N31">
            <v>1933.3636363636399</v>
          </cell>
          <cell r="O31">
            <v>4917.2727272727298</v>
          </cell>
          <cell r="P31">
            <v>8057.1818181818198</v>
          </cell>
        </row>
        <row r="32">
          <cell r="D32" t="str">
            <v>QF Weeks Falls</v>
          </cell>
          <cell r="E32">
            <v>1157.8</v>
          </cell>
          <cell r="F32">
            <v>1188.3454545454499</v>
          </cell>
          <cell r="G32">
            <v>1036.76363636364</v>
          </cell>
          <cell r="H32">
            <v>1387.01818181818</v>
          </cell>
          <cell r="I32">
            <v>2139.0727272727299</v>
          </cell>
          <cell r="J32">
            <v>1896.23636363636</v>
          </cell>
          <cell r="K32">
            <v>756.65454545454497</v>
          </cell>
          <cell r="L32">
            <v>283.45454545454601</v>
          </cell>
          <cell r="M32">
            <v>11.5818181818182</v>
          </cell>
          <cell r="N32">
            <v>341.21818181818202</v>
          </cell>
          <cell r="O32">
            <v>918.14545454545498</v>
          </cell>
          <cell r="P32">
            <v>1424.6909090909101</v>
          </cell>
        </row>
        <row r="33">
          <cell r="D33" t="str">
            <v>WNP-3 BPA Exchange Power</v>
          </cell>
          <cell r="E33">
            <v>79709</v>
          </cell>
          <cell r="F33">
            <v>72025</v>
          </cell>
          <cell r="G33">
            <v>39352</v>
          </cell>
          <cell r="H33">
            <v>38113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77148</v>
          </cell>
          <cell r="P33">
            <v>79709</v>
          </cell>
        </row>
        <row r="34">
          <cell r="D34" t="str">
            <v>WNP3 Return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D35" t="str">
            <v>WWP Contract 15 yr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Interchange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endix Title Page"/>
      <sheetName val="Pro Forma Income Statement"/>
      <sheetName val="Pro Forma IS Summary"/>
      <sheetName val="BS-INPUT"/>
      <sheetName val="CF-Input"/>
      <sheetName val="Assumptions (Input)"/>
      <sheetName val="Crystal Ball In Out"/>
      <sheetName val="Sensitivity"/>
      <sheetName val="Results-Print"/>
      <sheetName val="Summary of Results"/>
      <sheetName val="Income Statement (Results)"/>
      <sheetName val="Cash Flow Statement (Results)"/>
      <sheetName val="Tax Statement (Results)"/>
      <sheetName val="MiscItems(Input)"/>
      <sheetName val="Capital Projects(Input)"/>
      <sheetName val="Plant(Input)"/>
      <sheetName val="Capital Projects(Results)"/>
      <sheetName val="Book Depreciation"/>
      <sheetName val="Tax Depreciation"/>
      <sheetName val="MACRS RATES"/>
      <sheetName val="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</row>
      </sheetData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odel"/>
      <sheetName val="Revenue Requirement Adjustments"/>
      <sheetName val="Gas Matrix of Adjustments 9_04"/>
      <sheetName val="ROE matrix"/>
      <sheetName val="Rollforward"/>
      <sheetName val="PREVIOUS"/>
      <sheetName val="CHANGES"/>
      <sheetName val="GRB Detail"/>
      <sheetName val="Gas Unit cost"/>
      <sheetName val="Gas Unit Cost Summary "/>
      <sheetName val=" model at 1.30.03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"/>
      <sheetName val="CAPACITY_A"/>
      <sheetName val="Peak Resources"/>
      <sheetName val="F05Peak"/>
      <sheetName val="Peak Resources 07.05 Update"/>
      <sheetName val="7.05 05 PCORCJMR_ Peak Capacity"/>
      <sheetName val="05 PCORC JMR__ Peak Capacity"/>
      <sheetName val="05 PCORC2 JMR__ Peak Capacity"/>
      <sheetName val="Peak Resources Strat Plan"/>
      <sheetName val="04 GRC JMR24C Peak Capacity"/>
      <sheetName val="Winter On-peak Cap - 2005+PCORC"/>
      <sheetName val="Plant Capacities 11.16.05 TomLe"/>
      <sheetName val="Mid-C Generation"/>
      <sheetName val="Westside Plants 011904"/>
      <sheetName val="Winter On-peak Cap - 2004-05"/>
      <sheetName val="Loads"/>
      <sheetName val="PSE % of Rock Island"/>
      <sheetName val="04_05 Prem Update"/>
      <sheetName val="CAPACITY_DAmounts"/>
      <sheetName val="2008 Extreme Peaks - 080403"/>
      <sheetName val="MidC Capacity - New"/>
      <sheetName val="2005 Budget Update"/>
      <sheetName val="2002 Frcst vs Actual MWh"/>
      <sheetName val="Peaks - 071503"/>
      <sheetName val="Peaks-FO2"/>
      <sheetName val="Peaks-F01"/>
      <sheetName val="MidC Capacity - Old"/>
      <sheetName val="CAPACITY_DAmounts OLD"/>
      <sheetName val="05 GRC JMR__ Peak Capacity"/>
      <sheetName val="Sheet1"/>
      <sheetName val="Frcst vs Actual MWh"/>
      <sheetName val="chg in 04"/>
      <sheetName val="2008 Extreme Peaks - 091803"/>
      <sheetName val="Peaks-New"/>
      <sheetName val="2008 Extreme Peaks - 071503"/>
      <sheetName val="2006"/>
      <sheetName val="2006-07"/>
      <sheetName val="Peaks-Old"/>
      <sheetName val="Mid-C Generation06GRC"/>
      <sheetName val="Exhibit A-1 Orig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5">
          <cell r="E5">
            <v>36099</v>
          </cell>
          <cell r="F5">
            <v>36129</v>
          </cell>
          <cell r="G5">
            <v>36160</v>
          </cell>
          <cell r="H5">
            <v>36191</v>
          </cell>
          <cell r="I5">
            <v>36464</v>
          </cell>
          <cell r="J5">
            <v>36494</v>
          </cell>
          <cell r="K5">
            <v>36525</v>
          </cell>
          <cell r="L5">
            <v>36556</v>
          </cell>
          <cell r="M5">
            <v>36830</v>
          </cell>
          <cell r="N5">
            <v>36860</v>
          </cell>
          <cell r="O5">
            <v>36891</v>
          </cell>
          <cell r="P5">
            <v>36922</v>
          </cell>
          <cell r="Q5">
            <v>37195</v>
          </cell>
          <cell r="R5">
            <v>37225</v>
          </cell>
          <cell r="S5">
            <v>37256</v>
          </cell>
          <cell r="T5">
            <v>37287</v>
          </cell>
          <cell r="U5">
            <v>37560</v>
          </cell>
          <cell r="V5">
            <v>37590</v>
          </cell>
          <cell r="W5">
            <v>37621</v>
          </cell>
          <cell r="X5">
            <v>37652</v>
          </cell>
          <cell r="Y5">
            <v>37925</v>
          </cell>
          <cell r="Z5">
            <v>37955</v>
          </cell>
          <cell r="AA5">
            <v>37986</v>
          </cell>
          <cell r="AB5">
            <v>38017</v>
          </cell>
          <cell r="AC5">
            <v>38291</v>
          </cell>
          <cell r="AD5">
            <v>38321</v>
          </cell>
        </row>
        <row r="6">
          <cell r="E6">
            <v>2570.7735360580582</v>
          </cell>
          <cell r="F6">
            <v>2816.6719238560922</v>
          </cell>
          <cell r="G6">
            <v>2884.4517302600407</v>
          </cell>
          <cell r="H6">
            <v>2719.5451206742555</v>
          </cell>
          <cell r="I6">
            <v>2584.0666666666666</v>
          </cell>
          <cell r="J6">
            <v>2875.1384408602153</v>
          </cell>
          <cell r="K6">
            <v>2881.8047580645166</v>
          </cell>
          <cell r="L6">
            <v>2711.74066091954</v>
          </cell>
          <cell r="M6">
            <v>2585.5042083333333</v>
          </cell>
          <cell r="N6">
            <v>2857.5044892473115</v>
          </cell>
          <cell r="O6">
            <v>2888.8676836196305</v>
          </cell>
          <cell r="P6">
            <v>2731.6511985609218</v>
          </cell>
          <cell r="Q6">
            <v>2598.5807454048909</v>
          </cell>
          <cell r="R6">
            <v>2863.0480052799267</v>
          </cell>
          <cell r="S6">
            <v>2897.8545411478408</v>
          </cell>
          <cell r="T6">
            <v>2740.1489779079748</v>
          </cell>
          <cell r="U6">
            <v>2606.664561450506</v>
          </cell>
          <cell r="V6">
            <v>2871.954541451787</v>
          </cell>
          <cell r="W6">
            <v>2923.4876569936223</v>
          </cell>
          <cell r="X6">
            <v>2764.3871013845223</v>
          </cell>
          <cell r="Y6">
            <v>2629.7219419111166</v>
          </cell>
          <cell r="Z6">
            <v>2897.3585575676861</v>
          </cell>
          <cell r="AA6">
            <v>2951.1749854031737</v>
          </cell>
          <cell r="AB6">
            <v>2694.3411736286771</v>
          </cell>
          <cell r="AC6">
            <v>2654.6271180480226</v>
          </cell>
          <cell r="AD6">
            <v>2924.7984264214838</v>
          </cell>
        </row>
        <row r="7">
          <cell r="E7">
            <v>4282.4334003791209</v>
          </cell>
          <cell r="F7">
            <v>4577.4057709677263</v>
          </cell>
          <cell r="G7">
            <v>4772.9597002800228</v>
          </cell>
          <cell r="H7">
            <v>4469.6961155805802</v>
          </cell>
          <cell r="I7">
            <v>3810.072688136017</v>
          </cell>
          <cell r="J7">
            <v>4244.9811347948626</v>
          </cell>
          <cell r="K7">
            <v>4481.2306589386726</v>
          </cell>
          <cell r="L7">
            <v>4206.0654958214582</v>
          </cell>
          <cell r="M7">
            <v>3868.1146177557475</v>
          </cell>
          <cell r="N7">
            <v>4281.7080345540098</v>
          </cell>
          <cell r="O7">
            <v>4492.9327191175889</v>
          </cell>
          <cell r="P7">
            <v>4216.599445258531</v>
          </cell>
          <cell r="Q7">
            <v>3876.0430629517859</v>
          </cell>
          <cell r="R7">
            <v>4289.398422168053</v>
          </cell>
          <cell r="S7">
            <v>4500.3234394803194</v>
          </cell>
          <cell r="T7">
            <v>4223.6907599413771</v>
          </cell>
          <cell r="U7">
            <v>3888.8888126531047</v>
          </cell>
          <cell r="V7">
            <v>4320.882401320715</v>
          </cell>
          <cell r="W7">
            <v>4548.4359742375091</v>
          </cell>
          <cell r="X7">
            <v>4268.5843231942563</v>
          </cell>
          <cell r="Y7">
            <v>3931.2139074496649</v>
          </cell>
          <cell r="Z7">
            <v>4359.5868833657787</v>
          </cell>
          <cell r="AA7">
            <v>4580.9965462901928</v>
          </cell>
          <cell r="AB7">
            <v>4299.3708970792168</v>
          </cell>
          <cell r="AC7">
            <v>3962.5999427177253</v>
          </cell>
          <cell r="AD7">
            <v>4383.1710707591837</v>
          </cell>
        </row>
        <row r="8">
          <cell r="E8">
            <v>4685</v>
          </cell>
          <cell r="F8">
            <v>5124</v>
          </cell>
          <cell r="G8">
            <v>5047</v>
          </cell>
          <cell r="H8">
            <v>4987</v>
          </cell>
          <cell r="I8">
            <v>4709.2255165722718</v>
          </cell>
          <cell r="J8">
            <v>5230.3604286291857</v>
          </cell>
          <cell r="K8">
            <v>5042.3685241009025</v>
          </cell>
          <cell r="L8">
            <v>4972.6884739654115</v>
          </cell>
          <cell r="M8">
            <v>4711.8453049798727</v>
          </cell>
          <cell r="N8">
            <v>5198.2813045752846</v>
          </cell>
          <cell r="O8">
            <v>5054.7267081199661</v>
          </cell>
          <cell r="P8">
            <v>5009.1996722767508</v>
          </cell>
          <cell r="Q8">
            <v>4735.6760996107323</v>
          </cell>
          <cell r="R8">
            <v>5208.3658926703838</v>
          </cell>
          <cell r="S8">
            <v>5070.4512458090703</v>
          </cell>
          <cell r="T8">
            <v>5024.7825818161391</v>
          </cell>
          <cell r="U8">
            <v>4750.4081161195763</v>
          </cell>
          <cell r="V8">
            <v>5224.5683800662655</v>
          </cell>
          <cell r="W8">
            <v>5115.3021733931473</v>
          </cell>
          <cell r="X8">
            <v>5069.2295449713502</v>
          </cell>
          <cell r="Y8">
            <v>4792.4280863514159</v>
          </cell>
          <cell r="Z8">
            <v>5270.7825583933109</v>
          </cell>
          <cell r="AA8">
            <v>5163.7474099755636</v>
          </cell>
          <cell r="AB8">
            <v>4940.7819457523337</v>
          </cell>
          <cell r="AC8">
            <v>4837.8154954579832</v>
          </cell>
          <cell r="AD8">
            <v>5320.7002952855692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5">
          <cell r="C5">
            <v>35764</v>
          </cell>
          <cell r="D5">
            <v>4791.9845725734322</v>
          </cell>
          <cell r="E5">
            <v>5272.9159427448749</v>
          </cell>
        </row>
        <row r="6">
          <cell r="C6">
            <v>35795</v>
          </cell>
          <cell r="D6">
            <v>5002.3387796910711</v>
          </cell>
          <cell r="E6">
            <v>5505.6985356050645</v>
          </cell>
        </row>
        <row r="7">
          <cell r="C7">
            <v>35826</v>
          </cell>
          <cell r="D7">
            <v>4630.2405641197802</v>
          </cell>
          <cell r="E7">
            <v>5101.0109932573032</v>
          </cell>
        </row>
        <row r="8">
          <cell r="C8">
            <v>35854</v>
          </cell>
          <cell r="D8">
            <v>3848.1866035800076</v>
          </cell>
          <cell r="E8" t="str">
            <v xml:space="preserve"> </v>
          </cell>
        </row>
        <row r="9">
          <cell r="C9">
            <v>35885</v>
          </cell>
          <cell r="D9">
            <v>3456.2425731958638</v>
          </cell>
          <cell r="E9" t="str">
            <v xml:space="preserve"> </v>
          </cell>
        </row>
        <row r="10">
          <cell r="C10">
            <v>35915</v>
          </cell>
          <cell r="D10">
            <v>3191.4964072552948</v>
          </cell>
          <cell r="E10" t="str">
            <v xml:space="preserve"> </v>
          </cell>
        </row>
        <row r="11">
          <cell r="C11">
            <v>35946</v>
          </cell>
          <cell r="D11">
            <v>3017.289513443111</v>
          </cell>
          <cell r="E11" t="str">
            <v xml:space="preserve"> </v>
          </cell>
        </row>
        <row r="12">
          <cell r="C12">
            <v>35976</v>
          </cell>
          <cell r="D12">
            <v>2885.6151059950012</v>
          </cell>
          <cell r="E12" t="str">
            <v xml:space="preserve"> </v>
          </cell>
        </row>
        <row r="13">
          <cell r="C13">
            <v>36007</v>
          </cell>
          <cell r="D13">
            <v>3004.5443369656596</v>
          </cell>
          <cell r="E13" t="str">
            <v xml:space="preserve"> </v>
          </cell>
        </row>
        <row r="14">
          <cell r="C14">
            <v>36038</v>
          </cell>
          <cell r="D14">
            <v>3079.1485368724361</v>
          </cell>
          <cell r="E14" t="str">
            <v xml:space="preserve"> </v>
          </cell>
        </row>
        <row r="15">
          <cell r="C15">
            <v>36068</v>
          </cell>
          <cell r="D15">
            <v>3395.3565016883094</v>
          </cell>
          <cell r="E15" t="str">
            <v xml:space="preserve"> </v>
          </cell>
        </row>
        <row r="16">
          <cell r="C16">
            <v>36099</v>
          </cell>
          <cell r="D16">
            <v>4543.5812258051892</v>
          </cell>
          <cell r="E16">
            <v>4979.8945535057737</v>
          </cell>
        </row>
        <row r="17">
          <cell r="C17">
            <v>36129</v>
          </cell>
          <cell r="D17">
            <v>4860.4780375251357</v>
          </cell>
          <cell r="E17">
            <v>5350.7838476318038</v>
          </cell>
        </row>
        <row r="18">
          <cell r="C18">
            <v>36160</v>
          </cell>
          <cell r="D18">
            <v>5086.0051397105117</v>
          </cell>
          <cell r="E18">
            <v>5599.8359640184071</v>
          </cell>
        </row>
        <row r="19">
          <cell r="C19">
            <v>36191</v>
          </cell>
          <cell r="D19">
            <v>4694.6543839931956</v>
          </cell>
          <cell r="E19">
            <v>5173.7273132864029</v>
          </cell>
        </row>
        <row r="20">
          <cell r="C20">
            <v>36219</v>
          </cell>
          <cell r="D20">
            <v>3908.4453631732185</v>
          </cell>
          <cell r="E20" t="str">
            <v xml:space="preserve"> </v>
          </cell>
        </row>
        <row r="21">
          <cell r="C21">
            <v>36250</v>
          </cell>
          <cell r="D21">
            <v>3509.4830087594419</v>
          </cell>
          <cell r="E21" t="str">
            <v xml:space="preserve"> </v>
          </cell>
        </row>
        <row r="22">
          <cell r="C22">
            <v>36280</v>
          </cell>
          <cell r="D22">
            <v>3244.1387534520009</v>
          </cell>
          <cell r="E22" t="str">
            <v xml:space="preserve"> </v>
          </cell>
        </row>
        <row r="23">
          <cell r="C23">
            <v>36311</v>
          </cell>
          <cell r="D23">
            <v>3089.2782295470452</v>
          </cell>
          <cell r="E23" t="str">
            <v xml:space="preserve"> </v>
          </cell>
        </row>
        <row r="24">
          <cell r="C24">
            <v>36341</v>
          </cell>
          <cell r="D24">
            <v>2948.7824225700238</v>
          </cell>
          <cell r="E24" t="str">
            <v xml:space="preserve"> </v>
          </cell>
        </row>
        <row r="25">
          <cell r="C25">
            <v>36372</v>
          </cell>
          <cell r="D25">
            <v>3049.078643556767</v>
          </cell>
          <cell r="E25" t="str">
            <v xml:space="preserve"> </v>
          </cell>
        </row>
        <row r="26">
          <cell r="C26">
            <v>36403</v>
          </cell>
          <cell r="D26">
            <v>3117.5054695461859</v>
          </cell>
          <cell r="E26" t="str">
            <v xml:space="preserve"> </v>
          </cell>
        </row>
        <row r="27">
          <cell r="C27">
            <v>36433</v>
          </cell>
          <cell r="D27">
            <v>3430.0938085976932</v>
          </cell>
          <cell r="E27" t="str">
            <v xml:space="preserve"> </v>
          </cell>
        </row>
        <row r="28">
          <cell r="C28">
            <v>36464</v>
          </cell>
          <cell r="D28">
            <v>4586.9691451582894</v>
          </cell>
          <cell r="E28">
            <v>5027.9701955085256</v>
          </cell>
        </row>
        <row r="29">
          <cell r="C29">
            <v>36494</v>
          </cell>
          <cell r="D29">
            <v>4895.1288391540647</v>
          </cell>
          <cell r="E29">
            <v>5389.3448364788137</v>
          </cell>
        </row>
        <row r="30">
          <cell r="C30">
            <v>36525</v>
          </cell>
          <cell r="D30">
            <v>5094.8196127533847</v>
          </cell>
          <cell r="E30">
            <v>5610.8709855475227</v>
          </cell>
        </row>
        <row r="31">
          <cell r="C31">
            <v>36556</v>
          </cell>
          <cell r="D31">
            <v>4690.9664471310625</v>
          </cell>
          <cell r="E31">
            <v>5170.8411258861479</v>
          </cell>
        </row>
        <row r="32">
          <cell r="C32">
            <v>36585</v>
          </cell>
          <cell r="D32">
            <v>3892.9149697460171</v>
          </cell>
          <cell r="E32" t="str">
            <v xml:space="preserve"> </v>
          </cell>
        </row>
        <row r="33">
          <cell r="C33">
            <v>36616</v>
          </cell>
          <cell r="D33">
            <v>3485.6734371256944</v>
          </cell>
          <cell r="E33" t="str">
            <v xml:space="preserve"> </v>
          </cell>
        </row>
        <row r="34">
          <cell r="C34">
            <v>36646</v>
          </cell>
          <cell r="D34">
            <v>3224.2225165411628</v>
          </cell>
          <cell r="E34" t="str">
            <v xml:space="preserve"> </v>
          </cell>
        </row>
        <row r="35">
          <cell r="C35">
            <v>36677</v>
          </cell>
          <cell r="D35">
            <v>3092.0265597984235</v>
          </cell>
          <cell r="E35" t="str">
            <v xml:space="preserve"> </v>
          </cell>
        </row>
        <row r="36">
          <cell r="C36">
            <v>36707</v>
          </cell>
          <cell r="D36">
            <v>2954.8600909287843</v>
          </cell>
          <cell r="E36" t="str">
            <v xml:space="preserve"> </v>
          </cell>
        </row>
        <row r="37">
          <cell r="C37">
            <v>36738</v>
          </cell>
          <cell r="D37">
            <v>3044.4536412716193</v>
          </cell>
          <cell r="E37" t="str">
            <v xml:space="preserve"> </v>
          </cell>
        </row>
        <row r="38">
          <cell r="C38">
            <v>36769</v>
          </cell>
          <cell r="D38">
            <v>3120.1062164393743</v>
          </cell>
          <cell r="E38" t="str">
            <v xml:space="preserve"> </v>
          </cell>
        </row>
        <row r="39">
          <cell r="C39">
            <v>36799</v>
          </cell>
          <cell r="D39">
            <v>3441.9635100351779</v>
          </cell>
          <cell r="E39" t="str">
            <v xml:space="preserve"> </v>
          </cell>
        </row>
        <row r="40">
          <cell r="C40">
            <v>36830</v>
          </cell>
          <cell r="D40">
            <v>4617.8540961846038</v>
          </cell>
          <cell r="E40">
            <v>5061.7441237929561</v>
          </cell>
        </row>
        <row r="41">
          <cell r="C41">
            <v>36860</v>
          </cell>
          <cell r="D41">
            <v>4952.402875100348</v>
          </cell>
          <cell r="E41">
            <v>5451.7912303485737</v>
          </cell>
        </row>
        <row r="42">
          <cell r="C42">
            <v>36891</v>
          </cell>
          <cell r="D42">
            <v>5150.3333460161411</v>
          </cell>
          <cell r="E42">
            <v>5672.2133937585031</v>
          </cell>
        </row>
        <row r="43">
          <cell r="C43">
            <v>36922</v>
          </cell>
          <cell r="D43">
            <v>4736.9214064646767</v>
          </cell>
          <cell r="E43">
            <v>5221.9769841411007</v>
          </cell>
        </row>
        <row r="44">
          <cell r="C44">
            <v>36950</v>
          </cell>
          <cell r="D44">
            <v>3931.4075433827688</v>
          </cell>
          <cell r="E44" t="str">
            <v xml:space="preserve"> </v>
          </cell>
        </row>
        <row r="45">
          <cell r="C45">
            <v>36981</v>
          </cell>
          <cell r="D45">
            <v>3524.4932288957366</v>
          </cell>
          <cell r="E45" t="str">
            <v xml:space="preserve"> </v>
          </cell>
        </row>
        <row r="46">
          <cell r="C46">
            <v>37011</v>
          </cell>
          <cell r="D46">
            <v>3278.4362222626396</v>
          </cell>
          <cell r="E46" t="str">
            <v xml:space="preserve"> </v>
          </cell>
        </row>
        <row r="47">
          <cell r="C47">
            <v>37042</v>
          </cell>
          <cell r="D47">
            <v>3158.8728586341867</v>
          </cell>
          <cell r="E47" t="str">
            <v xml:space="preserve"> </v>
          </cell>
        </row>
        <row r="48">
          <cell r="C48">
            <v>37072</v>
          </cell>
          <cell r="D48">
            <v>3026.5964330355482</v>
          </cell>
          <cell r="E48" t="str">
            <v xml:space="preserve"> </v>
          </cell>
        </row>
        <row r="49">
          <cell r="C49">
            <v>37103</v>
          </cell>
          <cell r="D49">
            <v>3122.9065540047113</v>
          </cell>
          <cell r="E49" t="str">
            <v xml:space="preserve"> </v>
          </cell>
        </row>
        <row r="50">
          <cell r="C50">
            <v>37134</v>
          </cell>
          <cell r="D50">
            <v>3202.3327942661131</v>
          </cell>
          <cell r="E50" t="str">
            <v xml:space="preserve"> </v>
          </cell>
        </row>
        <row r="51">
          <cell r="C51">
            <v>37164</v>
          </cell>
          <cell r="D51">
            <v>3532.3048166289173</v>
          </cell>
          <cell r="E51" t="str">
            <v xml:space="preserve"> </v>
          </cell>
        </row>
        <row r="52">
          <cell r="C52">
            <v>37195</v>
          </cell>
          <cell r="D52">
            <v>4736.3389644157642</v>
          </cell>
          <cell r="E52">
            <v>5192.6339342816545</v>
          </cell>
        </row>
        <row r="53">
          <cell r="C53">
            <v>37225</v>
          </cell>
          <cell r="D53">
            <v>5070.7553418263306</v>
          </cell>
          <cell r="E53">
            <v>5583.1136098026091</v>
          </cell>
        </row>
        <row r="54">
          <cell r="C54">
            <v>37256</v>
          </cell>
          <cell r="D54">
            <v>5257.7442375931432</v>
          </cell>
          <cell r="E54">
            <v>5791.3477167615183</v>
          </cell>
        </row>
        <row r="55">
          <cell r="C55">
            <v>37287</v>
          </cell>
          <cell r="D55">
            <v>4821.1064175835972</v>
          </cell>
          <cell r="E55">
            <v>5315.5138999207329</v>
          </cell>
        </row>
        <row r="56">
          <cell r="C56">
            <v>37315</v>
          </cell>
          <cell r="D56">
            <v>3996.5398284683788</v>
          </cell>
          <cell r="E56" t="str">
            <v xml:space="preserve"> </v>
          </cell>
        </row>
        <row r="57">
          <cell r="C57">
            <v>37346</v>
          </cell>
          <cell r="D57">
            <v>3580.9975804480337</v>
          </cell>
          <cell r="E57" t="str">
            <v xml:space="preserve"> </v>
          </cell>
        </row>
        <row r="58">
          <cell r="C58">
            <v>37376</v>
          </cell>
          <cell r="D58">
            <v>3335.5611210632451</v>
          </cell>
          <cell r="E58" t="str">
            <v xml:space="preserve"> </v>
          </cell>
        </row>
        <row r="59">
          <cell r="C59">
            <v>37407</v>
          </cell>
          <cell r="D59">
            <v>3222.2018079727741</v>
          </cell>
          <cell r="E59" t="str">
            <v xml:space="preserve"> </v>
          </cell>
        </row>
        <row r="60">
          <cell r="C60">
            <v>37437</v>
          </cell>
          <cell r="D60">
            <v>3089.5450905601979</v>
          </cell>
          <cell r="E60" t="str">
            <v xml:space="preserve"> </v>
          </cell>
        </row>
        <row r="61">
          <cell r="C61">
            <v>37468</v>
          </cell>
          <cell r="D61">
            <v>3188.5597430454191</v>
          </cell>
          <cell r="E61" t="str">
            <v xml:space="preserve"> </v>
          </cell>
        </row>
        <row r="62">
          <cell r="C62">
            <v>37499</v>
          </cell>
          <cell r="D62">
            <v>3268.7253042150187</v>
          </cell>
          <cell r="E62" t="str">
            <v xml:space="preserve"> </v>
          </cell>
        </row>
        <row r="63">
          <cell r="C63">
            <v>37529</v>
          </cell>
          <cell r="D63">
            <v>3603.9523197377816</v>
          </cell>
          <cell r="E63" t="str">
            <v xml:space="preserve"> </v>
          </cell>
        </row>
        <row r="64">
          <cell r="C64">
            <v>37560</v>
          </cell>
          <cell r="D64">
            <v>4832.0594976828588</v>
          </cell>
          <cell r="E64">
            <v>5297.9212628364094</v>
          </cell>
        </row>
        <row r="65">
          <cell r="C65">
            <v>37590</v>
          </cell>
          <cell r="D65">
            <v>5168.0172212516745</v>
          </cell>
          <cell r="E65">
            <v>5690.5082003214848</v>
          </cell>
        </row>
        <row r="66">
          <cell r="C66">
            <v>37621</v>
          </cell>
          <cell r="D66">
            <v>5348.3429480108316</v>
          </cell>
          <cell r="E66">
            <v>5891.5491955667585</v>
          </cell>
        </row>
        <row r="67">
          <cell r="C67">
            <v>37652</v>
          </cell>
          <cell r="D67">
            <v>4895.60336323099</v>
          </cell>
          <cell r="E67">
            <v>5398.1784250144719</v>
          </cell>
        </row>
        <row r="68">
          <cell r="C68">
            <v>37680</v>
          </cell>
          <cell r="D68">
            <v>4051.9045393586603</v>
          </cell>
          <cell r="E68" t="str">
            <v xml:space="preserve"> </v>
          </cell>
        </row>
        <row r="69">
          <cell r="C69">
            <v>37711</v>
          </cell>
          <cell r="D69">
            <v>3629.0480895719702</v>
          </cell>
          <cell r="E69" t="str">
            <v xml:space="preserve"> </v>
          </cell>
        </row>
        <row r="70">
          <cell r="C70">
            <v>37741</v>
          </cell>
          <cell r="D70">
            <v>3390.461171296055</v>
          </cell>
          <cell r="E70" t="str">
            <v xml:space="preserve"> </v>
          </cell>
        </row>
        <row r="71">
          <cell r="C71">
            <v>37772</v>
          </cell>
          <cell r="D71">
            <v>3285.2974309003139</v>
          </cell>
          <cell r="E71" t="str">
            <v xml:space="preserve"> </v>
          </cell>
        </row>
        <row r="72">
          <cell r="C72">
            <v>37802</v>
          </cell>
          <cell r="D72">
            <v>3153.4483546713554</v>
          </cell>
          <cell r="E72" t="str">
            <v xml:space="preserve"> </v>
          </cell>
        </row>
        <row r="73">
          <cell r="C73">
            <v>37833</v>
          </cell>
          <cell r="D73">
            <v>3254.7642682066862</v>
          </cell>
          <cell r="E73" t="str">
            <v xml:space="preserve"> </v>
          </cell>
        </row>
        <row r="74">
          <cell r="C74">
            <v>37864</v>
          </cell>
          <cell r="D74">
            <v>3336.6527554859263</v>
          </cell>
          <cell r="E74" t="str">
            <v xml:space="preserve"> </v>
          </cell>
        </row>
        <row r="75">
          <cell r="C75">
            <v>37894</v>
          </cell>
          <cell r="D75">
            <v>3678.3992141496983</v>
          </cell>
          <cell r="E75" t="str">
            <v xml:space="preserve"> </v>
          </cell>
        </row>
        <row r="76">
          <cell r="C76">
            <v>37925</v>
          </cell>
          <cell r="D76">
            <v>4929.349705487788</v>
          </cell>
          <cell r="E76">
            <v>5404.9527597790793</v>
          </cell>
        </row>
        <row r="77">
          <cell r="C77">
            <v>37955</v>
          </cell>
          <cell r="D77">
            <v>5270.3234715185472</v>
          </cell>
          <cell r="E77">
            <v>5803.5550917620185</v>
          </cell>
        </row>
        <row r="78">
          <cell r="C78">
            <v>37986</v>
          </cell>
          <cell r="D78">
            <v>5443.8926368301627</v>
          </cell>
          <cell r="E78">
            <v>5997.310447529363</v>
          </cell>
        </row>
        <row r="79">
          <cell r="C79">
            <v>38017</v>
          </cell>
          <cell r="D79">
            <v>4971.9775781362032</v>
          </cell>
          <cell r="E79">
            <v>5482.943141777243</v>
          </cell>
        </row>
        <row r="80">
          <cell r="C80">
            <v>38046</v>
          </cell>
          <cell r="D80">
            <v>4111.1235564885028</v>
          </cell>
          <cell r="E80" t="str">
            <v xml:space="preserve"> </v>
          </cell>
        </row>
        <row r="81">
          <cell r="C81">
            <v>38077</v>
          </cell>
          <cell r="D81">
            <v>3680.2643124329916</v>
          </cell>
          <cell r="E81" t="str">
            <v xml:space="preserve"> </v>
          </cell>
        </row>
        <row r="82">
          <cell r="C82">
            <v>38107</v>
          </cell>
          <cell r="D82">
            <v>3446.9032424867833</v>
          </cell>
          <cell r="E82" t="str">
            <v xml:space="preserve"> </v>
          </cell>
        </row>
        <row r="83">
          <cell r="C83">
            <v>38138</v>
          </cell>
          <cell r="D83">
            <v>3346.9376670202896</v>
          </cell>
          <cell r="E83" t="str">
            <v xml:space="preserve"> </v>
          </cell>
        </row>
        <row r="84">
          <cell r="C84">
            <v>38168</v>
          </cell>
          <cell r="D84">
            <v>3215.1294227033491</v>
          </cell>
          <cell r="E84" t="str">
            <v xml:space="preserve"> </v>
          </cell>
        </row>
        <row r="85">
          <cell r="C85">
            <v>38199</v>
          </cell>
          <cell r="D85">
            <v>3322.8339184387969</v>
          </cell>
          <cell r="E85" t="str">
            <v xml:space="preserve"> </v>
          </cell>
        </row>
        <row r="86">
          <cell r="C86">
            <v>38230</v>
          </cell>
          <cell r="D86">
            <v>3404.4063854815586</v>
          </cell>
          <cell r="E86" t="str">
            <v xml:space="preserve"> </v>
          </cell>
        </row>
        <row r="87">
          <cell r="C87">
            <v>38260</v>
          </cell>
          <cell r="D87">
            <v>3752.0122867601076</v>
          </cell>
          <cell r="E87" t="str">
            <v xml:space="preserve"> </v>
          </cell>
        </row>
        <row r="88">
          <cell r="C88">
            <v>38291</v>
          </cell>
          <cell r="D88">
            <v>5029.1095418075311</v>
          </cell>
          <cell r="E88">
            <v>5514.7285753311335</v>
          </cell>
        </row>
        <row r="89">
          <cell r="C89">
            <v>38321</v>
          </cell>
          <cell r="D89">
            <v>5374.390335016491</v>
          </cell>
          <cell r="E89">
            <v>5918.7243537167979</v>
          </cell>
        </row>
        <row r="90">
          <cell r="C90">
            <v>38352</v>
          </cell>
          <cell r="D90">
            <v>5541.9736809626656</v>
          </cell>
          <cell r="E90">
            <v>6105.9182644773236</v>
          </cell>
        </row>
        <row r="91">
          <cell r="C91">
            <v>38383</v>
          </cell>
          <cell r="D91">
            <v>5049.5427163693375</v>
          </cell>
          <cell r="E91">
            <v>5569.0533675573479</v>
          </cell>
        </row>
        <row r="92">
          <cell r="C92">
            <v>38411</v>
          </cell>
          <cell r="D92">
            <v>4173.1383654796227</v>
          </cell>
          <cell r="E92" t="str">
            <v xml:space="preserve"> </v>
          </cell>
        </row>
        <row r="93">
          <cell r="C93">
            <v>38442</v>
          </cell>
          <cell r="D93">
            <v>3735.0252943992023</v>
          </cell>
          <cell r="E93" t="str">
            <v xml:space="preserve"> </v>
          </cell>
        </row>
        <row r="94">
          <cell r="C94">
            <v>38472</v>
          </cell>
          <cell r="D94">
            <v>3504.3409718803032</v>
          </cell>
          <cell r="E94" t="str">
            <v xml:space="preserve"> </v>
          </cell>
        </row>
        <row r="95">
          <cell r="C95">
            <v>38503</v>
          </cell>
          <cell r="D95">
            <v>3418.0825271444546</v>
          </cell>
          <cell r="E95" t="str">
            <v xml:space="preserve"> </v>
          </cell>
        </row>
        <row r="96">
          <cell r="C96">
            <v>38533</v>
          </cell>
          <cell r="D96">
            <v>3286.0035227415465</v>
          </cell>
          <cell r="E96" t="str">
            <v xml:space="preserve"> </v>
          </cell>
        </row>
        <row r="97">
          <cell r="C97">
            <v>38564</v>
          </cell>
          <cell r="D97">
            <v>3392.2031430927345</v>
          </cell>
          <cell r="E97" t="str">
            <v xml:space="preserve"> </v>
          </cell>
        </row>
        <row r="98">
          <cell r="C98">
            <v>38595</v>
          </cell>
          <cell r="D98">
            <v>3478.8183261197246</v>
          </cell>
          <cell r="E98" t="str">
            <v xml:space="preserve"> </v>
          </cell>
        </row>
        <row r="99">
          <cell r="C99">
            <v>38625</v>
          </cell>
          <cell r="D99">
            <v>3831.5406422918686</v>
          </cell>
          <cell r="E99" t="str">
            <v xml:space="preserve"> </v>
          </cell>
        </row>
        <row r="100">
          <cell r="C100">
            <v>38656</v>
          </cell>
          <cell r="D100">
            <v>5129.9692286731351</v>
          </cell>
          <cell r="E100">
            <v>5625.6589064902246</v>
          </cell>
        </row>
        <row r="101">
          <cell r="C101">
            <v>38686</v>
          </cell>
          <cell r="D101">
            <v>5480.218626320242</v>
          </cell>
          <cell r="E101">
            <v>6035.4711340699096</v>
          </cell>
        </row>
        <row r="102">
          <cell r="C102">
            <v>38717</v>
          </cell>
          <cell r="D102">
            <v>5638.8599239890009</v>
          </cell>
          <cell r="E102">
            <v>6213.1057336790373</v>
          </cell>
        </row>
        <row r="103">
          <cell r="C103">
            <v>38748</v>
          </cell>
          <cell r="D103">
            <v>5127.1248386715915</v>
          </cell>
          <cell r="E103">
            <v>5655.1364079235409</v>
          </cell>
        </row>
        <row r="104">
          <cell r="C104">
            <v>38776</v>
          </cell>
          <cell r="D104">
            <v>4233.0570318838036</v>
          </cell>
          <cell r="E104" t="str">
            <v xml:space="preserve"> </v>
          </cell>
        </row>
        <row r="105">
          <cell r="C105">
            <v>38807</v>
          </cell>
          <cell r="D105">
            <v>3786.0980891916147</v>
          </cell>
          <cell r="E105" t="str">
            <v xml:space="preserve"> </v>
          </cell>
        </row>
        <row r="106">
          <cell r="C106">
            <v>38837</v>
          </cell>
          <cell r="D106">
            <v>3562.3393032018166</v>
          </cell>
          <cell r="E106" t="str">
            <v xml:space="preserve"> </v>
          </cell>
        </row>
        <row r="107">
          <cell r="C107">
            <v>38868</v>
          </cell>
          <cell r="D107">
            <v>3482.9554977432435</v>
          </cell>
          <cell r="E107" t="str">
            <v xml:space="preserve"> </v>
          </cell>
        </row>
        <row r="108">
          <cell r="C108">
            <v>38898</v>
          </cell>
          <cell r="D108">
            <v>3351.1208402722414</v>
          </cell>
          <cell r="E108" t="str">
            <v xml:space="preserve"> </v>
          </cell>
        </row>
        <row r="109">
          <cell r="C109">
            <v>38929</v>
          </cell>
          <cell r="D109">
            <v>3462.8437226314418</v>
          </cell>
          <cell r="E109" t="str">
            <v xml:space="preserve"> </v>
          </cell>
        </row>
        <row r="110">
          <cell r="C110">
            <v>38960</v>
          </cell>
          <cell r="D110">
            <v>3549.7334423854832</v>
          </cell>
          <cell r="E110" t="str">
            <v xml:space="preserve"> </v>
          </cell>
        </row>
        <row r="111">
          <cell r="C111">
            <v>38990</v>
          </cell>
          <cell r="D111">
            <v>3908.4066145187944</v>
          </cell>
          <cell r="E111" t="str">
            <v xml:space="preserve"> </v>
          </cell>
        </row>
        <row r="112">
          <cell r="C112">
            <v>39021</v>
          </cell>
          <cell r="D112">
            <v>5232.3776355013688</v>
          </cell>
          <cell r="E112">
            <v>5738.2817981536082</v>
          </cell>
        </row>
        <row r="113">
          <cell r="C113">
            <v>39051</v>
          </cell>
          <cell r="D113">
            <v>5587.2831142428522</v>
          </cell>
          <cell r="E113">
            <v>6153.8267782504736</v>
          </cell>
        </row>
        <row r="114">
          <cell r="C114">
            <v>39082</v>
          </cell>
          <cell r="D114">
            <v>5739.2144613992896</v>
          </cell>
          <cell r="E114">
            <v>6324.144278554103</v>
          </cell>
        </row>
        <row r="115">
          <cell r="C115">
            <v>39113</v>
          </cell>
          <cell r="D115">
            <v>5206.5552405738945</v>
          </cell>
          <cell r="E115">
            <v>5743.2453065001846</v>
          </cell>
        </row>
        <row r="116">
          <cell r="C116">
            <v>39141</v>
          </cell>
          <cell r="D116">
            <v>4296.7675852597458</v>
          </cell>
          <cell r="E116" t="str">
            <v xml:space="preserve"> </v>
          </cell>
        </row>
        <row r="117">
          <cell r="C117">
            <v>39172</v>
          </cell>
          <cell r="D117">
            <v>3842.5812220990611</v>
          </cell>
          <cell r="E117" t="str">
            <v xml:space="preserve"> </v>
          </cell>
        </row>
        <row r="118">
          <cell r="C118">
            <v>39202</v>
          </cell>
          <cell r="D118">
            <v>3622.8845837738477</v>
          </cell>
          <cell r="E118" t="str">
            <v xml:space="preserve"> </v>
          </cell>
        </row>
        <row r="119">
          <cell r="C119">
            <v>39233</v>
          </cell>
          <cell r="D119">
            <v>3554.9197351283028</v>
          </cell>
          <cell r="E119" t="str">
            <v xml:space="preserve"> </v>
          </cell>
        </row>
        <row r="120">
          <cell r="C120">
            <v>39263</v>
          </cell>
          <cell r="D120">
            <v>3423.2444762495934</v>
          </cell>
          <cell r="E120" t="str">
            <v xml:space="preserve"> </v>
          </cell>
        </row>
        <row r="121">
          <cell r="C121">
            <v>39294</v>
          </cell>
          <cell r="D121">
            <v>3537.0553843690323</v>
          </cell>
          <cell r="E121" t="str">
            <v xml:space="preserve"> </v>
          </cell>
        </row>
        <row r="122">
          <cell r="C122">
            <v>39325</v>
          </cell>
          <cell r="D122">
            <v>3626.2318190956485</v>
          </cell>
          <cell r="E122" t="str">
            <v xml:space="preserve"> </v>
          </cell>
        </row>
        <row r="123">
          <cell r="C123">
            <v>39355</v>
          </cell>
          <cell r="D123">
            <v>3990.6288497481373</v>
          </cell>
          <cell r="E123" t="str">
            <v xml:space="preserve"> </v>
          </cell>
        </row>
        <row r="124">
          <cell r="C124">
            <v>39386</v>
          </cell>
          <cell r="D124">
            <v>5340.2599706894161</v>
          </cell>
          <cell r="E124">
            <v>5856.8708713516771</v>
          </cell>
        </row>
        <row r="125">
          <cell r="C125">
            <v>39416</v>
          </cell>
          <cell r="D125">
            <v>5698.247813622429</v>
          </cell>
          <cell r="E125">
            <v>6276.261273202309</v>
          </cell>
        </row>
        <row r="126">
          <cell r="C126">
            <v>39447</v>
          </cell>
          <cell r="D126">
            <v>5842.338034045606</v>
          </cell>
          <cell r="E126">
            <v>6438.1190980037036</v>
          </cell>
        </row>
        <row r="127">
          <cell r="C127">
            <v>39478</v>
          </cell>
          <cell r="D127">
            <v>5290.7039607496899</v>
          </cell>
          <cell r="E127">
            <v>5836.5293959761038</v>
          </cell>
        </row>
        <row r="128">
          <cell r="C128">
            <v>39507</v>
          </cell>
          <cell r="D128">
            <v>4360.7914581199302</v>
          </cell>
          <cell r="E128" t="str">
            <v xml:space="preserve"> </v>
          </cell>
        </row>
        <row r="129">
          <cell r="C129">
            <v>39538</v>
          </cell>
          <cell r="D129">
            <v>3898.431716063465</v>
          </cell>
          <cell r="E129" t="str">
            <v xml:space="preserve"> </v>
          </cell>
        </row>
        <row r="130">
          <cell r="C130">
            <v>39568</v>
          </cell>
          <cell r="D130">
            <v>3686.7570383777784</v>
          </cell>
          <cell r="E130" t="str">
            <v xml:space="preserve"> </v>
          </cell>
        </row>
        <row r="131">
          <cell r="C131">
            <v>39599</v>
          </cell>
          <cell r="D131">
            <v>3627.4636326885993</v>
          </cell>
          <cell r="E131" t="str">
            <v xml:space="preserve"> </v>
          </cell>
        </row>
        <row r="132">
          <cell r="C132">
            <v>39629</v>
          </cell>
          <cell r="D132">
            <v>3496.4548647786287</v>
          </cell>
          <cell r="E132" t="str">
            <v xml:space="preserve"> </v>
          </cell>
        </row>
        <row r="133">
          <cell r="C133">
            <v>39660</v>
          </cell>
          <cell r="D133">
            <v>3614.3921940646915</v>
          </cell>
          <cell r="E133" t="str">
            <v xml:space="preserve"> </v>
          </cell>
        </row>
        <row r="134">
          <cell r="C134">
            <v>39691</v>
          </cell>
          <cell r="D134">
            <v>3704.1244936934845</v>
          </cell>
          <cell r="E134" t="str">
            <v xml:space="preserve"> </v>
          </cell>
        </row>
        <row r="135">
          <cell r="C135">
            <v>39721</v>
          </cell>
          <cell r="D135">
            <v>4075.3524900208254</v>
          </cell>
          <cell r="E135" t="str">
            <v xml:space="preserve"> </v>
          </cell>
        </row>
        <row r="136">
          <cell r="C136">
            <v>39752</v>
          </cell>
          <cell r="D136">
            <v>5451.7670237161565</v>
          </cell>
          <cell r="E136">
            <v>5979.4348891515929</v>
          </cell>
        </row>
        <row r="137">
          <cell r="C137">
            <v>39782</v>
          </cell>
          <cell r="D137">
            <v>5814.2482785450493</v>
          </cell>
          <cell r="E137">
            <v>6404.3521275527346</v>
          </cell>
        </row>
        <row r="138">
          <cell r="C138">
            <v>39813</v>
          </cell>
          <cell r="D138">
            <v>5951.0824753652723</v>
          </cell>
          <cell r="E138">
            <v>6558.3238999094847</v>
          </cell>
        </row>
        <row r="139">
          <cell r="C139">
            <v>39844</v>
          </cell>
          <cell r="D139">
            <v>5378.0798413750017</v>
          </cell>
          <cell r="E139">
            <v>5933.3520848243888</v>
          </cell>
        </row>
        <row r="140">
          <cell r="C140">
            <v>39872</v>
          </cell>
          <cell r="D140">
            <v>4430.0205088444573</v>
          </cell>
          <cell r="E140" t="str">
            <v xml:space="preserve"> </v>
          </cell>
        </row>
        <row r="141">
          <cell r="C141">
            <v>39903</v>
          </cell>
          <cell r="D141">
            <v>3959.8612072536935</v>
          </cell>
          <cell r="E141" t="str">
            <v xml:space="preserve"> </v>
          </cell>
        </row>
        <row r="142">
          <cell r="C142">
            <v>39933</v>
          </cell>
          <cell r="D142">
            <v>3754.2345876114259</v>
          </cell>
          <cell r="E142" t="str">
            <v xml:space="preserve"> </v>
          </cell>
        </row>
        <row r="143">
          <cell r="C143">
            <v>39964</v>
          </cell>
          <cell r="D143">
            <v>3705.9650543697262</v>
          </cell>
          <cell r="E143" t="str">
            <v xml:space="preserve"> </v>
          </cell>
        </row>
        <row r="144">
          <cell r="C144">
            <v>39994</v>
          </cell>
          <cell r="D144">
            <v>3575.6201311010773</v>
          </cell>
          <cell r="E144" t="str">
            <v xml:space="preserve"> </v>
          </cell>
        </row>
        <row r="145">
          <cell r="C145">
            <v>40025</v>
          </cell>
          <cell r="D145">
            <v>3697.0478313343419</v>
          </cell>
          <cell r="E145" t="str">
            <v xml:space="preserve"> </v>
          </cell>
        </row>
        <row r="146">
          <cell r="C146">
            <v>40056</v>
          </cell>
          <cell r="D146">
            <v>3789.2351612375405</v>
          </cell>
          <cell r="E146" t="str">
            <v xml:space="preserve"> </v>
          </cell>
        </row>
        <row r="147">
          <cell r="C147">
            <v>40086</v>
          </cell>
          <cell r="D147">
            <v>4167.1949510081076</v>
          </cell>
          <cell r="E147" t="str">
            <v xml:space="preserve"> </v>
          </cell>
        </row>
        <row r="148">
          <cell r="C148">
            <v>40117</v>
          </cell>
          <cell r="D148">
            <v>5571.3534824656217</v>
          </cell>
          <cell r="E148">
            <v>6110.7516384160099</v>
          </cell>
        </row>
        <row r="149">
          <cell r="C149">
            <v>40147</v>
          </cell>
          <cell r="D149">
            <v>5938.9894962117096</v>
          </cell>
          <cell r="E149">
            <v>6541.9144225585906</v>
          </cell>
        </row>
        <row r="150">
          <cell r="C150">
            <v>40178</v>
          </cell>
          <cell r="D150">
            <v>6067.5802934265703</v>
          </cell>
          <cell r="E150">
            <v>6686.9650650062076</v>
          </cell>
        </row>
        <row r="151">
          <cell r="C151">
            <v>40209</v>
          </cell>
          <cell r="D151">
            <v>5471.6154872565357</v>
          </cell>
          <cell r="E151">
            <v>6036.8952180048382</v>
          </cell>
        </row>
        <row r="152">
          <cell r="C152">
            <v>40237</v>
          </cell>
          <cell r="D152">
            <v>4504.1200029876863</v>
          </cell>
          <cell r="E152" t="str">
            <v xml:space="preserve"> </v>
          </cell>
        </row>
        <row r="153">
          <cell r="C153">
            <v>40268</v>
          </cell>
          <cell r="D153">
            <v>4024.9817504300845</v>
          </cell>
          <cell r="E153" t="str">
            <v xml:space="preserve"> </v>
          </cell>
        </row>
        <row r="154">
          <cell r="C154">
            <v>40298</v>
          </cell>
          <cell r="D154">
            <v>3825.3386317210116</v>
          </cell>
          <cell r="E154" t="str">
            <v xml:space="preserve"> </v>
          </cell>
        </row>
        <row r="155">
          <cell r="C155">
            <v>40329</v>
          </cell>
          <cell r="D155">
            <v>3788.3476892800854</v>
          </cell>
          <cell r="E155" t="str">
            <v xml:space="preserve"> </v>
          </cell>
        </row>
        <row r="156">
          <cell r="C156">
            <v>40359</v>
          </cell>
          <cell r="D156">
            <v>3657.9054062850937</v>
          </cell>
          <cell r="E156" t="str">
            <v xml:space="preserve"> </v>
          </cell>
        </row>
        <row r="157">
          <cell r="C157">
            <v>40390</v>
          </cell>
          <cell r="D157">
            <v>3781.7907144500782</v>
          </cell>
          <cell r="E157" t="str">
            <v xml:space="preserve"> </v>
          </cell>
        </row>
        <row r="158">
          <cell r="C158">
            <v>40421</v>
          </cell>
          <cell r="D158">
            <v>3875.8224032180087</v>
          </cell>
          <cell r="E158" t="str">
            <v xml:space="preserve"> </v>
          </cell>
        </row>
        <row r="159">
          <cell r="C159">
            <v>40451</v>
          </cell>
          <cell r="D159">
            <v>4259.8458982723732</v>
          </cell>
          <cell r="E159" t="str">
            <v xml:space="preserve"> </v>
          </cell>
        </row>
        <row r="160">
          <cell r="C160">
            <v>40482</v>
          </cell>
          <cell r="D160">
            <v>5690.9450854253373</v>
          </cell>
          <cell r="E160">
            <v>6242.0916166439065</v>
          </cell>
        </row>
        <row r="161">
          <cell r="C161">
            <v>40512</v>
          </cell>
          <cell r="D161">
            <v>6062.6099032083002</v>
          </cell>
          <cell r="E161">
            <v>6678.2371389810996</v>
          </cell>
        </row>
        <row r="162">
          <cell r="C162">
            <v>40543</v>
          </cell>
          <cell r="D162">
            <v>6182.1294145553584</v>
          </cell>
          <cell r="E162">
            <v>6813.4731868393865</v>
          </cell>
        </row>
        <row r="163">
          <cell r="C163">
            <v>40574</v>
          </cell>
          <cell r="D163">
            <v>5563.4171905057947</v>
          </cell>
          <cell r="E163">
            <v>6138.5542084783683</v>
          </cell>
        </row>
        <row r="164">
          <cell r="C164">
            <v>40602</v>
          </cell>
          <cell r="D164">
            <v>4576.0360140810226</v>
          </cell>
          <cell r="E164" t="str">
            <v xml:space="preserve"> </v>
          </cell>
        </row>
        <row r="165">
          <cell r="C165">
            <v>40633</v>
          </cell>
          <cell r="D165">
            <v>4087.9742001485056</v>
          </cell>
          <cell r="E165" t="str">
            <v xml:space="preserve"> </v>
          </cell>
        </row>
        <row r="166">
          <cell r="C166">
            <v>40663</v>
          </cell>
          <cell r="D166">
            <v>3895.2546419635678</v>
          </cell>
          <cell r="E166" t="str">
            <v xml:space="preserve"> </v>
          </cell>
        </row>
        <row r="167">
          <cell r="C167">
            <v>40694</v>
          </cell>
          <cell r="D167">
            <v>3868.5133610717312</v>
          </cell>
          <cell r="E167" t="str">
            <v xml:space="preserve"> </v>
          </cell>
        </row>
        <row r="168">
          <cell r="C168">
            <v>40724</v>
          </cell>
          <cell r="D168">
            <v>3738.3220600504578</v>
          </cell>
          <cell r="E168" t="str">
            <v xml:space="preserve"> </v>
          </cell>
        </row>
        <row r="169">
          <cell r="C169">
            <v>40755</v>
          </cell>
          <cell r="D169">
            <v>3866.0398288094402</v>
          </cell>
          <cell r="E169" t="str">
            <v xml:space="preserve"> </v>
          </cell>
        </row>
        <row r="170">
          <cell r="C170">
            <v>40786</v>
          </cell>
          <cell r="D170">
            <v>3961.2539737327561</v>
          </cell>
          <cell r="E170" t="str">
            <v xml:space="preserve"> </v>
          </cell>
        </row>
        <row r="171">
          <cell r="C171">
            <v>40816</v>
          </cell>
          <cell r="D171">
            <v>4351.6108547082431</v>
          </cell>
          <cell r="E171" t="str">
            <v xml:space="preserve"> </v>
          </cell>
        </row>
        <row r="172">
          <cell r="C172">
            <v>40847</v>
          </cell>
          <cell r="D172">
            <v>5810.4408875697663</v>
          </cell>
          <cell r="E172">
            <v>6373.3483554554568</v>
          </cell>
        </row>
        <row r="173">
          <cell r="C173">
            <v>40877</v>
          </cell>
          <cell r="D173">
            <v>6186.348039196886</v>
          </cell>
          <cell r="E173">
            <v>6814.7628952802897</v>
          </cell>
        </row>
        <row r="174">
          <cell r="C174">
            <v>40908</v>
          </cell>
          <cell r="D174">
            <v>6297.0329030841804</v>
          </cell>
          <cell r="E174">
            <v>6940.4073944290276</v>
          </cell>
        </row>
        <row r="175">
          <cell r="C175">
            <v>40939</v>
          </cell>
          <cell r="D175">
            <v>5654.8849984235048</v>
          </cell>
          <cell r="E175">
            <v>6239.8676266243201</v>
          </cell>
        </row>
        <row r="176">
          <cell r="C176">
            <v>40968</v>
          </cell>
          <cell r="D176">
            <v>4648.1431900310236</v>
          </cell>
          <cell r="E176" t="str">
            <v xml:space="preserve"> </v>
          </cell>
        </row>
        <row r="177">
          <cell r="C177">
            <v>40999</v>
          </cell>
          <cell r="D177">
            <v>4151.3971028291962</v>
          </cell>
          <cell r="E177" t="str">
            <v xml:space="preserve"> </v>
          </cell>
        </row>
        <row r="178">
          <cell r="C178">
            <v>41029</v>
          </cell>
          <cell r="D178">
            <v>3965.175139294849</v>
          </cell>
          <cell r="E178" t="str">
            <v xml:space="preserve"> </v>
          </cell>
        </row>
        <row r="179">
          <cell r="C179">
            <v>41060</v>
          </cell>
          <cell r="D179">
            <v>3950.0647650919191</v>
          </cell>
          <cell r="E179" t="str">
            <v xml:space="preserve"> </v>
          </cell>
        </row>
        <row r="180">
          <cell r="C180">
            <v>41090</v>
          </cell>
          <cell r="D180">
            <v>3820.1464041164363</v>
          </cell>
          <cell r="E180" t="str">
            <v xml:space="preserve"> </v>
          </cell>
        </row>
        <row r="181">
          <cell r="C181">
            <v>41121</v>
          </cell>
          <cell r="D181">
            <v>3950.9499702211692</v>
          </cell>
          <cell r="E181" t="str">
            <v xml:space="preserve"> </v>
          </cell>
        </row>
        <row r="182">
          <cell r="C182">
            <v>41152</v>
          </cell>
          <cell r="D182">
            <v>4048.2007700949489</v>
          </cell>
          <cell r="E182" t="str">
            <v xml:space="preserve"> </v>
          </cell>
        </row>
        <row r="183">
          <cell r="C183">
            <v>41182</v>
          </cell>
          <cell r="D183">
            <v>4444.8588832572277</v>
          </cell>
          <cell r="E183" t="str">
            <v xml:space="preserve"> </v>
          </cell>
        </row>
        <row r="184">
          <cell r="C184">
            <v>41213</v>
          </cell>
          <cell r="D184">
            <v>5931.1539639861994</v>
          </cell>
          <cell r="E184">
            <v>6505.9549240271617</v>
          </cell>
        </row>
        <row r="185">
          <cell r="C185">
            <v>41243</v>
          </cell>
          <cell r="D185">
            <v>6311.8976149234304</v>
          </cell>
          <cell r="E185">
            <v>6953.2873507665963</v>
          </cell>
        </row>
        <row r="186">
          <cell r="C186">
            <v>41274</v>
          </cell>
          <cell r="D186">
            <v>6413.0640141723179</v>
          </cell>
          <cell r="E186">
            <v>7068.6136943001902</v>
          </cell>
        </row>
        <row r="187">
          <cell r="C187">
            <v>41305</v>
          </cell>
          <cell r="D187">
            <v>5746.4995481690676</v>
          </cell>
          <cell r="E187">
            <v>6341.361149485123</v>
          </cell>
        </row>
        <row r="188">
          <cell r="C188">
            <v>41333</v>
          </cell>
          <cell r="D188">
            <v>4720.2936005211195</v>
          </cell>
          <cell r="E188" t="str">
            <v xml:space="preserve"> </v>
          </cell>
        </row>
        <row r="189">
          <cell r="C189">
            <v>41364</v>
          </cell>
          <cell r="D189">
            <v>4214.5191550873087</v>
          </cell>
          <cell r="E189" t="str">
            <v xml:space="preserve"> </v>
          </cell>
        </row>
        <row r="190">
          <cell r="C190">
            <v>41394</v>
          </cell>
          <cell r="D190">
            <v>4035.0605007900085</v>
          </cell>
          <cell r="E190" t="str">
            <v xml:space="preserve"> </v>
          </cell>
        </row>
        <row r="191">
          <cell r="C191">
            <v>41425</v>
          </cell>
          <cell r="D191">
            <v>4033.1461279019077</v>
          </cell>
          <cell r="E191" t="str">
            <v xml:space="preserve"> </v>
          </cell>
        </row>
        <row r="192">
          <cell r="C192">
            <v>41455</v>
          </cell>
          <cell r="D192">
            <v>3903.3590466219785</v>
          </cell>
          <cell r="E192" t="str">
            <v xml:space="preserve"> </v>
          </cell>
        </row>
        <row r="193">
          <cell r="C193">
            <v>41486</v>
          </cell>
          <cell r="D193">
            <v>4036.1414657945329</v>
          </cell>
          <cell r="E193" t="str">
            <v xml:space="preserve"> </v>
          </cell>
        </row>
        <row r="194">
          <cell r="C194">
            <v>41517</v>
          </cell>
          <cell r="D194">
            <v>4135.6438191460866</v>
          </cell>
          <cell r="E194" t="str">
            <v xml:space="preserve"> </v>
          </cell>
        </row>
        <row r="195">
          <cell r="C195">
            <v>41547</v>
          </cell>
          <cell r="D195">
            <v>4538.5446519965972</v>
          </cell>
          <cell r="E195" t="str">
            <v xml:space="preserve"> </v>
          </cell>
        </row>
        <row r="196">
          <cell r="C196">
            <v>41578</v>
          </cell>
          <cell r="D196">
            <v>6052.0825291556221</v>
          </cell>
          <cell r="E196">
            <v>6638.7985321452934</v>
          </cell>
        </row>
        <row r="197">
          <cell r="C197">
            <v>41608</v>
          </cell>
          <cell r="D197">
            <v>6436.1647343884388</v>
          </cell>
          <cell r="E197">
            <v>7090.3169952441276</v>
          </cell>
        </row>
        <row r="198">
          <cell r="C198">
            <v>41639</v>
          </cell>
          <cell r="D198">
            <v>6527.1070924987253</v>
          </cell>
          <cell r="E198">
            <v>7194.5859974737341</v>
          </cell>
        </row>
        <row r="199">
          <cell r="C199">
            <v>41670</v>
          </cell>
          <cell r="D199">
            <v>5837.5167922798892</v>
          </cell>
          <cell r="E199">
            <v>6442.2035083064238</v>
          </cell>
        </row>
        <row r="200">
          <cell r="C200">
            <v>41698</v>
          </cell>
          <cell r="D200">
            <v>4789.9629346124329</v>
          </cell>
          <cell r="E200" t="str">
            <v xml:space="preserve"> </v>
          </cell>
        </row>
        <row r="201">
          <cell r="C201">
            <v>41729</v>
          </cell>
          <cell r="D201">
            <v>4275.0342936137422</v>
          </cell>
          <cell r="E201" t="str">
            <v xml:space="preserve"> </v>
          </cell>
        </row>
        <row r="202">
          <cell r="C202">
            <v>41759</v>
          </cell>
          <cell r="D202">
            <v>4104.5739494288227</v>
          </cell>
          <cell r="E202" t="str">
            <v xml:space="preserve"> </v>
          </cell>
        </row>
        <row r="203">
          <cell r="C203">
            <v>41790</v>
          </cell>
          <cell r="D203">
            <v>4111.9257342574565</v>
          </cell>
          <cell r="E203" t="str">
            <v xml:space="preserve"> </v>
          </cell>
        </row>
        <row r="204">
          <cell r="C204">
            <v>41820</v>
          </cell>
          <cell r="D204">
            <v>3982.8958354692131</v>
          </cell>
          <cell r="E204" t="str">
            <v xml:space="preserve"> </v>
          </cell>
        </row>
        <row r="205">
          <cell r="C205">
            <v>41851</v>
          </cell>
          <cell r="D205">
            <v>4121.5015152922106</v>
          </cell>
          <cell r="E205" t="str">
            <v xml:space="preserve"> </v>
          </cell>
        </row>
        <row r="206">
          <cell r="C206">
            <v>41882</v>
          </cell>
          <cell r="D206">
            <v>4220.839241966115</v>
          </cell>
          <cell r="E206" t="str">
            <v xml:space="preserve"> </v>
          </cell>
        </row>
        <row r="207">
          <cell r="C207">
            <v>41912</v>
          </cell>
          <cell r="D207">
            <v>4630.6021423566599</v>
          </cell>
          <cell r="E207" t="str">
            <v xml:space="preserve"> </v>
          </cell>
        </row>
        <row r="208">
          <cell r="C208">
            <v>41943</v>
          </cell>
          <cell r="D208">
            <v>6173.5573732943903</v>
          </cell>
          <cell r="E208">
            <v>6772.2566249587644</v>
          </cell>
        </row>
        <row r="209">
          <cell r="C209">
            <v>41973</v>
          </cell>
          <cell r="D209">
            <v>6561.912133016438</v>
          </cell>
          <cell r="E209">
            <v>7229.1612907614199</v>
          </cell>
        </row>
        <row r="210">
          <cell r="C210">
            <v>42004</v>
          </cell>
          <cell r="D210">
            <v>6643.3840085142247</v>
          </cell>
          <cell r="E210">
            <v>7323.0900355315462</v>
          </cell>
        </row>
        <row r="211">
          <cell r="C211">
            <v>42035</v>
          </cell>
          <cell r="D211">
            <v>5928.2404911407175</v>
          </cell>
          <cell r="E211">
            <v>6542.7368195848503</v>
          </cell>
        </row>
        <row r="212">
          <cell r="C212">
            <v>42063</v>
          </cell>
          <cell r="D212">
            <v>4861.5731191002633</v>
          </cell>
          <cell r="E212" t="str">
            <v xml:space="preserve"> </v>
          </cell>
        </row>
        <row r="213">
          <cell r="C213">
            <v>42094</v>
          </cell>
          <cell r="D213">
            <v>4338.1393400358602</v>
          </cell>
          <cell r="E213" t="str">
            <v xml:space="preserve"> </v>
          </cell>
        </row>
        <row r="214">
          <cell r="C214">
            <v>42124</v>
          </cell>
          <cell r="D214">
            <v>4173.8908079572993</v>
          </cell>
          <cell r="E214" t="str">
            <v xml:space="preserve"> </v>
          </cell>
        </row>
        <row r="215">
          <cell r="C215">
            <v>42155</v>
          </cell>
          <cell r="D215">
            <v>4195.4256059716754</v>
          </cell>
          <cell r="E215" t="str">
            <v xml:space="preserve"> </v>
          </cell>
        </row>
        <row r="216">
          <cell r="C216">
            <v>42185</v>
          </cell>
          <cell r="D216">
            <v>4066.71917856049</v>
          </cell>
          <cell r="E216" t="str">
            <v xml:space="preserve"> </v>
          </cell>
        </row>
        <row r="217">
          <cell r="C217">
            <v>42216</v>
          </cell>
          <cell r="D217">
            <v>4207.1092749190611</v>
          </cell>
          <cell r="E217" t="str">
            <v xml:space="preserve"> </v>
          </cell>
        </row>
        <row r="218">
          <cell r="C218">
            <v>42247</v>
          </cell>
          <cell r="D218">
            <v>4309.5625938057719</v>
          </cell>
          <cell r="E218" t="str">
            <v xml:space="preserve"> </v>
          </cell>
        </row>
        <row r="219">
          <cell r="C219">
            <v>42277</v>
          </cell>
          <cell r="D219">
            <v>4725.4303026914731</v>
          </cell>
          <cell r="E219" t="str">
            <v xml:space="preserve"> </v>
          </cell>
        </row>
        <row r="220">
          <cell r="C220">
            <v>42308</v>
          </cell>
          <cell r="D220">
            <v>6295.0961798407006</v>
          </cell>
          <cell r="E220">
            <v>6905.7738405078771</v>
          </cell>
        </row>
        <row r="221">
          <cell r="C221">
            <v>42338</v>
          </cell>
          <cell r="D221">
            <v>6688.6097195558896</v>
          </cell>
          <cell r="E221">
            <v>7368.9242514646166</v>
          </cell>
        </row>
        <row r="222">
          <cell r="C222">
            <v>42369</v>
          </cell>
          <cell r="D222">
            <v>6759.0124582594972</v>
          </cell>
          <cell r="E222">
            <v>7450.8675830606726</v>
          </cell>
        </row>
        <row r="223">
          <cell r="C223">
            <v>42400</v>
          </cell>
          <cell r="D223">
            <v>6017.9264725061921</v>
          </cell>
          <cell r="E223">
            <v>6642.1198455128006</v>
          </cell>
        </row>
        <row r="224">
          <cell r="C224">
            <v>42429</v>
          </cell>
          <cell r="D224">
            <v>4931.7570128020761</v>
          </cell>
          <cell r="E224" t="str">
            <v xml:space="preserve"> </v>
          </cell>
        </row>
        <row r="225">
          <cell r="C225">
            <v>42460</v>
          </cell>
          <cell r="D225">
            <v>4398.9457633022212</v>
          </cell>
          <cell r="E225" t="str">
            <v xml:space="preserve"> </v>
          </cell>
        </row>
        <row r="226">
          <cell r="C226">
            <v>42490</v>
          </cell>
          <cell r="D226">
            <v>4242.5270565135907</v>
          </cell>
          <cell r="E226" t="str">
            <v xml:space="preserve"> </v>
          </cell>
        </row>
        <row r="227">
          <cell r="C227">
            <v>42521</v>
          </cell>
          <cell r="D227">
            <v>4278.5215826433123</v>
          </cell>
          <cell r="E227" t="str">
            <v xml:space="preserve"> </v>
          </cell>
        </row>
        <row r="228">
          <cell r="C228">
            <v>42551</v>
          </cell>
          <cell r="D228">
            <v>4150.091478153201</v>
          </cell>
          <cell r="E228" t="str">
            <v xml:space="preserve"> </v>
          </cell>
        </row>
        <row r="229">
          <cell r="C229">
            <v>42582</v>
          </cell>
          <cell r="D229">
            <v>4292.5257838483449</v>
          </cell>
          <cell r="E229" t="str">
            <v xml:space="preserve"> </v>
          </cell>
        </row>
        <row r="230">
          <cell r="C230">
            <v>42613</v>
          </cell>
          <cell r="D230">
            <v>4397.4726058878805</v>
          </cell>
          <cell r="E230" t="str">
            <v xml:space="preserve"> </v>
          </cell>
        </row>
        <row r="231">
          <cell r="C231">
            <v>42643</v>
          </cell>
          <cell r="D231">
            <v>4819.539329128037</v>
          </cell>
          <cell r="E231" t="str">
            <v xml:space="preserve"> </v>
          </cell>
        </row>
        <row r="232">
          <cell r="C232">
            <v>42674</v>
          </cell>
          <cell r="D232">
            <v>6416.1712082759441</v>
          </cell>
          <cell r="E232">
            <v>7038.7872759056208</v>
          </cell>
        </row>
        <row r="233">
          <cell r="C233">
            <v>42704</v>
          </cell>
          <cell r="D233">
            <v>6813.2424325991369</v>
          </cell>
          <cell r="E233">
            <v>7506.3754975285165</v>
          </cell>
        </row>
        <row r="234">
          <cell r="C234">
            <v>42735</v>
          </cell>
          <cell r="D234">
            <v>6872.2981131295228</v>
          </cell>
          <cell r="E234">
            <v>7576.0363381913339</v>
          </cell>
        </row>
        <row r="235">
          <cell r="C235">
            <v>42766</v>
          </cell>
          <cell r="D235">
            <v>6106.6936805024088</v>
          </cell>
          <cell r="E235">
            <v>6740.5093618185101</v>
          </cell>
        </row>
        <row r="236">
          <cell r="C236">
            <v>42794</v>
          </cell>
          <cell r="D236">
            <v>4999.7583970083506</v>
          </cell>
          <cell r="E236" t="str">
            <v xml:space="preserve"> </v>
          </cell>
        </row>
        <row r="237">
          <cell r="C237">
            <v>42825</v>
          </cell>
          <cell r="D237">
            <v>4457.7999916015615</v>
          </cell>
          <cell r="E237" t="str">
            <v xml:space="preserve"> </v>
          </cell>
        </row>
        <row r="238">
          <cell r="C238">
            <v>42855</v>
          </cell>
          <cell r="D238">
            <v>4310.8794917271707</v>
          </cell>
          <cell r="E238" t="str">
            <v xml:space="preserve"> </v>
          </cell>
        </row>
        <row r="239">
          <cell r="C239">
            <v>42886</v>
          </cell>
          <cell r="D239">
            <v>4357.876021018501</v>
          </cell>
          <cell r="E239" t="str">
            <v xml:space="preserve"> </v>
          </cell>
        </row>
        <row r="240">
          <cell r="C240">
            <v>42916</v>
          </cell>
          <cell r="D240">
            <v>4230.4139010057279</v>
          </cell>
          <cell r="E240" t="str">
            <v xml:space="preserve"> </v>
          </cell>
        </row>
        <row r="241">
          <cell r="C241">
            <v>42947</v>
          </cell>
          <cell r="D241">
            <v>4378.4263729678078</v>
          </cell>
          <cell r="E241" t="str">
            <v xml:space="preserve"> </v>
          </cell>
        </row>
        <row r="242">
          <cell r="C242">
            <v>42978</v>
          </cell>
          <cell r="D242">
            <v>4483.9519770207098</v>
          </cell>
          <cell r="E242" t="str">
            <v xml:space="preserve"> </v>
          </cell>
        </row>
        <row r="243">
          <cell r="C243">
            <v>43008</v>
          </cell>
          <cell r="D243">
            <v>4912.8439981985821</v>
          </cell>
          <cell r="E243" t="str">
            <v xml:space="preserve"> 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view Checklist"/>
      <sheetName val="GRB EOP"/>
      <sheetName val="ERB EOP"/>
      <sheetName val="CWC EOP"/>
      <sheetName val="Gas RB Recon to WC"/>
      <sheetName val="El RB Recon to WC"/>
      <sheetName val="ERB"/>
      <sheetName val="GRB"/>
      <sheetName val="CWC"/>
      <sheetName val="BS"/>
      <sheetName val="Invested Capital"/>
      <sheetName val="Detailed Electric RB"/>
      <sheetName val="Detailed Gas RB"/>
      <sheetName val="Working Capital"/>
      <sheetName val="Summary Flux sheet"/>
      <sheetName val="El Flux Analysis"/>
      <sheetName val="Gas Flux Analysis"/>
      <sheetName val="Attachment A Page 1"/>
      <sheetName val="Attachment A Page 2"/>
      <sheetName val="PPXLSaveData0"/>
      <sheetName val="Chg Code"/>
      <sheetName val="PPXLFunctions"/>
      <sheetName val="PPXLOpen"/>
      <sheetName val="E Input"/>
      <sheetName val="E Recon PWR Plt"/>
      <sheetName val="G Recon PWR Plt"/>
      <sheetName val="G Input"/>
      <sheetName val="Power Plant Info"/>
      <sheetName val="GasMerchInv"/>
      <sheetName val="May10"/>
      <sheetName val="Jun10"/>
      <sheetName val="Sheet2"/>
      <sheetName val="Allocation Factor"/>
      <sheetName val="Dec09"/>
      <sheetName val="Jan10"/>
      <sheetName val="Feb10"/>
      <sheetName val="Mar10"/>
      <sheetName val="Apr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7">
          <cell r="Q7">
            <v>0</v>
          </cell>
          <cell r="S7">
            <v>0</v>
          </cell>
          <cell r="U7">
            <v>0</v>
          </cell>
          <cell r="V7">
            <v>0</v>
          </cell>
          <cell r="W7">
            <v>0</v>
          </cell>
          <cell r="Y7">
            <v>0</v>
          </cell>
          <cell r="AA7">
            <v>0</v>
          </cell>
          <cell r="AJ7">
            <v>-1655144.4233333336</v>
          </cell>
          <cell r="AL7">
            <v>-1426484.5483333331</v>
          </cell>
          <cell r="AN7">
            <v>-1112572.0991666669</v>
          </cell>
          <cell r="AR7">
            <v>-427912.34583333338</v>
          </cell>
          <cell r="AV7">
            <v>0</v>
          </cell>
          <cell r="AZ7">
            <v>0</v>
          </cell>
        </row>
        <row r="8">
          <cell r="Q8">
            <v>0</v>
          </cell>
          <cell r="S8">
            <v>0</v>
          </cell>
          <cell r="U8">
            <v>0</v>
          </cell>
          <cell r="V8">
            <v>0</v>
          </cell>
          <cell r="W8">
            <v>0</v>
          </cell>
          <cell r="Y8">
            <v>0</v>
          </cell>
          <cell r="AA8">
            <v>0</v>
          </cell>
          <cell r="AJ8">
            <v>1655144.4233333336</v>
          </cell>
          <cell r="AL8">
            <v>1426484.5483333331</v>
          </cell>
          <cell r="AN8">
            <v>1112572.0991666669</v>
          </cell>
          <cell r="AR8">
            <v>427912.34583333338</v>
          </cell>
          <cell r="AV8">
            <v>0</v>
          </cell>
          <cell r="AZ8">
            <v>0</v>
          </cell>
        </row>
        <row r="9">
          <cell r="Q9">
            <v>0</v>
          </cell>
          <cell r="S9">
            <v>0</v>
          </cell>
          <cell r="U9">
            <v>0</v>
          </cell>
          <cell r="V9">
            <v>0</v>
          </cell>
          <cell r="W9">
            <v>0</v>
          </cell>
          <cell r="Y9">
            <v>0</v>
          </cell>
          <cell r="AA9">
            <v>0</v>
          </cell>
          <cell r="AJ9">
            <v>0</v>
          </cell>
          <cell r="AL9">
            <v>0</v>
          </cell>
          <cell r="AN9">
            <v>0</v>
          </cell>
          <cell r="AR9">
            <v>0</v>
          </cell>
          <cell r="AV9">
            <v>0</v>
          </cell>
          <cell r="AZ9">
            <v>0</v>
          </cell>
        </row>
        <row r="10">
          <cell r="Q10">
            <v>0</v>
          </cell>
          <cell r="S10">
            <v>0</v>
          </cell>
          <cell r="U10">
            <v>0</v>
          </cell>
          <cell r="V10">
            <v>0</v>
          </cell>
          <cell r="W10">
            <v>0</v>
          </cell>
          <cell r="Y10">
            <v>0</v>
          </cell>
          <cell r="AA10">
            <v>0</v>
          </cell>
          <cell r="AJ10">
            <v>0</v>
          </cell>
          <cell r="AL10">
            <v>0</v>
          </cell>
          <cell r="AN10">
            <v>0</v>
          </cell>
          <cell r="AR10">
            <v>0</v>
          </cell>
          <cell r="AV10">
            <v>0</v>
          </cell>
          <cell r="AZ10">
            <v>0</v>
          </cell>
        </row>
        <row r="11">
          <cell r="Q11">
            <v>0</v>
          </cell>
          <cell r="S11">
            <v>0</v>
          </cell>
          <cell r="U11">
            <v>0</v>
          </cell>
          <cell r="V11">
            <v>0</v>
          </cell>
          <cell r="W11">
            <v>0</v>
          </cell>
          <cell r="Y11">
            <v>0</v>
          </cell>
          <cell r="AA11">
            <v>0</v>
          </cell>
          <cell r="AJ11">
            <v>0</v>
          </cell>
          <cell r="AL11">
            <v>0</v>
          </cell>
          <cell r="AN11">
            <v>0</v>
          </cell>
          <cell r="AR11">
            <v>0</v>
          </cell>
          <cell r="AV11">
            <v>0</v>
          </cell>
          <cell r="AZ11">
            <v>0</v>
          </cell>
        </row>
        <row r="12">
          <cell r="Q12">
            <v>0</v>
          </cell>
          <cell r="S12">
            <v>0</v>
          </cell>
          <cell r="U12">
            <v>0</v>
          </cell>
          <cell r="V12">
            <v>0</v>
          </cell>
          <cell r="W12">
            <v>0</v>
          </cell>
          <cell r="Y12">
            <v>0</v>
          </cell>
          <cell r="AA12">
            <v>0</v>
          </cell>
          <cell r="AJ12">
            <v>-14045.986666666666</v>
          </cell>
          <cell r="AL12">
            <v>-11370.444999999998</v>
          </cell>
          <cell r="AN12">
            <v>-8694.9579166666663</v>
          </cell>
          <cell r="AR12">
            <v>-3344.2145833333329</v>
          </cell>
          <cell r="AV12">
            <v>0</v>
          </cell>
          <cell r="AZ12">
            <v>0</v>
          </cell>
        </row>
        <row r="13">
          <cell r="Q13">
            <v>0</v>
          </cell>
          <cell r="S13">
            <v>0</v>
          </cell>
          <cell r="U13">
            <v>0</v>
          </cell>
          <cell r="V13">
            <v>0</v>
          </cell>
          <cell r="W13">
            <v>0</v>
          </cell>
          <cell r="Y13">
            <v>0</v>
          </cell>
          <cell r="AA13">
            <v>0</v>
          </cell>
          <cell r="AJ13">
            <v>14045.986666666666</v>
          </cell>
          <cell r="AL13">
            <v>11370.444999999998</v>
          </cell>
          <cell r="AN13">
            <v>8694.9579166666663</v>
          </cell>
          <cell r="AR13">
            <v>3344.2145833333329</v>
          </cell>
          <cell r="AV13">
            <v>0</v>
          </cell>
          <cell r="AZ13">
            <v>0</v>
          </cell>
        </row>
        <row r="14">
          <cell r="Q14">
            <v>6048482342.6300001</v>
          </cell>
          <cell r="S14">
            <v>6112284992.5100002</v>
          </cell>
          <cell r="U14">
            <v>6152862298.7600002</v>
          </cell>
          <cell r="V14">
            <v>6174410669.9099998</v>
          </cell>
          <cell r="W14">
            <v>6198743579.6000004</v>
          </cell>
          <cell r="Y14">
            <v>6236096297.6099997</v>
          </cell>
          <cell r="AA14">
            <v>6237478128.4200001</v>
          </cell>
          <cell r="AJ14">
            <v>5719028068.4399996</v>
          </cell>
          <cell r="AL14">
            <v>5805203372.4945831</v>
          </cell>
          <cell r="AN14">
            <v>5894396029.5858335</v>
          </cell>
          <cell r="AR14">
            <v>6064762060.5654173</v>
          </cell>
          <cell r="AV14">
            <v>6183419903.5250006</v>
          </cell>
          <cell r="AZ14">
            <v>6269690857.2545824</v>
          </cell>
        </row>
        <row r="15">
          <cell r="Q15">
            <v>2381048218.02</v>
          </cell>
          <cell r="S15">
            <v>2435784787.5900002</v>
          </cell>
          <cell r="U15">
            <v>2474902337.4299998</v>
          </cell>
          <cell r="V15">
            <v>2484963662.0999999</v>
          </cell>
          <cell r="W15">
            <v>2493181952.1500001</v>
          </cell>
          <cell r="Y15">
            <v>2514524005.77</v>
          </cell>
          <cell r="AA15">
            <v>2514547820.5999999</v>
          </cell>
          <cell r="AJ15">
            <v>2288973794.9749999</v>
          </cell>
          <cell r="AL15">
            <v>2321439050.9045835</v>
          </cell>
          <cell r="AN15">
            <v>2355372812.0329165</v>
          </cell>
          <cell r="AR15">
            <v>2421384077.4991665</v>
          </cell>
          <cell r="AV15">
            <v>2483390271.71875</v>
          </cell>
          <cell r="AZ15">
            <v>2529875020.6729169</v>
          </cell>
        </row>
        <row r="16">
          <cell r="Q16">
            <v>513616773.94</v>
          </cell>
          <cell r="S16">
            <v>518036205.13</v>
          </cell>
          <cell r="U16">
            <v>525922628.55000001</v>
          </cell>
          <cell r="V16">
            <v>529582609.93000001</v>
          </cell>
          <cell r="W16">
            <v>537617929.95000005</v>
          </cell>
          <cell r="Y16">
            <v>542664666.13999999</v>
          </cell>
          <cell r="AA16">
            <v>514834540.25</v>
          </cell>
          <cell r="AJ16">
            <v>489348331.26791668</v>
          </cell>
          <cell r="AL16">
            <v>495126578.3483333</v>
          </cell>
          <cell r="AN16">
            <v>501615958.78291672</v>
          </cell>
          <cell r="AR16">
            <v>517729821.51833338</v>
          </cell>
          <cell r="AV16">
            <v>525400157.5670833</v>
          </cell>
          <cell r="AZ16">
            <v>519694689.25166672</v>
          </cell>
        </row>
        <row r="17">
          <cell r="Q17">
            <v>22664862.559999999</v>
          </cell>
          <cell r="S17">
            <v>0</v>
          </cell>
          <cell r="U17">
            <v>0</v>
          </cell>
          <cell r="V17">
            <v>0</v>
          </cell>
          <cell r="W17">
            <v>0</v>
          </cell>
          <cell r="Y17">
            <v>0</v>
          </cell>
          <cell r="AA17">
            <v>0</v>
          </cell>
          <cell r="AJ17">
            <v>22753499.379166666</v>
          </cell>
          <cell r="AL17">
            <v>21781106.371666666</v>
          </cell>
          <cell r="AN17">
            <v>17981630.57041667</v>
          </cell>
          <cell r="AR17">
            <v>10397093.240416666</v>
          </cell>
          <cell r="AV17">
            <v>2831869.2733333334</v>
          </cell>
          <cell r="AZ17">
            <v>0</v>
          </cell>
        </row>
        <row r="18">
          <cell r="U18">
            <v>15249131.16</v>
          </cell>
          <cell r="V18">
            <v>14900726.140000001</v>
          </cell>
          <cell r="W18">
            <v>14552321.119999999</v>
          </cell>
          <cell r="Y18">
            <v>13855511.08</v>
          </cell>
          <cell r="AA18">
            <v>13198518.76</v>
          </cell>
          <cell r="AJ18">
            <v>0</v>
          </cell>
          <cell r="AL18">
            <v>0</v>
          </cell>
          <cell r="AN18">
            <v>1935175.1466666665</v>
          </cell>
          <cell r="AR18">
            <v>6785948.8533333344</v>
          </cell>
          <cell r="AV18">
            <v>11171154.418333335</v>
          </cell>
          <cell r="AZ18">
            <v>9743412.6491666678</v>
          </cell>
        </row>
        <row r="19">
          <cell r="Q19">
            <v>45843563.659999996</v>
          </cell>
          <cell r="S19">
            <v>45251084.619999997</v>
          </cell>
          <cell r="U19">
            <v>44021559.100000001</v>
          </cell>
          <cell r="V19">
            <v>43703710.549999997</v>
          </cell>
          <cell r="W19">
            <v>44066126.560000002</v>
          </cell>
          <cell r="Y19">
            <v>43473647.520000003</v>
          </cell>
          <cell r="AA19">
            <v>43002485.619999997</v>
          </cell>
          <cell r="AJ19">
            <v>1910148.4858333331</v>
          </cell>
          <cell r="AL19">
            <v>9501369.1758333333</v>
          </cell>
          <cell r="AN19">
            <v>16989380.979166668</v>
          </cell>
          <cell r="AR19">
            <v>31596658.267499998</v>
          </cell>
          <cell r="AV19">
            <v>44015306.288333334</v>
          </cell>
          <cell r="AZ19">
            <v>30702376.695000004</v>
          </cell>
        </row>
        <row r="20">
          <cell r="Q20">
            <v>1403431.75</v>
          </cell>
          <cell r="S20">
            <v>1315717.25</v>
          </cell>
          <cell r="U20">
            <v>1228002.75</v>
          </cell>
          <cell r="V20">
            <v>1179534.43</v>
          </cell>
          <cell r="W20">
            <v>1062128.33</v>
          </cell>
          <cell r="Y20">
            <v>974413.83</v>
          </cell>
          <cell r="AA20">
            <v>870291.25</v>
          </cell>
          <cell r="AJ20">
            <v>58476.322916666664</v>
          </cell>
          <cell r="AL20">
            <v>285072.07291666669</v>
          </cell>
          <cell r="AN20">
            <v>497048.73958333331</v>
          </cell>
          <cell r="AR20">
            <v>860477.25041666662</v>
          </cell>
          <cell r="AV20">
            <v>1095976.40625</v>
          </cell>
          <cell r="AZ20">
            <v>691838.73958333337</v>
          </cell>
        </row>
        <row r="21">
          <cell r="Q21">
            <v>0</v>
          </cell>
          <cell r="S21">
            <v>0</v>
          </cell>
          <cell r="U21">
            <v>0</v>
          </cell>
          <cell r="V21">
            <v>0</v>
          </cell>
          <cell r="W21">
            <v>0</v>
          </cell>
          <cell r="Y21">
            <v>0</v>
          </cell>
          <cell r="AA21">
            <v>0</v>
          </cell>
          <cell r="AJ21">
            <v>0</v>
          </cell>
          <cell r="AL21">
            <v>0</v>
          </cell>
          <cell r="AN21">
            <v>0</v>
          </cell>
          <cell r="AR21">
            <v>0</v>
          </cell>
          <cell r="AV21">
            <v>0</v>
          </cell>
          <cell r="AZ21">
            <v>0</v>
          </cell>
        </row>
        <row r="22">
          <cell r="Q22">
            <v>0</v>
          </cell>
          <cell r="S22">
            <v>0</v>
          </cell>
          <cell r="U22">
            <v>0</v>
          </cell>
          <cell r="V22">
            <v>0</v>
          </cell>
          <cell r="W22">
            <v>0</v>
          </cell>
          <cell r="Y22">
            <v>0</v>
          </cell>
          <cell r="AA22">
            <v>0</v>
          </cell>
          <cell r="AJ22">
            <v>0</v>
          </cell>
          <cell r="AL22">
            <v>0</v>
          </cell>
          <cell r="AN22">
            <v>0</v>
          </cell>
          <cell r="AR22">
            <v>0</v>
          </cell>
          <cell r="AV22">
            <v>0</v>
          </cell>
          <cell r="AZ22">
            <v>0</v>
          </cell>
        </row>
        <row r="23">
          <cell r="Q23">
            <v>0</v>
          </cell>
          <cell r="S23">
            <v>0</v>
          </cell>
          <cell r="U23">
            <v>0</v>
          </cell>
          <cell r="V23">
            <v>0</v>
          </cell>
          <cell r="W23">
            <v>0</v>
          </cell>
          <cell r="Y23">
            <v>0</v>
          </cell>
          <cell r="AA23">
            <v>0</v>
          </cell>
          <cell r="AJ23">
            <v>0</v>
          </cell>
          <cell r="AL23">
            <v>0</v>
          </cell>
          <cell r="AN23">
            <v>0</v>
          </cell>
          <cell r="AR23">
            <v>0</v>
          </cell>
          <cell r="AV23">
            <v>0</v>
          </cell>
          <cell r="AZ23">
            <v>0</v>
          </cell>
        </row>
        <row r="24">
          <cell r="Q24">
            <v>0</v>
          </cell>
          <cell r="S24">
            <v>0</v>
          </cell>
          <cell r="U24">
            <v>0</v>
          </cell>
          <cell r="V24">
            <v>0</v>
          </cell>
          <cell r="W24">
            <v>0</v>
          </cell>
          <cell r="Y24">
            <v>0</v>
          </cell>
          <cell r="AA24">
            <v>0</v>
          </cell>
          <cell r="AJ24">
            <v>-1389542.64</v>
          </cell>
          <cell r="AL24">
            <v>-1389542.64</v>
          </cell>
          <cell r="AN24">
            <v>-1389542.64</v>
          </cell>
          <cell r="AR24">
            <v>608.20083333333332</v>
          </cell>
          <cell r="AV24">
            <v>0</v>
          </cell>
          <cell r="AZ24">
            <v>0</v>
          </cell>
        </row>
        <row r="25">
          <cell r="Q25">
            <v>0</v>
          </cell>
          <cell r="S25">
            <v>0</v>
          </cell>
          <cell r="U25">
            <v>0</v>
          </cell>
          <cell r="V25">
            <v>0</v>
          </cell>
          <cell r="W25">
            <v>0</v>
          </cell>
          <cell r="Y25">
            <v>0</v>
          </cell>
          <cell r="AA25">
            <v>0</v>
          </cell>
          <cell r="AJ25">
            <v>0</v>
          </cell>
          <cell r="AL25">
            <v>0</v>
          </cell>
          <cell r="AN25">
            <v>0</v>
          </cell>
          <cell r="AR25">
            <v>0</v>
          </cell>
          <cell r="AV25">
            <v>0</v>
          </cell>
          <cell r="AZ25">
            <v>0</v>
          </cell>
        </row>
        <row r="26">
          <cell r="Q26">
            <v>0</v>
          </cell>
          <cell r="S26">
            <v>0</v>
          </cell>
          <cell r="U26">
            <v>0</v>
          </cell>
          <cell r="V26">
            <v>0</v>
          </cell>
          <cell r="W26">
            <v>0</v>
          </cell>
          <cell r="Y26">
            <v>0</v>
          </cell>
          <cell r="AA26">
            <v>0</v>
          </cell>
          <cell r="AJ26">
            <v>0</v>
          </cell>
          <cell r="AL26">
            <v>0</v>
          </cell>
          <cell r="AN26">
            <v>0</v>
          </cell>
          <cell r="AR26">
            <v>0</v>
          </cell>
          <cell r="AV26">
            <v>0</v>
          </cell>
          <cell r="AZ26">
            <v>0</v>
          </cell>
        </row>
        <row r="27">
          <cell r="Q27">
            <v>16765057.869999999</v>
          </cell>
          <cell r="S27">
            <v>17256636.489999998</v>
          </cell>
          <cell r="U27">
            <v>19495555.449999999</v>
          </cell>
          <cell r="V27">
            <v>19620988.960000001</v>
          </cell>
          <cell r="W27">
            <v>20429519.73</v>
          </cell>
          <cell r="Y27">
            <v>17492510</v>
          </cell>
          <cell r="AA27">
            <v>17262721.379999999</v>
          </cell>
          <cell r="AJ27">
            <v>14617008.54458333</v>
          </cell>
          <cell r="AL27">
            <v>16043779.782083334</v>
          </cell>
          <cell r="AN27">
            <v>16753858.175833335</v>
          </cell>
          <cell r="AR27">
            <v>17790269.279166665</v>
          </cell>
          <cell r="AV27">
            <v>18385490.341250002</v>
          </cell>
          <cell r="AZ27">
            <v>21658841.240833331</v>
          </cell>
        </row>
        <row r="28">
          <cell r="Q28">
            <v>64439.34</v>
          </cell>
          <cell r="S28">
            <v>64439.34</v>
          </cell>
          <cell r="U28">
            <v>12508209.27</v>
          </cell>
          <cell r="V28">
            <v>12515268.880000001</v>
          </cell>
          <cell r="W28">
            <v>12524418.74</v>
          </cell>
          <cell r="Y28">
            <v>12549068.02</v>
          </cell>
          <cell r="AA28">
            <v>12553236.539999999</v>
          </cell>
          <cell r="AJ28">
            <v>64439.339999999975</v>
          </cell>
          <cell r="AL28">
            <v>64439.339999999975</v>
          </cell>
          <cell r="AN28">
            <v>1618967.7462499999</v>
          </cell>
          <cell r="AR28">
            <v>5772632.7408333337</v>
          </cell>
          <cell r="AV28">
            <v>9937356.9354166668</v>
          </cell>
          <cell r="AZ28">
            <v>12554577.226249998</v>
          </cell>
        </row>
        <row r="29">
          <cell r="Q29">
            <v>0</v>
          </cell>
          <cell r="S29">
            <v>0</v>
          </cell>
          <cell r="U29">
            <v>0</v>
          </cell>
          <cell r="V29">
            <v>0</v>
          </cell>
          <cell r="W29">
            <v>0</v>
          </cell>
          <cell r="Y29">
            <v>0</v>
          </cell>
          <cell r="AA29">
            <v>0</v>
          </cell>
          <cell r="AJ29">
            <v>0</v>
          </cell>
          <cell r="AL29">
            <v>0</v>
          </cell>
          <cell r="AN29">
            <v>0</v>
          </cell>
          <cell r="AR29">
            <v>0</v>
          </cell>
          <cell r="AV29">
            <v>0</v>
          </cell>
          <cell r="AZ29">
            <v>0</v>
          </cell>
        </row>
        <row r="30">
          <cell r="Q30">
            <v>58874298.369999997</v>
          </cell>
          <cell r="S30">
            <v>54969123.93</v>
          </cell>
          <cell r="U30">
            <v>50453340.710000001</v>
          </cell>
          <cell r="V30">
            <v>51975617.579999998</v>
          </cell>
          <cell r="W30">
            <v>50997799.93</v>
          </cell>
          <cell r="Y30">
            <v>51186234.409999996</v>
          </cell>
          <cell r="AA30">
            <v>53556066.380000003</v>
          </cell>
          <cell r="AJ30">
            <v>78711148.008749992</v>
          </cell>
          <cell r="AL30">
            <v>78067643.292499989</v>
          </cell>
          <cell r="AN30">
            <v>72712576.872083321</v>
          </cell>
          <cell r="AR30">
            <v>55923519.371666662</v>
          </cell>
          <cell r="AV30">
            <v>64060716.900000006</v>
          </cell>
          <cell r="AZ30">
            <v>99710527.889583349</v>
          </cell>
        </row>
        <row r="31">
          <cell r="Q31">
            <v>65726595.93</v>
          </cell>
          <cell r="S31">
            <v>29559072.73</v>
          </cell>
          <cell r="U31">
            <v>21543318.690000001</v>
          </cell>
          <cell r="V31">
            <v>22303893.370000001</v>
          </cell>
          <cell r="W31">
            <v>26885033.300000001</v>
          </cell>
          <cell r="Y31">
            <v>27258841.600000001</v>
          </cell>
          <cell r="AA31">
            <v>46190107.420000002</v>
          </cell>
          <cell r="AJ31">
            <v>39275308.796250008</v>
          </cell>
          <cell r="AL31">
            <v>35018107.119583331</v>
          </cell>
          <cell r="AN31">
            <v>31639103.298333332</v>
          </cell>
          <cell r="AR31">
            <v>30609243.839166667</v>
          </cell>
          <cell r="AV31">
            <v>32399909.249166667</v>
          </cell>
          <cell r="AZ31">
            <v>30257034.329999998</v>
          </cell>
        </row>
        <row r="32">
          <cell r="Q32">
            <v>1451001.06</v>
          </cell>
          <cell r="S32">
            <v>0</v>
          </cell>
          <cell r="U32">
            <v>0</v>
          </cell>
          <cell r="V32">
            <v>0</v>
          </cell>
          <cell r="W32">
            <v>0</v>
          </cell>
          <cell r="Y32">
            <v>0</v>
          </cell>
          <cell r="AA32">
            <v>0</v>
          </cell>
          <cell r="AJ32">
            <v>2209322.0758333341</v>
          </cell>
          <cell r="AL32">
            <v>2380047.6358333337</v>
          </cell>
          <cell r="AN32">
            <v>2380047.6358333337</v>
          </cell>
          <cell r="AR32">
            <v>417063.34708333336</v>
          </cell>
          <cell r="AV32">
            <v>181719.17666666667</v>
          </cell>
          <cell r="AZ32">
            <v>0</v>
          </cell>
        </row>
        <row r="33">
          <cell r="Q33">
            <v>0</v>
          </cell>
          <cell r="S33">
            <v>0</v>
          </cell>
          <cell r="U33">
            <v>0</v>
          </cell>
          <cell r="V33">
            <v>0</v>
          </cell>
          <cell r="W33">
            <v>0</v>
          </cell>
          <cell r="Y33">
            <v>0</v>
          </cell>
          <cell r="AA33">
            <v>0</v>
          </cell>
          <cell r="AJ33">
            <v>0</v>
          </cell>
          <cell r="AL33">
            <v>0</v>
          </cell>
          <cell r="AN33">
            <v>0</v>
          </cell>
          <cell r="AR33">
            <v>0</v>
          </cell>
          <cell r="AV33">
            <v>0</v>
          </cell>
          <cell r="AZ33">
            <v>0</v>
          </cell>
        </row>
        <row r="34">
          <cell r="Q34">
            <v>0</v>
          </cell>
          <cell r="S34">
            <v>0</v>
          </cell>
          <cell r="U34">
            <v>0</v>
          </cell>
          <cell r="V34">
            <v>0</v>
          </cell>
          <cell r="W34">
            <v>0</v>
          </cell>
          <cell r="Y34">
            <v>0</v>
          </cell>
          <cell r="AA34">
            <v>0</v>
          </cell>
          <cell r="AJ34">
            <v>0</v>
          </cell>
          <cell r="AL34">
            <v>0</v>
          </cell>
          <cell r="AN34">
            <v>0</v>
          </cell>
          <cell r="AR34">
            <v>0</v>
          </cell>
          <cell r="AV34">
            <v>0</v>
          </cell>
          <cell r="AZ34">
            <v>0</v>
          </cell>
        </row>
        <row r="35">
          <cell r="Q35">
            <v>0</v>
          </cell>
          <cell r="S35">
            <v>0</v>
          </cell>
          <cell r="U35">
            <v>0</v>
          </cell>
          <cell r="V35">
            <v>0</v>
          </cell>
          <cell r="W35">
            <v>0</v>
          </cell>
          <cell r="Y35">
            <v>0</v>
          </cell>
          <cell r="AA35">
            <v>0</v>
          </cell>
          <cell r="AJ35">
            <v>0</v>
          </cell>
          <cell r="AL35">
            <v>0</v>
          </cell>
          <cell r="AN35">
            <v>0</v>
          </cell>
          <cell r="AR35">
            <v>0</v>
          </cell>
          <cell r="AV35">
            <v>0</v>
          </cell>
          <cell r="AZ35">
            <v>0</v>
          </cell>
        </row>
        <row r="36">
          <cell r="Q36">
            <v>-3618727.54</v>
          </cell>
          <cell r="S36">
            <v>3686056.39</v>
          </cell>
          <cell r="U36">
            <v>4851014.84</v>
          </cell>
          <cell r="V36">
            <v>6528300.4500000002</v>
          </cell>
          <cell r="W36">
            <v>5097670.09</v>
          </cell>
          <cell r="Y36">
            <v>1938599.12</v>
          </cell>
          <cell r="AA36">
            <v>1409909.17</v>
          </cell>
          <cell r="AJ36">
            <v>5000207.1891666669</v>
          </cell>
          <cell r="AL36">
            <v>4267902.8279166669</v>
          </cell>
          <cell r="AN36">
            <v>3748203.2520833332</v>
          </cell>
          <cell r="AR36">
            <v>2938438.6991666667</v>
          </cell>
          <cell r="AV36">
            <v>2720509.9012500001</v>
          </cell>
          <cell r="AZ36">
            <v>4798695.0666666664</v>
          </cell>
        </row>
        <row r="37">
          <cell r="Q37">
            <v>0</v>
          </cell>
          <cell r="S37">
            <v>0</v>
          </cell>
          <cell r="U37">
            <v>0</v>
          </cell>
          <cell r="V37">
            <v>0</v>
          </cell>
          <cell r="W37">
            <v>0</v>
          </cell>
          <cell r="Y37">
            <v>0</v>
          </cell>
          <cell r="AA37">
            <v>52114.37</v>
          </cell>
          <cell r="AJ37">
            <v>198640.4725</v>
          </cell>
          <cell r="AL37">
            <v>175011.39916666667</v>
          </cell>
          <cell r="AN37">
            <v>138517.34375</v>
          </cell>
          <cell r="AR37">
            <v>64641.427083333336</v>
          </cell>
          <cell r="AV37">
            <v>12679.655416666666</v>
          </cell>
          <cell r="AZ37">
            <v>35146.938749999994</v>
          </cell>
        </row>
        <row r="38">
          <cell r="Q38">
            <v>0</v>
          </cell>
          <cell r="S38">
            <v>0</v>
          </cell>
          <cell r="U38">
            <v>0</v>
          </cell>
          <cell r="V38">
            <v>0</v>
          </cell>
          <cell r="W38">
            <v>0</v>
          </cell>
          <cell r="Y38">
            <v>0</v>
          </cell>
          <cell r="AA38">
            <v>0</v>
          </cell>
          <cell r="AJ38">
            <v>0</v>
          </cell>
          <cell r="AL38">
            <v>0</v>
          </cell>
          <cell r="AN38">
            <v>0</v>
          </cell>
          <cell r="AR38">
            <v>0</v>
          </cell>
          <cell r="AV38">
            <v>840.18375000000003</v>
          </cell>
          <cell r="AZ38">
            <v>7561.6537500000004</v>
          </cell>
        </row>
        <row r="39">
          <cell r="Q39">
            <v>0</v>
          </cell>
          <cell r="S39">
            <v>4843442.62</v>
          </cell>
          <cell r="U39">
            <v>5485108.0899999999</v>
          </cell>
          <cell r="V39">
            <v>7464692.5999999996</v>
          </cell>
          <cell r="W39">
            <v>5044592.8600000003</v>
          </cell>
          <cell r="Y39">
            <v>5717721.2800000003</v>
          </cell>
          <cell r="AA39">
            <v>9940459.7799999993</v>
          </cell>
          <cell r="AJ39">
            <v>7587555.9275000021</v>
          </cell>
          <cell r="AN39">
            <v>6561521.3208333328</v>
          </cell>
          <cell r="AR39">
            <v>5936816.6245833337</v>
          </cell>
          <cell r="AV39">
            <v>6032104.4595833337</v>
          </cell>
          <cell r="AZ39">
            <v>8691128.6908333339</v>
          </cell>
        </row>
        <row r="40">
          <cell r="Q40">
            <v>2632179.79</v>
          </cell>
          <cell r="S40">
            <v>24201487.949999999</v>
          </cell>
          <cell r="U40">
            <v>20293182.440000001</v>
          </cell>
          <cell r="V40">
            <v>20614318.940000001</v>
          </cell>
          <cell r="W40">
            <v>17216151.350000001</v>
          </cell>
          <cell r="Y40">
            <v>16758634.74</v>
          </cell>
          <cell r="AA40">
            <v>20309879.789999999</v>
          </cell>
          <cell r="AJ40">
            <v>18480397.571249999</v>
          </cell>
          <cell r="AN40">
            <v>20762406.352916662</v>
          </cell>
          <cell r="AR40">
            <v>20262857.039999999</v>
          </cell>
          <cell r="AV40">
            <v>18474176.257499997</v>
          </cell>
          <cell r="AZ40">
            <v>14615712.965416668</v>
          </cell>
        </row>
        <row r="41">
          <cell r="Q41">
            <v>173554074.58000001</v>
          </cell>
          <cell r="S41">
            <v>181847461.86000001</v>
          </cell>
          <cell r="U41">
            <v>191951143.94</v>
          </cell>
          <cell r="V41">
            <v>188677194.83000001</v>
          </cell>
          <cell r="W41">
            <v>241258447.31999999</v>
          </cell>
          <cell r="Y41">
            <v>313907707.43000001</v>
          </cell>
          <cell r="AA41">
            <v>356713708.88999999</v>
          </cell>
          <cell r="AJ41">
            <v>180113585.50166667</v>
          </cell>
          <cell r="AN41">
            <v>177202190.4366667</v>
          </cell>
          <cell r="AR41">
            <v>198371822.27416667</v>
          </cell>
          <cell r="AV41">
            <v>244375467.77666667</v>
          </cell>
          <cell r="AZ41">
            <v>275023348.38458335</v>
          </cell>
        </row>
        <row r="42">
          <cell r="Q42">
            <v>43727339.829999998</v>
          </cell>
          <cell r="S42">
            <v>31803811.09</v>
          </cell>
          <cell r="U42">
            <v>20644362.140000001</v>
          </cell>
          <cell r="V42">
            <v>20508757.190000001</v>
          </cell>
          <cell r="W42">
            <v>22504845.75</v>
          </cell>
          <cell r="Y42">
            <v>31328763.010000002</v>
          </cell>
          <cell r="AA42">
            <v>18702871.699999999</v>
          </cell>
          <cell r="AJ42">
            <v>42780384.907499999</v>
          </cell>
          <cell r="AN42">
            <v>43855117.812083326</v>
          </cell>
          <cell r="AR42">
            <v>38406500.983333327</v>
          </cell>
          <cell r="AV42">
            <v>28539252.640000001</v>
          </cell>
          <cell r="AZ42">
            <v>26362907.767083332</v>
          </cell>
        </row>
        <row r="43">
          <cell r="Q43">
            <v>38918779.079999998</v>
          </cell>
          <cell r="S43">
            <v>44712278.210000001</v>
          </cell>
          <cell r="U43">
            <v>46400890.990000002</v>
          </cell>
          <cell r="V43">
            <v>48912862.100000001</v>
          </cell>
          <cell r="W43">
            <v>44497880.82</v>
          </cell>
          <cell r="Y43">
            <v>49901234.520000003</v>
          </cell>
          <cell r="AA43">
            <v>55785412.829999998</v>
          </cell>
          <cell r="AJ43">
            <v>26851092.516666666</v>
          </cell>
          <cell r="AN43">
            <v>33943335.187916659</v>
          </cell>
          <cell r="AR43">
            <v>41897219.334583342</v>
          </cell>
          <cell r="AV43">
            <v>48617043.230416663</v>
          </cell>
          <cell r="AZ43">
            <v>44971691.068749994</v>
          </cell>
        </row>
        <row r="44">
          <cell r="Q44">
            <v>0</v>
          </cell>
          <cell r="S44">
            <v>0</v>
          </cell>
          <cell r="U44">
            <v>0</v>
          </cell>
          <cell r="V44">
            <v>0</v>
          </cell>
          <cell r="W44">
            <v>0</v>
          </cell>
          <cell r="Y44">
            <v>0</v>
          </cell>
          <cell r="AA44">
            <v>0</v>
          </cell>
          <cell r="AJ44">
            <v>115788.93124999998</v>
          </cell>
          <cell r="AN44">
            <v>77306.925833333327</v>
          </cell>
          <cell r="AR44">
            <v>31627.226666666666</v>
          </cell>
          <cell r="AV44">
            <v>0</v>
          </cell>
          <cell r="AZ44">
            <v>0</v>
          </cell>
        </row>
        <row r="45">
          <cell r="Q45">
            <v>0</v>
          </cell>
          <cell r="S45">
            <v>0</v>
          </cell>
          <cell r="U45">
            <v>0</v>
          </cell>
          <cell r="V45">
            <v>0</v>
          </cell>
          <cell r="W45">
            <v>0</v>
          </cell>
          <cell r="Y45">
            <v>0</v>
          </cell>
          <cell r="AA45">
            <v>0</v>
          </cell>
          <cell r="AJ45">
            <v>-115788.93124999998</v>
          </cell>
          <cell r="AN45">
            <v>-77306.925833333327</v>
          </cell>
          <cell r="AR45">
            <v>-31627.226666666666</v>
          </cell>
          <cell r="AV45">
            <v>0</v>
          </cell>
          <cell r="AZ45">
            <v>0</v>
          </cell>
        </row>
        <row r="46">
          <cell r="Q46">
            <v>0</v>
          </cell>
          <cell r="S46">
            <v>0</v>
          </cell>
          <cell r="U46">
            <v>0</v>
          </cell>
          <cell r="V46">
            <v>0</v>
          </cell>
          <cell r="W46">
            <v>0</v>
          </cell>
          <cell r="Y46">
            <v>0</v>
          </cell>
          <cell r="AA46">
            <v>0</v>
          </cell>
          <cell r="AJ46">
            <v>0</v>
          </cell>
          <cell r="AN46">
            <v>0</v>
          </cell>
          <cell r="AR46">
            <v>0</v>
          </cell>
          <cell r="AV46">
            <v>0</v>
          </cell>
          <cell r="AZ46">
            <v>0</v>
          </cell>
        </row>
        <row r="47">
          <cell r="Q47">
            <v>0</v>
          </cell>
          <cell r="S47">
            <v>0</v>
          </cell>
          <cell r="U47">
            <v>0</v>
          </cell>
          <cell r="V47">
            <v>0</v>
          </cell>
          <cell r="W47">
            <v>0</v>
          </cell>
          <cell r="Y47">
            <v>0</v>
          </cell>
          <cell r="AA47">
            <v>0</v>
          </cell>
          <cell r="AJ47">
            <v>11013.111666666664</v>
          </cell>
          <cell r="AN47">
            <v>6969.975833333333</v>
          </cell>
          <cell r="AR47">
            <v>2729.1066666666666</v>
          </cell>
          <cell r="AV47">
            <v>0</v>
          </cell>
          <cell r="AZ47">
            <v>0</v>
          </cell>
        </row>
        <row r="48">
          <cell r="Q48">
            <v>0</v>
          </cell>
          <cell r="S48">
            <v>0</v>
          </cell>
          <cell r="U48">
            <v>0</v>
          </cell>
          <cell r="V48">
            <v>0</v>
          </cell>
          <cell r="W48">
            <v>0</v>
          </cell>
          <cell r="Y48">
            <v>0</v>
          </cell>
          <cell r="AA48">
            <v>0</v>
          </cell>
          <cell r="AJ48">
            <v>-11013.111666666664</v>
          </cell>
          <cell r="AN48">
            <v>-6969.975833333333</v>
          </cell>
          <cell r="AR48">
            <v>-2729.1066666666666</v>
          </cell>
          <cell r="AV48">
            <v>0</v>
          </cell>
          <cell r="AZ48">
            <v>0</v>
          </cell>
        </row>
        <row r="49">
          <cell r="Q49">
            <v>0</v>
          </cell>
          <cell r="S49">
            <v>0</v>
          </cell>
          <cell r="U49">
            <v>0</v>
          </cell>
          <cell r="V49">
            <v>0</v>
          </cell>
          <cell r="W49">
            <v>0</v>
          </cell>
          <cell r="Y49">
            <v>0</v>
          </cell>
          <cell r="AA49">
            <v>0</v>
          </cell>
          <cell r="AJ49">
            <v>0</v>
          </cell>
          <cell r="AN49">
            <v>0</v>
          </cell>
          <cell r="AR49">
            <v>0</v>
          </cell>
          <cell r="AV49">
            <v>0</v>
          </cell>
          <cell r="AZ49">
            <v>0</v>
          </cell>
        </row>
        <row r="50">
          <cell r="Q50">
            <v>0</v>
          </cell>
          <cell r="S50">
            <v>0</v>
          </cell>
          <cell r="U50">
            <v>0</v>
          </cell>
          <cell r="V50">
            <v>0</v>
          </cell>
          <cell r="W50">
            <v>0</v>
          </cell>
          <cell r="Y50">
            <v>0</v>
          </cell>
          <cell r="AA50">
            <v>0</v>
          </cell>
          <cell r="AJ50">
            <v>0</v>
          </cell>
          <cell r="AN50">
            <v>0</v>
          </cell>
          <cell r="AR50">
            <v>0</v>
          </cell>
          <cell r="AV50">
            <v>0</v>
          </cell>
          <cell r="AZ50">
            <v>0</v>
          </cell>
        </row>
        <row r="51">
          <cell r="Q51">
            <v>0</v>
          </cell>
          <cell r="S51">
            <v>0</v>
          </cell>
          <cell r="U51">
            <v>0</v>
          </cell>
          <cell r="V51">
            <v>0</v>
          </cell>
          <cell r="W51">
            <v>0</v>
          </cell>
          <cell r="Y51">
            <v>0</v>
          </cell>
          <cell r="AA51">
            <v>0</v>
          </cell>
          <cell r="AJ51">
            <v>0</v>
          </cell>
          <cell r="AN51">
            <v>0</v>
          </cell>
          <cell r="AR51">
            <v>0</v>
          </cell>
          <cell r="AV51">
            <v>0</v>
          </cell>
          <cell r="AZ51">
            <v>0</v>
          </cell>
        </row>
        <row r="52">
          <cell r="Q52">
            <v>0</v>
          </cell>
          <cell r="S52">
            <v>0</v>
          </cell>
          <cell r="U52">
            <v>0</v>
          </cell>
          <cell r="V52">
            <v>0</v>
          </cell>
          <cell r="W52">
            <v>0</v>
          </cell>
          <cell r="Y52">
            <v>0</v>
          </cell>
          <cell r="AA52">
            <v>0</v>
          </cell>
          <cell r="AJ52">
            <v>0</v>
          </cell>
          <cell r="AN52">
            <v>0</v>
          </cell>
          <cell r="AR52">
            <v>0</v>
          </cell>
          <cell r="AV52">
            <v>0</v>
          </cell>
          <cell r="AZ52">
            <v>0</v>
          </cell>
        </row>
        <row r="53">
          <cell r="Q53">
            <v>0</v>
          </cell>
          <cell r="S53">
            <v>0</v>
          </cell>
          <cell r="U53">
            <v>0</v>
          </cell>
          <cell r="V53">
            <v>0</v>
          </cell>
          <cell r="W53">
            <v>0</v>
          </cell>
          <cell r="Y53">
            <v>0</v>
          </cell>
          <cell r="AA53">
            <v>0</v>
          </cell>
          <cell r="AJ53">
            <v>0</v>
          </cell>
          <cell r="AN53">
            <v>0</v>
          </cell>
          <cell r="AR53">
            <v>0</v>
          </cell>
          <cell r="AV53">
            <v>0</v>
          </cell>
          <cell r="AZ53">
            <v>0</v>
          </cell>
        </row>
        <row r="54">
          <cell r="Q54">
            <v>-42834236</v>
          </cell>
          <cell r="S54">
            <v>-42834236</v>
          </cell>
          <cell r="U54">
            <v>-42151986</v>
          </cell>
          <cell r="V54">
            <v>-42151986</v>
          </cell>
          <cell r="W54">
            <v>-43721207</v>
          </cell>
          <cell r="Y54">
            <v>-43721207</v>
          </cell>
          <cell r="AA54">
            <v>-44262577</v>
          </cell>
          <cell r="AJ54">
            <v>-34194580.916666664</v>
          </cell>
          <cell r="AN54">
            <v>-37155500.75</v>
          </cell>
          <cell r="AR54">
            <v>-40943851.416666664</v>
          </cell>
          <cell r="AV54">
            <v>-43322620.708333336</v>
          </cell>
          <cell r="AZ54">
            <v>-44136554.625</v>
          </cell>
        </row>
        <row r="55">
          <cell r="Q55">
            <v>-113835552</v>
          </cell>
          <cell r="S55">
            <v>-113835552</v>
          </cell>
          <cell r="U55">
            <v>-119243460</v>
          </cell>
          <cell r="V55">
            <v>-119243460</v>
          </cell>
          <cell r="W55">
            <v>-121613173</v>
          </cell>
          <cell r="Y55">
            <v>-121613173</v>
          </cell>
          <cell r="AA55">
            <v>-125407887</v>
          </cell>
          <cell r="AJ55">
            <v>-108938605.70833333</v>
          </cell>
          <cell r="AN55">
            <v>-112190645.75</v>
          </cell>
          <cell r="AR55">
            <v>-116127997.66666667</v>
          </cell>
          <cell r="AV55">
            <v>-120640753.29166667</v>
          </cell>
          <cell r="AZ55">
            <v>-125804431.375</v>
          </cell>
        </row>
        <row r="56">
          <cell r="Q56">
            <v>42834236</v>
          </cell>
          <cell r="S56">
            <v>42834236</v>
          </cell>
          <cell r="U56">
            <v>42151986</v>
          </cell>
          <cell r="V56">
            <v>42151986</v>
          </cell>
          <cell r="W56">
            <v>43721207</v>
          </cell>
          <cell r="Y56">
            <v>43721207</v>
          </cell>
          <cell r="AA56">
            <v>44262577</v>
          </cell>
          <cell r="AJ56">
            <v>34194580.916666664</v>
          </cell>
          <cell r="AN56">
            <v>37155500.75</v>
          </cell>
          <cell r="AR56">
            <v>40943851.416666664</v>
          </cell>
          <cell r="AV56">
            <v>43322620.708333336</v>
          </cell>
          <cell r="AZ56">
            <v>44136554.625</v>
          </cell>
        </row>
        <row r="57">
          <cell r="Q57">
            <v>113835552</v>
          </cell>
          <cell r="S57">
            <v>113835552</v>
          </cell>
          <cell r="U57">
            <v>119243460</v>
          </cell>
          <cell r="V57">
            <v>119243460</v>
          </cell>
          <cell r="W57">
            <v>121613173</v>
          </cell>
          <cell r="Y57">
            <v>121613173</v>
          </cell>
          <cell r="AA57">
            <v>125407887</v>
          </cell>
          <cell r="AJ57">
            <v>108938605.70833333</v>
          </cell>
          <cell r="AN57">
            <v>112190645.75</v>
          </cell>
          <cell r="AR57">
            <v>116127997.66666667</v>
          </cell>
          <cell r="AV57">
            <v>120640753.29166667</v>
          </cell>
          <cell r="AZ57">
            <v>125804431.375</v>
          </cell>
        </row>
        <row r="58">
          <cell r="Q58">
            <v>0</v>
          </cell>
          <cell r="S58">
            <v>0</v>
          </cell>
          <cell r="U58">
            <v>0</v>
          </cell>
          <cell r="V58">
            <v>0</v>
          </cell>
          <cell r="W58">
            <v>0</v>
          </cell>
          <cell r="Y58">
            <v>0</v>
          </cell>
          <cell r="AA58">
            <v>0</v>
          </cell>
          <cell r="AJ58">
            <v>0</v>
          </cell>
          <cell r="AN58">
            <v>0</v>
          </cell>
          <cell r="AR58">
            <v>0</v>
          </cell>
          <cell r="AV58">
            <v>0</v>
          </cell>
          <cell r="AZ58">
            <v>0</v>
          </cell>
        </row>
        <row r="59">
          <cell r="Q59">
            <v>0</v>
          </cell>
          <cell r="S59">
            <v>0</v>
          </cell>
          <cell r="U59">
            <v>0</v>
          </cell>
          <cell r="V59">
            <v>0</v>
          </cell>
          <cell r="W59">
            <v>0</v>
          </cell>
          <cell r="Y59">
            <v>0</v>
          </cell>
          <cell r="AA59">
            <v>0</v>
          </cell>
          <cell r="AJ59">
            <v>0</v>
          </cell>
          <cell r="AN59">
            <v>0</v>
          </cell>
          <cell r="AR59">
            <v>0</v>
          </cell>
          <cell r="AV59">
            <v>0</v>
          </cell>
          <cell r="AZ59">
            <v>0</v>
          </cell>
        </row>
        <row r="60">
          <cell r="Q60">
            <v>0</v>
          </cell>
          <cell r="S60">
            <v>0</v>
          </cell>
          <cell r="U60">
            <v>0</v>
          </cell>
          <cell r="V60">
            <v>0</v>
          </cell>
          <cell r="W60">
            <v>0</v>
          </cell>
          <cell r="Y60">
            <v>0</v>
          </cell>
          <cell r="AA60">
            <v>0</v>
          </cell>
          <cell r="AJ60">
            <v>0</v>
          </cell>
          <cell r="AN60">
            <v>0</v>
          </cell>
          <cell r="AR60">
            <v>0</v>
          </cell>
          <cell r="AV60">
            <v>0</v>
          </cell>
          <cell r="AZ60">
            <v>0</v>
          </cell>
        </row>
        <row r="61">
          <cell r="Q61">
            <v>-2399292910.7399998</v>
          </cell>
          <cell r="S61">
            <v>-2443387078.1500001</v>
          </cell>
          <cell r="U61">
            <v>-2460937497.7600002</v>
          </cell>
          <cell r="V61">
            <v>-2472919628.8200002</v>
          </cell>
          <cell r="W61">
            <v>-2484160269.9699998</v>
          </cell>
          <cell r="Y61">
            <v>-2492691837.29</v>
          </cell>
          <cell r="AA61">
            <v>-2483933421.3200002</v>
          </cell>
          <cell r="AJ61">
            <v>-2307299187.2479167</v>
          </cell>
          <cell r="AN61">
            <v>-2372766361.9716668</v>
          </cell>
          <cell r="AR61">
            <v>-2432915611.5799999</v>
          </cell>
          <cell r="AV61">
            <v>-2468266330.1083331</v>
          </cell>
          <cell r="AZ61">
            <v>-2498656466.7287498</v>
          </cell>
        </row>
        <row r="62">
          <cell r="Q62">
            <v>-765122592.55999994</v>
          </cell>
          <cell r="S62">
            <v>-774544795.52999997</v>
          </cell>
          <cell r="U62">
            <v>-789808505.13</v>
          </cell>
          <cell r="V62">
            <v>-796519695.50999999</v>
          </cell>
          <cell r="W62">
            <v>-803072108.48000002</v>
          </cell>
          <cell r="Y62">
            <v>-813967053.75</v>
          </cell>
          <cell r="AA62">
            <v>-800349616.55999994</v>
          </cell>
          <cell r="AJ62">
            <v>-733170211.43083334</v>
          </cell>
          <cell r="AN62">
            <v>-754402253.41416657</v>
          </cell>
          <cell r="AR62">
            <v>-777574961.57458341</v>
          </cell>
          <cell r="AV62">
            <v>-796330090.14541674</v>
          </cell>
          <cell r="AZ62">
            <v>-811645489.19666672</v>
          </cell>
        </row>
        <row r="63">
          <cell r="Q63">
            <v>-38660758.909999996</v>
          </cell>
          <cell r="S63">
            <v>-41038835.219999999</v>
          </cell>
          <cell r="U63">
            <v>-43428517.009999998</v>
          </cell>
          <cell r="V63">
            <v>-44866667.149999999</v>
          </cell>
          <cell r="W63">
            <v>-45971763.850000001</v>
          </cell>
          <cell r="Y63">
            <v>-48306515.119999997</v>
          </cell>
          <cell r="AA63">
            <v>-21110117.27</v>
          </cell>
          <cell r="AJ63">
            <v>-34797096.578333326</v>
          </cell>
          <cell r="AN63">
            <v>-37697507.099999994</v>
          </cell>
          <cell r="AR63">
            <v>-41418967.67666667</v>
          </cell>
          <cell r="AV63">
            <v>-39702344.885416664</v>
          </cell>
          <cell r="AZ63">
            <v>-32907999.748333335</v>
          </cell>
        </row>
        <row r="64">
          <cell r="Q64">
            <v>8207425.3200000003</v>
          </cell>
          <cell r="S64">
            <v>6906797.1200000001</v>
          </cell>
          <cell r="U64">
            <v>4501065.28</v>
          </cell>
          <cell r="V64">
            <v>5184694.1399999997</v>
          </cell>
          <cell r="W64">
            <v>4925868.76</v>
          </cell>
          <cell r="Y64">
            <v>1222825.0900000001</v>
          </cell>
          <cell r="AA64">
            <v>-640403.19999999995</v>
          </cell>
          <cell r="AJ64">
            <v>-347810.29333333333</v>
          </cell>
          <cell r="AN64">
            <v>3085592.8700000006</v>
          </cell>
          <cell r="AR64">
            <v>5620029.3949999996</v>
          </cell>
          <cell r="AV64">
            <v>3932941.6895833337</v>
          </cell>
          <cell r="AZ64">
            <v>3817754.9508333332</v>
          </cell>
        </row>
        <row r="65">
          <cell r="Q65">
            <v>21478.19</v>
          </cell>
          <cell r="S65">
            <v>21876.85</v>
          </cell>
          <cell r="U65">
            <v>35873.72</v>
          </cell>
          <cell r="V65">
            <v>34754.29</v>
          </cell>
          <cell r="W65">
            <v>32280.97</v>
          </cell>
          <cell r="Y65">
            <v>34177.589999999997</v>
          </cell>
          <cell r="AA65">
            <v>30390.34</v>
          </cell>
          <cell r="AJ65">
            <v>12294.800833333335</v>
          </cell>
          <cell r="AN65">
            <v>18332.91</v>
          </cell>
          <cell r="AR65">
            <v>25755.20041666667</v>
          </cell>
          <cell r="AV65">
            <v>39893.202083333337</v>
          </cell>
          <cell r="AZ65">
            <v>77687.453750000001</v>
          </cell>
        </row>
        <row r="66">
          <cell r="Q66">
            <v>1658139.1</v>
          </cell>
          <cell r="S66">
            <v>1434648.84</v>
          </cell>
          <cell r="U66">
            <v>1323754.18</v>
          </cell>
          <cell r="V66">
            <v>1285193.06</v>
          </cell>
          <cell r="W66">
            <v>1597358.61</v>
          </cell>
          <cell r="Y66">
            <v>1282146.75</v>
          </cell>
          <cell r="AA66">
            <v>1133602.08</v>
          </cell>
          <cell r="AJ66">
            <v>3013183.98</v>
          </cell>
          <cell r="AN66">
            <v>2851712.9800000004</v>
          </cell>
          <cell r="AR66">
            <v>1755711.6804166667</v>
          </cell>
          <cell r="AV66">
            <v>1317723.40625</v>
          </cell>
          <cell r="AZ66">
            <v>1167744.8045833332</v>
          </cell>
        </row>
        <row r="67">
          <cell r="Q67">
            <v>0</v>
          </cell>
          <cell r="S67">
            <v>0</v>
          </cell>
          <cell r="U67">
            <v>0</v>
          </cell>
          <cell r="V67">
            <v>0</v>
          </cell>
          <cell r="W67">
            <v>0</v>
          </cell>
          <cell r="Y67">
            <v>0</v>
          </cell>
          <cell r="AA67">
            <v>0</v>
          </cell>
          <cell r="AJ67">
            <v>0</v>
          </cell>
          <cell r="AN67">
            <v>0</v>
          </cell>
          <cell r="AR67">
            <v>0</v>
          </cell>
          <cell r="AV67">
            <v>0</v>
          </cell>
          <cell r="AZ67">
            <v>0</v>
          </cell>
        </row>
        <row r="68">
          <cell r="Q68">
            <v>0</v>
          </cell>
          <cell r="S68">
            <v>0</v>
          </cell>
          <cell r="U68">
            <v>0</v>
          </cell>
          <cell r="V68">
            <v>0</v>
          </cell>
          <cell r="W68">
            <v>0</v>
          </cell>
          <cell r="Y68">
            <v>0</v>
          </cell>
          <cell r="AA68">
            <v>0</v>
          </cell>
          <cell r="AJ68">
            <v>0</v>
          </cell>
          <cell r="AN68">
            <v>0</v>
          </cell>
          <cell r="AR68">
            <v>0</v>
          </cell>
          <cell r="AV68">
            <v>0</v>
          </cell>
          <cell r="AZ68">
            <v>0</v>
          </cell>
        </row>
        <row r="69">
          <cell r="Q69">
            <v>0</v>
          </cell>
          <cell r="S69">
            <v>0</v>
          </cell>
          <cell r="U69">
            <v>0</v>
          </cell>
          <cell r="V69">
            <v>0</v>
          </cell>
          <cell r="W69">
            <v>0</v>
          </cell>
          <cell r="Y69">
            <v>0</v>
          </cell>
          <cell r="AA69">
            <v>0</v>
          </cell>
          <cell r="AJ69">
            <v>0</v>
          </cell>
          <cell r="AN69">
            <v>0</v>
          </cell>
          <cell r="AR69">
            <v>0</v>
          </cell>
          <cell r="AV69">
            <v>0</v>
          </cell>
          <cell r="AZ69">
            <v>0</v>
          </cell>
        </row>
        <row r="70">
          <cell r="Q70">
            <v>0</v>
          </cell>
          <cell r="S70">
            <v>0</v>
          </cell>
          <cell r="U70">
            <v>0</v>
          </cell>
          <cell r="V70">
            <v>0</v>
          </cell>
          <cell r="W70">
            <v>0</v>
          </cell>
          <cell r="Y70">
            <v>0</v>
          </cell>
          <cell r="AA70">
            <v>0</v>
          </cell>
          <cell r="AJ70">
            <v>0</v>
          </cell>
          <cell r="AN70">
            <v>0</v>
          </cell>
          <cell r="AR70">
            <v>0</v>
          </cell>
          <cell r="AV70">
            <v>0</v>
          </cell>
          <cell r="AZ70">
            <v>0</v>
          </cell>
        </row>
        <row r="71">
          <cell r="Q71">
            <v>0</v>
          </cell>
          <cell r="S71">
            <v>0</v>
          </cell>
          <cell r="U71">
            <v>0</v>
          </cell>
          <cell r="V71">
            <v>0</v>
          </cell>
          <cell r="W71">
            <v>0</v>
          </cell>
          <cell r="Y71">
            <v>0</v>
          </cell>
          <cell r="AA71">
            <v>0</v>
          </cell>
          <cell r="AJ71">
            <v>0</v>
          </cell>
          <cell r="AN71">
            <v>0</v>
          </cell>
          <cell r="AR71">
            <v>0</v>
          </cell>
          <cell r="AV71">
            <v>0</v>
          </cell>
          <cell r="AZ71">
            <v>0</v>
          </cell>
        </row>
        <row r="72">
          <cell r="Q72">
            <v>0</v>
          </cell>
          <cell r="S72">
            <v>0</v>
          </cell>
          <cell r="U72">
            <v>0</v>
          </cell>
          <cell r="V72">
            <v>0</v>
          </cell>
          <cell r="W72">
            <v>0</v>
          </cell>
          <cell r="Y72">
            <v>0</v>
          </cell>
          <cell r="AA72">
            <v>0</v>
          </cell>
          <cell r="AJ72">
            <v>0</v>
          </cell>
          <cell r="AN72">
            <v>0</v>
          </cell>
          <cell r="AR72">
            <v>0</v>
          </cell>
          <cell r="AV72">
            <v>0</v>
          </cell>
          <cell r="AZ72">
            <v>0</v>
          </cell>
        </row>
        <row r="73">
          <cell r="Q73">
            <v>-11122157.73</v>
          </cell>
          <cell r="S73">
            <v>-11671485.689999999</v>
          </cell>
          <cell r="U73">
            <v>-12231487.66</v>
          </cell>
          <cell r="V73">
            <v>-12509185.359999999</v>
          </cell>
          <cell r="W73">
            <v>-12786869</v>
          </cell>
          <cell r="Y73">
            <v>-13396355.720000001</v>
          </cell>
          <cell r="AA73">
            <v>-13763391.439999999</v>
          </cell>
          <cell r="AJ73">
            <v>-9973002.4933333322</v>
          </cell>
          <cell r="AN73">
            <v>-10727984.810000001</v>
          </cell>
          <cell r="AR73">
            <v>-11716370.014999999</v>
          </cell>
          <cell r="AV73">
            <v>-12638695.392916666</v>
          </cell>
          <cell r="AZ73">
            <v>-12854519.89625</v>
          </cell>
        </row>
        <row r="74">
          <cell r="Q74">
            <v>-11058142.369999999</v>
          </cell>
          <cell r="S74">
            <v>-11449324.710000001</v>
          </cell>
          <cell r="U74">
            <v>-11642727.699999999</v>
          </cell>
          <cell r="V74">
            <v>-11739651.77</v>
          </cell>
          <cell r="W74">
            <v>-11836615.32</v>
          </cell>
          <cell r="Y74">
            <v>-12030480.029999999</v>
          </cell>
          <cell r="AA74">
            <v>-12224431.59</v>
          </cell>
          <cell r="AJ74">
            <v>-10414650.352499999</v>
          </cell>
          <cell r="AN74">
            <v>-10897912.282500001</v>
          </cell>
          <cell r="AR74">
            <v>-11361582.42</v>
          </cell>
          <cell r="AV74">
            <v>-11762514.584166668</v>
          </cell>
          <cell r="AZ74">
            <v>-11146954.502083333</v>
          </cell>
        </row>
        <row r="75">
          <cell r="Q75">
            <v>-258857944.91</v>
          </cell>
          <cell r="S75">
            <v>-265592332.41</v>
          </cell>
          <cell r="U75">
            <v>-272399119.79000002</v>
          </cell>
          <cell r="V75">
            <v>-275881590.41000003</v>
          </cell>
          <cell r="W75">
            <v>-279455032</v>
          </cell>
          <cell r="Y75">
            <v>-286718469.36000001</v>
          </cell>
          <cell r="AA75">
            <v>-293987278.88999999</v>
          </cell>
          <cell r="AJ75">
            <v>-238681174.88291666</v>
          </cell>
          <cell r="AN75">
            <v>-252109742.57999995</v>
          </cell>
          <cell r="AR75">
            <v>-265763013.53958333</v>
          </cell>
          <cell r="AV75">
            <v>-277541678.49375004</v>
          </cell>
          <cell r="AZ75">
            <v>-272912456.98166674</v>
          </cell>
        </row>
        <row r="76">
          <cell r="Q76">
            <v>946172.25</v>
          </cell>
          <cell r="S76">
            <v>946172.25</v>
          </cell>
          <cell r="U76">
            <v>946172.25</v>
          </cell>
          <cell r="V76">
            <v>946172.25</v>
          </cell>
          <cell r="W76">
            <v>946172.25</v>
          </cell>
          <cell r="Y76">
            <v>946172.25</v>
          </cell>
          <cell r="AA76">
            <v>946172.25</v>
          </cell>
          <cell r="AJ76">
            <v>946172.25</v>
          </cell>
          <cell r="AN76">
            <v>946172.25</v>
          </cell>
          <cell r="AR76">
            <v>946172.25</v>
          </cell>
          <cell r="AV76">
            <v>946172.25</v>
          </cell>
          <cell r="AZ76">
            <v>946172.25</v>
          </cell>
        </row>
        <row r="77">
          <cell r="Q77">
            <v>0</v>
          </cell>
          <cell r="S77">
            <v>0</v>
          </cell>
          <cell r="U77">
            <v>0</v>
          </cell>
          <cell r="V77">
            <v>0</v>
          </cell>
          <cell r="W77">
            <v>0</v>
          </cell>
          <cell r="Y77">
            <v>0</v>
          </cell>
          <cell r="AA77">
            <v>0</v>
          </cell>
          <cell r="AJ77">
            <v>0</v>
          </cell>
          <cell r="AN77">
            <v>0</v>
          </cell>
          <cell r="AR77">
            <v>0</v>
          </cell>
          <cell r="AV77">
            <v>0</v>
          </cell>
          <cell r="AZ77">
            <v>0</v>
          </cell>
        </row>
        <row r="78">
          <cell r="Q78">
            <v>302358.01</v>
          </cell>
          <cell r="S78">
            <v>302358.01</v>
          </cell>
          <cell r="U78">
            <v>302358.01</v>
          </cell>
          <cell r="V78">
            <v>302358.01</v>
          </cell>
          <cell r="W78">
            <v>302358.01</v>
          </cell>
          <cell r="Y78">
            <v>302358.01</v>
          </cell>
          <cell r="AA78">
            <v>302358.01</v>
          </cell>
          <cell r="AJ78">
            <v>302358.00999999995</v>
          </cell>
          <cell r="AN78">
            <v>302358.00999999995</v>
          </cell>
          <cell r="AR78">
            <v>302358.00999999995</v>
          </cell>
          <cell r="AV78">
            <v>302358.00999999995</v>
          </cell>
          <cell r="AZ78">
            <v>302358.00999999995</v>
          </cell>
        </row>
        <row r="79">
          <cell r="Q79">
            <v>76622596.840000004</v>
          </cell>
          <cell r="S79">
            <v>76622596.840000004</v>
          </cell>
          <cell r="U79">
            <v>76622596.840000004</v>
          </cell>
          <cell r="V79">
            <v>76622596.840000004</v>
          </cell>
          <cell r="W79">
            <v>76622596.840000004</v>
          </cell>
          <cell r="Y79">
            <v>76622596.840000004</v>
          </cell>
          <cell r="AA79">
            <v>76622596.840000004</v>
          </cell>
          <cell r="AJ79">
            <v>76622596.840000018</v>
          </cell>
          <cell r="AN79">
            <v>76622596.840000018</v>
          </cell>
          <cell r="AR79">
            <v>76622596.840000018</v>
          </cell>
          <cell r="AV79">
            <v>76622596.840000018</v>
          </cell>
          <cell r="AZ79">
            <v>76622596.840000018</v>
          </cell>
        </row>
        <row r="80">
          <cell r="Q80">
            <v>0</v>
          </cell>
          <cell r="S80">
            <v>0</v>
          </cell>
          <cell r="U80">
            <v>0</v>
          </cell>
          <cell r="V80">
            <v>0</v>
          </cell>
          <cell r="W80">
            <v>0</v>
          </cell>
          <cell r="Y80">
            <v>0</v>
          </cell>
          <cell r="AA80">
            <v>0</v>
          </cell>
          <cell r="AJ80">
            <v>0</v>
          </cell>
          <cell r="AN80">
            <v>0</v>
          </cell>
          <cell r="AR80">
            <v>0</v>
          </cell>
          <cell r="AV80">
            <v>0</v>
          </cell>
          <cell r="AZ80">
            <v>0</v>
          </cell>
        </row>
        <row r="81">
          <cell r="Q81">
            <v>150900617.56</v>
          </cell>
          <cell r="S81">
            <v>154416733.77000001</v>
          </cell>
          <cell r="U81">
            <v>155115857.46000001</v>
          </cell>
          <cell r="V81">
            <v>154633591.38999999</v>
          </cell>
          <cell r="W81">
            <v>154925691.68000001</v>
          </cell>
          <cell r="Y81">
            <v>155175892.68000001</v>
          </cell>
          <cell r="AA81">
            <v>155148727.80000001</v>
          </cell>
          <cell r="AJ81">
            <v>6287525.7316666665</v>
          </cell>
          <cell r="AN81">
            <v>57401152.735000007</v>
          </cell>
          <cell r="AR81">
            <v>109053776.02249999</v>
          </cell>
          <cell r="AV81">
            <v>154553362.19041663</v>
          </cell>
          <cell r="AZ81">
            <v>155751081.81999999</v>
          </cell>
        </row>
        <row r="82">
          <cell r="S82">
            <v>16935620.390000001</v>
          </cell>
          <cell r="U82">
            <v>16950272.940000001</v>
          </cell>
          <cell r="V82">
            <v>16950332.440000001</v>
          </cell>
          <cell r="W82">
            <v>16950332.899999999</v>
          </cell>
          <cell r="Y82">
            <v>16950332.899999999</v>
          </cell>
          <cell r="AA82">
            <v>16950332.899999999</v>
          </cell>
          <cell r="AJ82">
            <v>0</v>
          </cell>
          <cell r="AN82">
            <v>3528864.7708333335</v>
          </cell>
          <cell r="AR82">
            <v>9178973.2008333337</v>
          </cell>
          <cell r="AV82">
            <v>14829084.167500002</v>
          </cell>
          <cell r="AZ82">
            <v>16950330.363333333</v>
          </cell>
        </row>
        <row r="83">
          <cell r="AV83">
            <v>0</v>
          </cell>
          <cell r="AZ83">
            <v>0</v>
          </cell>
        </row>
        <row r="84">
          <cell r="Q84">
            <v>-693189</v>
          </cell>
          <cell r="S84">
            <v>-697489</v>
          </cell>
          <cell r="U84">
            <v>-701789</v>
          </cell>
          <cell r="V84">
            <v>-703939</v>
          </cell>
          <cell r="W84">
            <v>-706089</v>
          </cell>
          <cell r="Y84">
            <v>-710389</v>
          </cell>
          <cell r="AA84">
            <v>-714689</v>
          </cell>
          <cell r="AJ84">
            <v>-680289</v>
          </cell>
          <cell r="AN84">
            <v>-688889</v>
          </cell>
          <cell r="AR84">
            <v>-697489</v>
          </cell>
          <cell r="AV84">
            <v>-706089</v>
          </cell>
          <cell r="AZ84">
            <v>-714689</v>
          </cell>
        </row>
        <row r="85">
          <cell r="Q85">
            <v>0</v>
          </cell>
          <cell r="S85">
            <v>0</v>
          </cell>
          <cell r="U85">
            <v>0</v>
          </cell>
          <cell r="V85">
            <v>0</v>
          </cell>
          <cell r="W85">
            <v>0</v>
          </cell>
          <cell r="Y85">
            <v>0</v>
          </cell>
          <cell r="AA85">
            <v>0</v>
          </cell>
          <cell r="AJ85">
            <v>0</v>
          </cell>
          <cell r="AN85">
            <v>0</v>
          </cell>
          <cell r="AR85">
            <v>0</v>
          </cell>
          <cell r="AV85">
            <v>0</v>
          </cell>
          <cell r="AZ85">
            <v>0</v>
          </cell>
        </row>
        <row r="86">
          <cell r="Q86">
            <v>-271599.03999999998</v>
          </cell>
          <cell r="S86">
            <v>-273465.7</v>
          </cell>
          <cell r="U86">
            <v>-275332.36</v>
          </cell>
          <cell r="V86">
            <v>-276265.69</v>
          </cell>
          <cell r="W86">
            <v>-277199.02</v>
          </cell>
          <cell r="Y86">
            <v>-279065.68</v>
          </cell>
          <cell r="AA86">
            <v>-280932.34000000003</v>
          </cell>
          <cell r="AJ86">
            <v>-265999.06</v>
          </cell>
          <cell r="AN86">
            <v>-269732.38000000006</v>
          </cell>
          <cell r="AR86">
            <v>-273465.69999999995</v>
          </cell>
          <cell r="AV86">
            <v>-277199.01999999996</v>
          </cell>
          <cell r="AZ86">
            <v>-280932.34000000003</v>
          </cell>
        </row>
        <row r="87">
          <cell r="Q87">
            <v>-39924138.659999996</v>
          </cell>
          <cell r="S87">
            <v>-40366288.659999996</v>
          </cell>
          <cell r="U87">
            <v>-40808438.659999996</v>
          </cell>
          <cell r="V87">
            <v>-41029513.659999996</v>
          </cell>
          <cell r="W87">
            <v>-41250588.659999996</v>
          </cell>
          <cell r="Y87">
            <v>-41692738.659999996</v>
          </cell>
          <cell r="AA87">
            <v>-42134888.659999996</v>
          </cell>
          <cell r="AJ87">
            <v>-38597688.659999989</v>
          </cell>
          <cell r="AN87">
            <v>-39481988.659999989</v>
          </cell>
          <cell r="AR87">
            <v>-40366288.659999989</v>
          </cell>
          <cell r="AV87">
            <v>-41250588.659999989</v>
          </cell>
          <cell r="AZ87">
            <v>-42134888.659999989</v>
          </cell>
        </row>
        <row r="88">
          <cell r="Q88">
            <v>-369830.2</v>
          </cell>
          <cell r="S88">
            <v>-1063937.04</v>
          </cell>
          <cell r="U88">
            <v>-1823795.66</v>
          </cell>
          <cell r="V88">
            <v>-2202800.02</v>
          </cell>
          <cell r="W88">
            <v>-2582520.31</v>
          </cell>
          <cell r="Y88">
            <v>-3343065.87</v>
          </cell>
          <cell r="AA88">
            <v>-4103533.69</v>
          </cell>
          <cell r="AJ88">
            <v>-15409.591666666667</v>
          </cell>
          <cell r="AN88">
            <v>-383380.55916666664</v>
          </cell>
          <cell r="AR88">
            <v>-1244337.5120833335</v>
          </cell>
          <cell r="AV88">
            <v>-2596951.9291666667</v>
          </cell>
          <cell r="AZ88">
            <v>-4108176.6945833336</v>
          </cell>
        </row>
        <row r="89">
          <cell r="S89">
            <v>-168873.65</v>
          </cell>
          <cell r="U89">
            <v>-550565.36</v>
          </cell>
          <cell r="V89">
            <v>-744625.77</v>
          </cell>
          <cell r="W89">
            <v>-932426.17</v>
          </cell>
          <cell r="Y89">
            <v>-1320546.99</v>
          </cell>
          <cell r="AA89">
            <v>-1702407.8</v>
          </cell>
          <cell r="AJ89">
            <v>0</v>
          </cell>
          <cell r="AN89">
            <v>-67243.495833333334</v>
          </cell>
          <cell r="AR89">
            <v>-378834.72041666665</v>
          </cell>
          <cell r="AV89">
            <v>-945782.31958333321</v>
          </cell>
          <cell r="AZ89">
            <v>-1700234.187083333</v>
          </cell>
        </row>
        <row r="90">
          <cell r="Q90">
            <v>0</v>
          </cell>
          <cell r="S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  <cell r="AA90">
            <v>0</v>
          </cell>
          <cell r="AJ90">
            <v>0</v>
          </cell>
          <cell r="AN90">
            <v>0</v>
          </cell>
          <cell r="AR90">
            <v>0</v>
          </cell>
          <cell r="AV90">
            <v>0</v>
          </cell>
          <cell r="AZ90">
            <v>0</v>
          </cell>
        </row>
        <row r="91">
          <cell r="Q91">
            <v>7036930.9000000004</v>
          </cell>
          <cell r="S91">
            <v>7125542.04</v>
          </cell>
          <cell r="U91">
            <v>7172985.8499999996</v>
          </cell>
          <cell r="V91">
            <v>7200270.2999999998</v>
          </cell>
          <cell r="W91">
            <v>7238534.71</v>
          </cell>
          <cell r="Y91">
            <v>7309932.3300000001</v>
          </cell>
          <cell r="AA91">
            <v>7389392.6299999999</v>
          </cell>
          <cell r="AJ91">
            <v>6692694.4420833336</v>
          </cell>
          <cell r="AN91">
            <v>6926245.0837499993</v>
          </cell>
          <cell r="AR91">
            <v>7098600.4499999983</v>
          </cell>
          <cell r="AV91">
            <v>7252173.3016666668</v>
          </cell>
          <cell r="AZ91">
            <v>7425869.2975000003</v>
          </cell>
        </row>
        <row r="92">
          <cell r="Q92">
            <v>0</v>
          </cell>
          <cell r="S92">
            <v>0</v>
          </cell>
          <cell r="U92">
            <v>0</v>
          </cell>
          <cell r="V92">
            <v>0</v>
          </cell>
          <cell r="W92">
            <v>0</v>
          </cell>
          <cell r="Y92">
            <v>0</v>
          </cell>
          <cell r="AA92">
            <v>0</v>
          </cell>
          <cell r="AJ92">
            <v>0</v>
          </cell>
          <cell r="AN92">
            <v>0</v>
          </cell>
          <cell r="AR92">
            <v>0</v>
          </cell>
          <cell r="AV92">
            <v>0</v>
          </cell>
          <cell r="AZ92">
            <v>0</v>
          </cell>
        </row>
        <row r="93">
          <cell r="Q93">
            <v>0</v>
          </cell>
          <cell r="S93">
            <v>0</v>
          </cell>
          <cell r="U93">
            <v>0</v>
          </cell>
          <cell r="V93">
            <v>0</v>
          </cell>
          <cell r="W93">
            <v>0</v>
          </cell>
          <cell r="Y93">
            <v>0</v>
          </cell>
          <cell r="AA93">
            <v>0</v>
          </cell>
          <cell r="AJ93">
            <v>0</v>
          </cell>
          <cell r="AN93">
            <v>0</v>
          </cell>
          <cell r="AR93">
            <v>0</v>
          </cell>
          <cell r="AV93">
            <v>0</v>
          </cell>
          <cell r="AZ93">
            <v>0</v>
          </cell>
        </row>
        <row r="94">
          <cell r="Q94">
            <v>-1112033.1499999999</v>
          </cell>
          <cell r="S94">
            <v>-1084531.1200000001</v>
          </cell>
          <cell r="U94">
            <v>-883395.11</v>
          </cell>
          <cell r="V94">
            <v>-434125.04</v>
          </cell>
          <cell r="W94">
            <v>-434425.04</v>
          </cell>
          <cell r="Y94">
            <v>-96513.65</v>
          </cell>
          <cell r="AA94">
            <v>-98522.54</v>
          </cell>
          <cell r="AJ94">
            <v>-100449.5175</v>
          </cell>
          <cell r="AN94">
            <v>-334331.17</v>
          </cell>
          <cell r="AR94">
            <v>-495626.53833333333</v>
          </cell>
          <cell r="AV94">
            <v>-496102.46541666664</v>
          </cell>
          <cell r="AZ94">
            <v>-191176.62583333332</v>
          </cell>
        </row>
        <row r="95">
          <cell r="Q95">
            <v>2855572.49</v>
          </cell>
          <cell r="S95">
            <v>2837811.66</v>
          </cell>
          <cell r="U95">
            <v>2837811.66</v>
          </cell>
          <cell r="V95">
            <v>2837811.66</v>
          </cell>
          <cell r="W95">
            <v>2840031.21</v>
          </cell>
          <cell r="Y95">
            <v>2843623.56</v>
          </cell>
          <cell r="AA95">
            <v>2843623.56</v>
          </cell>
          <cell r="AJ95">
            <v>2844471.9712500009</v>
          </cell>
          <cell r="AN95">
            <v>2846692.0750000007</v>
          </cell>
          <cell r="AR95">
            <v>2846863.4904166665</v>
          </cell>
          <cell r="AV95">
            <v>2864503.8495833329</v>
          </cell>
          <cell r="AZ95">
            <v>3037207.7324999999</v>
          </cell>
        </row>
        <row r="96">
          <cell r="Q96">
            <v>0</v>
          </cell>
          <cell r="S96">
            <v>0</v>
          </cell>
          <cell r="U96">
            <v>0</v>
          </cell>
          <cell r="V96">
            <v>0</v>
          </cell>
          <cell r="W96">
            <v>0</v>
          </cell>
          <cell r="Y96">
            <v>0</v>
          </cell>
          <cell r="AA96">
            <v>0</v>
          </cell>
          <cell r="AJ96">
            <v>0</v>
          </cell>
          <cell r="AN96">
            <v>0</v>
          </cell>
          <cell r="AR96">
            <v>0</v>
          </cell>
          <cell r="AV96">
            <v>0</v>
          </cell>
          <cell r="AZ96">
            <v>0</v>
          </cell>
        </row>
        <row r="97">
          <cell r="Q97">
            <v>-446720.92</v>
          </cell>
          <cell r="S97">
            <v>-446720.92</v>
          </cell>
          <cell r="U97">
            <v>-446720.92</v>
          </cell>
          <cell r="V97">
            <v>-446720.92</v>
          </cell>
          <cell r="W97">
            <v>-446720.92</v>
          </cell>
          <cell r="Y97">
            <v>-446720.92</v>
          </cell>
          <cell r="AA97">
            <v>-446720.92</v>
          </cell>
          <cell r="AJ97">
            <v>-446393.65958333336</v>
          </cell>
          <cell r="AN97">
            <v>-446720.92</v>
          </cell>
          <cell r="AR97">
            <v>-446720.92</v>
          </cell>
          <cell r="AV97">
            <v>-449847.57875000004</v>
          </cell>
          <cell r="AZ97">
            <v>-474860.84874999995</v>
          </cell>
        </row>
        <row r="98">
          <cell r="Q98">
            <v>443838568.27999997</v>
          </cell>
          <cell r="S98">
            <v>58011193.450000003</v>
          </cell>
          <cell r="U98">
            <v>58093445.390000001</v>
          </cell>
          <cell r="V98">
            <v>58093445.390000001</v>
          </cell>
          <cell r="W98">
            <v>56218650.359999999</v>
          </cell>
          <cell r="Y98">
            <v>56218650.359999999</v>
          </cell>
          <cell r="AA98">
            <v>55982106.93</v>
          </cell>
          <cell r="AJ98">
            <v>308853960.92083335</v>
          </cell>
          <cell r="AN98">
            <v>235847422.48833334</v>
          </cell>
          <cell r="AR98">
            <v>161508387.23458335</v>
          </cell>
          <cell r="AV98">
            <v>104178300.27374999</v>
          </cell>
          <cell r="AZ98">
            <v>54352868.52791667</v>
          </cell>
        </row>
        <row r="99">
          <cell r="Q99">
            <v>0</v>
          </cell>
          <cell r="S99">
            <v>0</v>
          </cell>
          <cell r="U99">
            <v>0</v>
          </cell>
          <cell r="V99">
            <v>0</v>
          </cell>
          <cell r="W99">
            <v>0</v>
          </cell>
          <cell r="Y99">
            <v>0</v>
          </cell>
          <cell r="AA99">
            <v>0</v>
          </cell>
          <cell r="AJ99">
            <v>0</v>
          </cell>
          <cell r="AN99">
            <v>0</v>
          </cell>
          <cell r="AR99">
            <v>0</v>
          </cell>
          <cell r="AV99">
            <v>0</v>
          </cell>
          <cell r="AZ99">
            <v>0</v>
          </cell>
        </row>
        <row r="100">
          <cell r="Q100">
            <v>100000</v>
          </cell>
          <cell r="S100">
            <v>100000</v>
          </cell>
          <cell r="U100">
            <v>100000</v>
          </cell>
          <cell r="V100">
            <v>100000</v>
          </cell>
          <cell r="W100">
            <v>100000</v>
          </cell>
          <cell r="Y100">
            <v>100000</v>
          </cell>
          <cell r="AA100">
            <v>100000</v>
          </cell>
          <cell r="AJ100">
            <v>100000</v>
          </cell>
          <cell r="AN100">
            <v>100000</v>
          </cell>
          <cell r="AR100">
            <v>100000</v>
          </cell>
          <cell r="AV100">
            <v>100000</v>
          </cell>
          <cell r="AZ100">
            <v>100000</v>
          </cell>
        </row>
        <row r="101">
          <cell r="Q101">
            <v>61983052.93</v>
          </cell>
          <cell r="S101">
            <v>61983052.93</v>
          </cell>
          <cell r="U101">
            <v>61735413.329999998</v>
          </cell>
          <cell r="V101">
            <v>61735413.329999998</v>
          </cell>
          <cell r="W101">
            <v>63312723.689999998</v>
          </cell>
          <cell r="Y101">
            <v>63313188.240000002</v>
          </cell>
          <cell r="AA101">
            <v>64350130.060000002</v>
          </cell>
          <cell r="AJ101">
            <v>60353776.018333323</v>
          </cell>
          <cell r="AN101">
            <v>61360062.964166664</v>
          </cell>
          <cell r="AR101">
            <v>61922912.796666674</v>
          </cell>
          <cell r="AV101">
            <v>62998582.946249992</v>
          </cell>
          <cell r="AZ101">
            <v>64252836.651666671</v>
          </cell>
        </row>
        <row r="102">
          <cell r="Q102">
            <v>-100000</v>
          </cell>
          <cell r="S102">
            <v>-100000</v>
          </cell>
          <cell r="U102">
            <v>-100000</v>
          </cell>
          <cell r="V102">
            <v>-100000</v>
          </cell>
          <cell r="W102">
            <v>-100000</v>
          </cell>
          <cell r="Y102">
            <v>-100000</v>
          </cell>
          <cell r="AA102">
            <v>-100000</v>
          </cell>
          <cell r="AJ102">
            <v>-100000</v>
          </cell>
          <cell r="AN102">
            <v>-100000</v>
          </cell>
          <cell r="AR102">
            <v>-100000</v>
          </cell>
          <cell r="AV102">
            <v>-100000</v>
          </cell>
          <cell r="AZ102">
            <v>-100000</v>
          </cell>
        </row>
        <row r="103">
          <cell r="Q103">
            <v>-5515.47</v>
          </cell>
          <cell r="S103">
            <v>-5515.47</v>
          </cell>
          <cell r="U103">
            <v>-5515.47</v>
          </cell>
          <cell r="V103">
            <v>-5515.47</v>
          </cell>
          <cell r="W103">
            <v>-5515.47</v>
          </cell>
          <cell r="Y103">
            <v>-5515.47</v>
          </cell>
          <cell r="AA103">
            <v>-2041.19</v>
          </cell>
          <cell r="AJ103">
            <v>-5192.0266666666676</v>
          </cell>
          <cell r="AN103">
            <v>-5328.213333333334</v>
          </cell>
          <cell r="AR103">
            <v>-5464.4000000000005</v>
          </cell>
          <cell r="AV103">
            <v>-4791.6616666666678</v>
          </cell>
          <cell r="AZ103">
            <v>-3633.5683333333341</v>
          </cell>
        </row>
        <row r="104">
          <cell r="Q104">
            <v>0</v>
          </cell>
          <cell r="S104">
            <v>0</v>
          </cell>
          <cell r="U104">
            <v>0</v>
          </cell>
          <cell r="V104">
            <v>0</v>
          </cell>
          <cell r="W104">
            <v>0</v>
          </cell>
          <cell r="Y104">
            <v>0</v>
          </cell>
          <cell r="AA104">
            <v>0</v>
          </cell>
          <cell r="AJ104">
            <v>0</v>
          </cell>
          <cell r="AN104">
            <v>0</v>
          </cell>
          <cell r="AR104">
            <v>0</v>
          </cell>
          <cell r="AV104">
            <v>0</v>
          </cell>
          <cell r="AZ104">
            <v>0</v>
          </cell>
        </row>
        <row r="105">
          <cell r="Q105">
            <v>6324.69</v>
          </cell>
          <cell r="S105">
            <v>6324.69</v>
          </cell>
          <cell r="U105">
            <v>6848.69</v>
          </cell>
          <cell r="V105">
            <v>6848.69</v>
          </cell>
          <cell r="W105">
            <v>4796.6000000000004</v>
          </cell>
          <cell r="Y105">
            <v>4796.6000000000004</v>
          </cell>
          <cell r="AA105">
            <v>3668.33</v>
          </cell>
          <cell r="AJ105">
            <v>11385.790416666669</v>
          </cell>
          <cell r="AN105">
            <v>8591.4987500000007</v>
          </cell>
          <cell r="AR105">
            <v>6768.7900000000018</v>
          </cell>
          <cell r="AV105">
            <v>4970.4475000000002</v>
          </cell>
          <cell r="AZ105">
            <v>3944.6662499999998</v>
          </cell>
        </row>
        <row r="106">
          <cell r="Q106">
            <v>1072111.53</v>
          </cell>
          <cell r="S106">
            <v>1058021.77</v>
          </cell>
          <cell r="U106">
            <v>1047414.85</v>
          </cell>
          <cell r="V106">
            <v>995116.85</v>
          </cell>
          <cell r="W106">
            <v>989834.27</v>
          </cell>
          <cell r="Y106">
            <v>955202.46</v>
          </cell>
          <cell r="AA106">
            <v>972182.77</v>
          </cell>
          <cell r="AJ106">
            <v>1134157.6466666667</v>
          </cell>
          <cell r="AN106">
            <v>1076055.7125000001</v>
          </cell>
          <cell r="AR106">
            <v>1026075.2716666665</v>
          </cell>
          <cell r="AV106">
            <v>993473.85958333313</v>
          </cell>
          <cell r="AZ106">
            <v>953598.19125000003</v>
          </cell>
        </row>
        <row r="107">
          <cell r="Q107">
            <v>0</v>
          </cell>
          <cell r="S107">
            <v>0</v>
          </cell>
          <cell r="U107">
            <v>0</v>
          </cell>
          <cell r="V107">
            <v>0</v>
          </cell>
          <cell r="W107">
            <v>0</v>
          </cell>
          <cell r="Y107">
            <v>0</v>
          </cell>
          <cell r="AA107">
            <v>0</v>
          </cell>
          <cell r="AJ107">
            <v>0</v>
          </cell>
          <cell r="AN107">
            <v>0</v>
          </cell>
          <cell r="AR107">
            <v>0</v>
          </cell>
          <cell r="AV107">
            <v>0</v>
          </cell>
          <cell r="AZ107">
            <v>0</v>
          </cell>
        </row>
        <row r="108">
          <cell r="Q108">
            <v>3524603.19</v>
          </cell>
          <cell r="S108">
            <v>3403625.25</v>
          </cell>
          <cell r="U108">
            <v>3368316.7</v>
          </cell>
          <cell r="V108">
            <v>3310738.5</v>
          </cell>
          <cell r="W108">
            <v>3328488.78</v>
          </cell>
          <cell r="Y108">
            <v>3213332.38</v>
          </cell>
          <cell r="AA108">
            <v>3626882.37</v>
          </cell>
          <cell r="AJ108">
            <v>1368225.8395833333</v>
          </cell>
          <cell r="AN108">
            <v>2351068.0333333332</v>
          </cell>
          <cell r="AR108">
            <v>3300134.4370833333</v>
          </cell>
          <cell r="AV108">
            <v>3434754.5216666665</v>
          </cell>
          <cell r="AZ108">
            <v>3450180.0291666663</v>
          </cell>
        </row>
        <row r="109">
          <cell r="Q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Y109">
            <v>0</v>
          </cell>
          <cell r="AA109">
            <v>0</v>
          </cell>
          <cell r="AJ109">
            <v>0</v>
          </cell>
          <cell r="AN109">
            <v>0</v>
          </cell>
          <cell r="AR109">
            <v>0</v>
          </cell>
          <cell r="AV109">
            <v>0</v>
          </cell>
          <cell r="AZ109">
            <v>0</v>
          </cell>
        </row>
        <row r="110">
          <cell r="Q110">
            <v>0</v>
          </cell>
          <cell r="S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  <cell r="AA110">
            <v>0</v>
          </cell>
          <cell r="AJ110">
            <v>0</v>
          </cell>
          <cell r="AN110">
            <v>0</v>
          </cell>
          <cell r="AR110">
            <v>0</v>
          </cell>
          <cell r="AV110">
            <v>0</v>
          </cell>
          <cell r="AZ110">
            <v>0</v>
          </cell>
        </row>
        <row r="111">
          <cell r="Q111">
            <v>0</v>
          </cell>
          <cell r="S111">
            <v>0</v>
          </cell>
          <cell r="U111">
            <v>0</v>
          </cell>
          <cell r="V111">
            <v>0</v>
          </cell>
          <cell r="W111">
            <v>0</v>
          </cell>
          <cell r="Y111">
            <v>0</v>
          </cell>
          <cell r="AA111">
            <v>0</v>
          </cell>
          <cell r="AJ111">
            <v>0</v>
          </cell>
          <cell r="AN111">
            <v>0</v>
          </cell>
          <cell r="AR111">
            <v>0</v>
          </cell>
          <cell r="AV111">
            <v>0</v>
          </cell>
          <cell r="AZ111">
            <v>0</v>
          </cell>
        </row>
        <row r="112">
          <cell r="Q112">
            <v>0</v>
          </cell>
          <cell r="S112">
            <v>0</v>
          </cell>
          <cell r="U112">
            <v>0</v>
          </cell>
          <cell r="V112">
            <v>0</v>
          </cell>
          <cell r="W112">
            <v>0</v>
          </cell>
          <cell r="Y112">
            <v>0</v>
          </cell>
          <cell r="AA112">
            <v>0</v>
          </cell>
          <cell r="AJ112">
            <v>0</v>
          </cell>
          <cell r="AN112">
            <v>0</v>
          </cell>
          <cell r="AR112">
            <v>0</v>
          </cell>
          <cell r="AV112">
            <v>0</v>
          </cell>
          <cell r="AZ112">
            <v>0</v>
          </cell>
        </row>
        <row r="113">
          <cell r="Q113">
            <v>7556.66</v>
          </cell>
          <cell r="S113">
            <v>7556.66</v>
          </cell>
          <cell r="U113">
            <v>7556.66</v>
          </cell>
          <cell r="V113">
            <v>7556.66</v>
          </cell>
          <cell r="W113">
            <v>7556.66</v>
          </cell>
          <cell r="Y113">
            <v>7556.66</v>
          </cell>
          <cell r="AA113">
            <v>2041.19</v>
          </cell>
          <cell r="AJ113">
            <v>11599.630416666667</v>
          </cell>
          <cell r="AN113">
            <v>9897.3270833333354</v>
          </cell>
          <cell r="AR113">
            <v>8195.0237500000021</v>
          </cell>
          <cell r="AV113">
            <v>6407.603750000002</v>
          </cell>
          <cell r="AZ113">
            <v>4569.1137500000013</v>
          </cell>
        </row>
        <row r="114">
          <cell r="Q114">
            <v>0</v>
          </cell>
          <cell r="S114">
            <v>0</v>
          </cell>
          <cell r="U114">
            <v>0</v>
          </cell>
          <cell r="V114">
            <v>0</v>
          </cell>
          <cell r="W114">
            <v>0</v>
          </cell>
          <cell r="Y114">
            <v>0</v>
          </cell>
          <cell r="AA114">
            <v>0</v>
          </cell>
          <cell r="AJ114">
            <v>0</v>
          </cell>
          <cell r="AN114">
            <v>0</v>
          </cell>
          <cell r="AR114">
            <v>0</v>
          </cell>
          <cell r="AV114">
            <v>0</v>
          </cell>
          <cell r="AZ114">
            <v>0</v>
          </cell>
        </row>
        <row r="115">
          <cell r="Q115">
            <v>0</v>
          </cell>
          <cell r="S115">
            <v>0</v>
          </cell>
          <cell r="U115">
            <v>0</v>
          </cell>
          <cell r="V115">
            <v>0</v>
          </cell>
          <cell r="W115">
            <v>0</v>
          </cell>
          <cell r="Y115">
            <v>0</v>
          </cell>
          <cell r="AA115">
            <v>0</v>
          </cell>
          <cell r="AJ115">
            <v>0</v>
          </cell>
          <cell r="AN115">
            <v>0</v>
          </cell>
          <cell r="AR115">
            <v>0</v>
          </cell>
          <cell r="AV115">
            <v>0</v>
          </cell>
          <cell r="AZ115">
            <v>0</v>
          </cell>
        </row>
        <row r="116">
          <cell r="Q116">
            <v>0</v>
          </cell>
          <cell r="S116">
            <v>0</v>
          </cell>
          <cell r="U116">
            <v>0</v>
          </cell>
          <cell r="V116">
            <v>0</v>
          </cell>
          <cell r="W116">
            <v>0</v>
          </cell>
          <cell r="Y116">
            <v>0</v>
          </cell>
          <cell r="AA116">
            <v>0</v>
          </cell>
          <cell r="AJ116">
            <v>0</v>
          </cell>
          <cell r="AN116">
            <v>0</v>
          </cell>
          <cell r="AR116">
            <v>0</v>
          </cell>
          <cell r="AV116">
            <v>0</v>
          </cell>
          <cell r="AZ116">
            <v>0</v>
          </cell>
        </row>
        <row r="117">
          <cell r="Q117">
            <v>0</v>
          </cell>
          <cell r="S117">
            <v>0</v>
          </cell>
          <cell r="U117">
            <v>0</v>
          </cell>
          <cell r="V117">
            <v>0</v>
          </cell>
          <cell r="W117">
            <v>0</v>
          </cell>
          <cell r="Y117">
            <v>0</v>
          </cell>
          <cell r="AA117">
            <v>0</v>
          </cell>
          <cell r="AJ117">
            <v>120225729.49166666</v>
          </cell>
          <cell r="AN117">
            <v>75933203.93249999</v>
          </cell>
          <cell r="AR117">
            <v>34073843.134999998</v>
          </cell>
          <cell r="AV117">
            <v>0</v>
          </cell>
          <cell r="AZ117">
            <v>0</v>
          </cell>
        </row>
        <row r="118">
          <cell r="Q118">
            <v>0</v>
          </cell>
          <cell r="S118">
            <v>0</v>
          </cell>
          <cell r="U118">
            <v>0</v>
          </cell>
          <cell r="V118">
            <v>0</v>
          </cell>
          <cell r="W118">
            <v>0</v>
          </cell>
          <cell r="Y118">
            <v>0</v>
          </cell>
          <cell r="AA118">
            <v>0</v>
          </cell>
          <cell r="AJ118">
            <v>0</v>
          </cell>
          <cell r="AN118">
            <v>0</v>
          </cell>
          <cell r="AR118">
            <v>0</v>
          </cell>
          <cell r="AV118">
            <v>0</v>
          </cell>
          <cell r="AZ118">
            <v>0</v>
          </cell>
        </row>
        <row r="119">
          <cell r="Q119">
            <v>0</v>
          </cell>
          <cell r="S119">
            <v>0</v>
          </cell>
          <cell r="U119">
            <v>0</v>
          </cell>
          <cell r="V119">
            <v>0</v>
          </cell>
          <cell r="W119">
            <v>0</v>
          </cell>
          <cell r="Y119">
            <v>0</v>
          </cell>
          <cell r="AA119">
            <v>0</v>
          </cell>
          <cell r="AJ119">
            <v>0</v>
          </cell>
          <cell r="AN119">
            <v>0</v>
          </cell>
          <cell r="AR119">
            <v>0</v>
          </cell>
          <cell r="AV119">
            <v>0</v>
          </cell>
          <cell r="AZ119">
            <v>0</v>
          </cell>
        </row>
        <row r="120">
          <cell r="Q120">
            <v>0</v>
          </cell>
          <cell r="S120">
            <v>0</v>
          </cell>
          <cell r="U120">
            <v>0</v>
          </cell>
          <cell r="V120">
            <v>0</v>
          </cell>
          <cell r="W120">
            <v>0</v>
          </cell>
          <cell r="Y120">
            <v>0</v>
          </cell>
          <cell r="AA120">
            <v>0</v>
          </cell>
          <cell r="AJ120">
            <v>0</v>
          </cell>
          <cell r="AN120">
            <v>0</v>
          </cell>
          <cell r="AR120">
            <v>0</v>
          </cell>
          <cell r="AV120">
            <v>0</v>
          </cell>
          <cell r="AZ120">
            <v>0</v>
          </cell>
        </row>
        <row r="121">
          <cell r="Q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AA121">
            <v>0</v>
          </cell>
          <cell r="AJ121">
            <v>0</v>
          </cell>
          <cell r="AN121">
            <v>0</v>
          </cell>
          <cell r="AR121">
            <v>0</v>
          </cell>
          <cell r="AV121">
            <v>0</v>
          </cell>
          <cell r="AZ121">
            <v>0</v>
          </cell>
        </row>
        <row r="122">
          <cell r="Q122">
            <v>0</v>
          </cell>
          <cell r="S122">
            <v>0</v>
          </cell>
          <cell r="U122">
            <v>0</v>
          </cell>
          <cell r="V122">
            <v>0</v>
          </cell>
          <cell r="W122">
            <v>0</v>
          </cell>
          <cell r="Y122">
            <v>0</v>
          </cell>
          <cell r="AA122">
            <v>0</v>
          </cell>
          <cell r="AJ122">
            <v>0</v>
          </cell>
          <cell r="AN122">
            <v>0</v>
          </cell>
          <cell r="AR122">
            <v>0</v>
          </cell>
          <cell r="AV122">
            <v>0</v>
          </cell>
          <cell r="AZ122">
            <v>0</v>
          </cell>
        </row>
        <row r="123">
          <cell r="Q123">
            <v>0</v>
          </cell>
          <cell r="S123">
            <v>0</v>
          </cell>
          <cell r="U123">
            <v>0</v>
          </cell>
          <cell r="V123">
            <v>0</v>
          </cell>
          <cell r="W123">
            <v>0</v>
          </cell>
          <cell r="Y123">
            <v>0</v>
          </cell>
          <cell r="AA123">
            <v>0</v>
          </cell>
          <cell r="AJ123">
            <v>0</v>
          </cell>
          <cell r="AN123">
            <v>0</v>
          </cell>
          <cell r="AR123">
            <v>0</v>
          </cell>
          <cell r="AV123">
            <v>0</v>
          </cell>
          <cell r="AZ123">
            <v>0</v>
          </cell>
        </row>
        <row r="124">
          <cell r="Q124">
            <v>0</v>
          </cell>
          <cell r="S124">
            <v>0</v>
          </cell>
          <cell r="U124">
            <v>0</v>
          </cell>
          <cell r="V124">
            <v>0</v>
          </cell>
          <cell r="W124">
            <v>0</v>
          </cell>
          <cell r="Y124">
            <v>0</v>
          </cell>
          <cell r="AA124">
            <v>0</v>
          </cell>
          <cell r="AJ124">
            <v>0</v>
          </cell>
          <cell r="AN124">
            <v>0</v>
          </cell>
          <cell r="AR124">
            <v>0</v>
          </cell>
          <cell r="AV124">
            <v>0</v>
          </cell>
          <cell r="AZ124">
            <v>0</v>
          </cell>
        </row>
        <row r="125">
          <cell r="Q125">
            <v>30664.54</v>
          </cell>
          <cell r="S125">
            <v>33333.03</v>
          </cell>
          <cell r="U125">
            <v>35951.64</v>
          </cell>
          <cell r="V125">
            <v>45047.76</v>
          </cell>
          <cell r="W125">
            <v>59036.480000000003</v>
          </cell>
          <cell r="Y125">
            <v>139839.60999999999</v>
          </cell>
          <cell r="AA125">
            <v>149606.25</v>
          </cell>
          <cell r="AJ125">
            <v>202001.08624999996</v>
          </cell>
          <cell r="AN125">
            <v>158775.54041666668</v>
          </cell>
          <cell r="AR125">
            <v>117355.02</v>
          </cell>
          <cell r="AV125">
            <v>78901.60291666667</v>
          </cell>
          <cell r="AZ125">
            <v>73636.822500000024</v>
          </cell>
        </row>
        <row r="126">
          <cell r="Q126">
            <v>230200.63</v>
          </cell>
          <cell r="S126">
            <v>884028.37</v>
          </cell>
          <cell r="U126">
            <v>361987.33</v>
          </cell>
          <cell r="V126">
            <v>698611.46</v>
          </cell>
          <cell r="W126">
            <v>987145.77</v>
          </cell>
          <cell r="Y126">
            <v>1452299.59</v>
          </cell>
          <cell r="AA126">
            <v>679033.6</v>
          </cell>
          <cell r="AJ126">
            <v>952886.56541666656</v>
          </cell>
          <cell r="AN126">
            <v>737866.12250000006</v>
          </cell>
          <cell r="AR126">
            <v>798015.48083333333</v>
          </cell>
          <cell r="AV126">
            <v>911134.70000000007</v>
          </cell>
          <cell r="AZ126">
            <v>1048272.6566666666</v>
          </cell>
        </row>
        <row r="127">
          <cell r="Q127">
            <v>20430.099999999999</v>
          </cell>
          <cell r="S127">
            <v>7240.61</v>
          </cell>
          <cell r="U127">
            <v>17264.88</v>
          </cell>
          <cell r="V127">
            <v>16515.400000000001</v>
          </cell>
          <cell r="W127">
            <v>16155.03</v>
          </cell>
          <cell r="Y127">
            <v>16517.59</v>
          </cell>
          <cell r="AA127">
            <v>17024.05</v>
          </cell>
          <cell r="AJ127">
            <v>-204688.80416666667</v>
          </cell>
          <cell r="AN127">
            <v>15874.249999999998</v>
          </cell>
          <cell r="AR127">
            <v>16793.347916666669</v>
          </cell>
          <cell r="AV127">
            <v>15420.023333333333</v>
          </cell>
          <cell r="AZ127">
            <v>14101.696666666669</v>
          </cell>
        </row>
        <row r="128">
          <cell r="Q128">
            <v>0</v>
          </cell>
          <cell r="S128">
            <v>0</v>
          </cell>
          <cell r="U128">
            <v>0</v>
          </cell>
          <cell r="V128">
            <v>0</v>
          </cell>
          <cell r="W128">
            <v>0</v>
          </cell>
          <cell r="Y128">
            <v>0</v>
          </cell>
          <cell r="AA128">
            <v>0</v>
          </cell>
          <cell r="AJ128">
            <v>0</v>
          </cell>
          <cell r="AN128">
            <v>0</v>
          </cell>
          <cell r="AR128">
            <v>0</v>
          </cell>
          <cell r="AV128">
            <v>0</v>
          </cell>
          <cell r="AZ128">
            <v>0</v>
          </cell>
        </row>
        <row r="129">
          <cell r="Q129">
            <v>0</v>
          </cell>
          <cell r="S129">
            <v>0</v>
          </cell>
          <cell r="U129">
            <v>0</v>
          </cell>
          <cell r="V129">
            <v>0</v>
          </cell>
          <cell r="W129">
            <v>0</v>
          </cell>
          <cell r="Y129">
            <v>0</v>
          </cell>
          <cell r="AA129">
            <v>0</v>
          </cell>
          <cell r="AJ129">
            <v>0</v>
          </cell>
          <cell r="AN129">
            <v>0</v>
          </cell>
          <cell r="AR129">
            <v>0</v>
          </cell>
          <cell r="AV129">
            <v>0</v>
          </cell>
          <cell r="AZ129">
            <v>0</v>
          </cell>
        </row>
        <row r="130">
          <cell r="Q130">
            <v>0</v>
          </cell>
          <cell r="S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0</v>
          </cell>
          <cell r="AA130">
            <v>0</v>
          </cell>
          <cell r="AJ130">
            <v>1461381.803333333</v>
          </cell>
          <cell r="AN130">
            <v>730690.96</v>
          </cell>
          <cell r="AR130">
            <v>0</v>
          </cell>
          <cell r="AV130">
            <v>0</v>
          </cell>
          <cell r="AZ130">
            <v>0</v>
          </cell>
        </row>
        <row r="131">
          <cell r="Q131">
            <v>0</v>
          </cell>
          <cell r="S131">
            <v>0</v>
          </cell>
          <cell r="U131">
            <v>0</v>
          </cell>
          <cell r="V131">
            <v>0</v>
          </cell>
          <cell r="W131">
            <v>0</v>
          </cell>
          <cell r="Y131">
            <v>0</v>
          </cell>
          <cell r="AA131">
            <v>0</v>
          </cell>
          <cell r="AJ131">
            <v>0</v>
          </cell>
          <cell r="AN131">
            <v>0</v>
          </cell>
          <cell r="AR131">
            <v>0</v>
          </cell>
          <cell r="AV131">
            <v>0</v>
          </cell>
          <cell r="AZ131">
            <v>0</v>
          </cell>
        </row>
        <row r="132">
          <cell r="Q132">
            <v>8312521.1600000001</v>
          </cell>
          <cell r="S132">
            <v>12631775.25</v>
          </cell>
          <cell r="U132">
            <v>13076930.800000001</v>
          </cell>
          <cell r="V132">
            <v>9811604.6099999994</v>
          </cell>
          <cell r="W132">
            <v>9114943.5299999993</v>
          </cell>
          <cell r="Y132">
            <v>6039258.04</v>
          </cell>
          <cell r="AA132">
            <v>5624014.7000000002</v>
          </cell>
          <cell r="AJ132">
            <v>9409494.5216666646</v>
          </cell>
          <cell r="AN132">
            <v>9570336.072916666</v>
          </cell>
          <cell r="AR132">
            <v>9533781.6941666659</v>
          </cell>
          <cell r="AV132">
            <v>9705793.8816666678</v>
          </cell>
          <cell r="AZ132">
            <v>9150256.6491666678</v>
          </cell>
        </row>
        <row r="133">
          <cell r="Q133">
            <v>0</v>
          </cell>
          <cell r="S133">
            <v>-20867</v>
          </cell>
          <cell r="U133">
            <v>0</v>
          </cell>
          <cell r="V133">
            <v>0</v>
          </cell>
          <cell r="W133">
            <v>0</v>
          </cell>
          <cell r="Y133">
            <v>173094.36</v>
          </cell>
          <cell r="AA133">
            <v>-9722.91</v>
          </cell>
          <cell r="AJ133">
            <v>14997.707499999999</v>
          </cell>
          <cell r="AN133">
            <v>13258.797499999995</v>
          </cell>
          <cell r="AR133">
            <v>2587.6341666666631</v>
          </cell>
          <cell r="AV133">
            <v>43810.874166666668</v>
          </cell>
          <cell r="AZ133">
            <v>45571.427499999991</v>
          </cell>
        </row>
        <row r="134">
          <cell r="Q134">
            <v>1928011.44</v>
          </cell>
          <cell r="S134">
            <v>1623415.99</v>
          </cell>
          <cell r="U134">
            <v>2357686.73</v>
          </cell>
          <cell r="V134">
            <v>1622508.29</v>
          </cell>
          <cell r="W134">
            <v>2329383.0299999998</v>
          </cell>
          <cell r="Y134">
            <v>1485702.44</v>
          </cell>
          <cell r="AA134">
            <v>1724883.34</v>
          </cell>
          <cell r="AJ134">
            <v>1468474.4000000001</v>
          </cell>
          <cell r="AN134">
            <v>1867150.2333333336</v>
          </cell>
          <cell r="AR134">
            <v>1943524.0674999999</v>
          </cell>
          <cell r="AV134">
            <v>3012015.0383333326</v>
          </cell>
          <cell r="AZ134">
            <v>5386417.1408333341</v>
          </cell>
        </row>
        <row r="135">
          <cell r="Q135">
            <v>781337.92</v>
          </cell>
          <cell r="S135">
            <v>800320.63</v>
          </cell>
          <cell r="U135">
            <v>909674.57</v>
          </cell>
          <cell r="V135">
            <v>1225053.55</v>
          </cell>
          <cell r="W135">
            <v>-245933.44</v>
          </cell>
          <cell r="Y135">
            <v>595934.69999999995</v>
          </cell>
          <cell r="AA135">
            <v>379886.97</v>
          </cell>
          <cell r="AJ135">
            <v>843492.26541666652</v>
          </cell>
          <cell r="AN135">
            <v>809677.96458333312</v>
          </cell>
          <cell r="AR135">
            <v>774894.75583333336</v>
          </cell>
          <cell r="AV135">
            <v>680083.18791666662</v>
          </cell>
          <cell r="AZ135">
            <v>598616.45041666669</v>
          </cell>
        </row>
        <row r="136">
          <cell r="Q136">
            <v>0</v>
          </cell>
          <cell r="S136">
            <v>0</v>
          </cell>
          <cell r="U136">
            <v>0</v>
          </cell>
          <cell r="V136">
            <v>0</v>
          </cell>
          <cell r="W136">
            <v>0</v>
          </cell>
          <cell r="Y136">
            <v>0</v>
          </cell>
          <cell r="AA136">
            <v>0</v>
          </cell>
          <cell r="AJ136">
            <v>0</v>
          </cell>
          <cell r="AN136">
            <v>0</v>
          </cell>
          <cell r="AR136">
            <v>0</v>
          </cell>
          <cell r="AV136">
            <v>0</v>
          </cell>
          <cell r="AZ136">
            <v>0</v>
          </cell>
        </row>
        <row r="137">
          <cell r="Q137">
            <v>0</v>
          </cell>
          <cell r="S137">
            <v>0</v>
          </cell>
          <cell r="U137">
            <v>0</v>
          </cell>
          <cell r="V137">
            <v>0</v>
          </cell>
          <cell r="W137">
            <v>0</v>
          </cell>
          <cell r="Y137">
            <v>0</v>
          </cell>
          <cell r="AA137">
            <v>0</v>
          </cell>
          <cell r="AJ137">
            <v>0</v>
          </cell>
          <cell r="AN137">
            <v>0</v>
          </cell>
          <cell r="AR137">
            <v>0</v>
          </cell>
          <cell r="AV137">
            <v>0</v>
          </cell>
          <cell r="AZ137">
            <v>0</v>
          </cell>
        </row>
        <row r="138">
          <cell r="Q138">
            <v>54.1</v>
          </cell>
          <cell r="S138">
            <v>-40.96</v>
          </cell>
          <cell r="U138">
            <v>1588.57</v>
          </cell>
          <cell r="V138">
            <v>331.63</v>
          </cell>
          <cell r="W138">
            <v>4959.42</v>
          </cell>
          <cell r="Y138">
            <v>4320.7700000000004</v>
          </cell>
          <cell r="AA138">
            <v>0</v>
          </cell>
          <cell r="AJ138">
            <v>606.69541666666657</v>
          </cell>
          <cell r="AN138">
            <v>629.00625000000002</v>
          </cell>
          <cell r="AR138">
            <v>1034.6083333333333</v>
          </cell>
          <cell r="AV138">
            <v>1007.7533333333332</v>
          </cell>
          <cell r="AZ138">
            <v>922.32625000000007</v>
          </cell>
        </row>
        <row r="139">
          <cell r="Q139">
            <v>0</v>
          </cell>
          <cell r="S139">
            <v>0</v>
          </cell>
          <cell r="U139">
            <v>0</v>
          </cell>
          <cell r="V139">
            <v>0</v>
          </cell>
          <cell r="W139">
            <v>0</v>
          </cell>
          <cell r="Y139">
            <v>0</v>
          </cell>
          <cell r="AA139">
            <v>0</v>
          </cell>
          <cell r="AJ139">
            <v>45216.795000000006</v>
          </cell>
          <cell r="AN139">
            <v>45216.795000000006</v>
          </cell>
          <cell r="AR139">
            <v>10364.275833333333</v>
          </cell>
          <cell r="AV139">
            <v>0</v>
          </cell>
          <cell r="AZ139">
            <v>0</v>
          </cell>
        </row>
        <row r="140">
          <cell r="Q140">
            <v>12299.23</v>
          </cell>
          <cell r="S140">
            <v>399.5</v>
          </cell>
          <cell r="U140">
            <v>-3257.28</v>
          </cell>
          <cell r="V140">
            <v>7425.92</v>
          </cell>
          <cell r="W140">
            <v>-466.28</v>
          </cell>
          <cell r="Y140">
            <v>-194.56</v>
          </cell>
          <cell r="AA140">
            <v>3278.27</v>
          </cell>
          <cell r="AJ140">
            <v>-12450.414583333337</v>
          </cell>
          <cell r="AN140">
            <v>-18202.108333333334</v>
          </cell>
          <cell r="AR140">
            <v>-23183.015833333338</v>
          </cell>
          <cell r="AV140">
            <v>1615.7245833333334</v>
          </cell>
          <cell r="AZ140">
            <v>140.73666666666659</v>
          </cell>
        </row>
        <row r="141">
          <cell r="Q141">
            <v>3465.18</v>
          </cell>
          <cell r="S141">
            <v>-2234.25</v>
          </cell>
          <cell r="U141">
            <v>-4425.43</v>
          </cell>
          <cell r="V141">
            <v>-545.91999999999996</v>
          </cell>
          <cell r="W141">
            <v>-2817055.73</v>
          </cell>
          <cell r="Y141">
            <v>-4535.71</v>
          </cell>
          <cell r="AA141">
            <v>-294.02</v>
          </cell>
          <cell r="AJ141">
            <v>-8562.4</v>
          </cell>
          <cell r="AN141">
            <v>-6039.0912500000004</v>
          </cell>
          <cell r="AR141">
            <v>-238983.63791666666</v>
          </cell>
          <cell r="AV141">
            <v>-235657.41708333333</v>
          </cell>
          <cell r="AZ141">
            <v>-238930.35541666663</v>
          </cell>
        </row>
        <row r="142">
          <cell r="Q142">
            <v>0</v>
          </cell>
          <cell r="S142">
            <v>0</v>
          </cell>
          <cell r="U142">
            <v>0</v>
          </cell>
          <cell r="V142">
            <v>0</v>
          </cell>
          <cell r="W142">
            <v>0</v>
          </cell>
          <cell r="Y142">
            <v>0</v>
          </cell>
          <cell r="AA142">
            <v>0</v>
          </cell>
          <cell r="AJ142">
            <v>0</v>
          </cell>
          <cell r="AN142">
            <v>0</v>
          </cell>
          <cell r="AR142">
            <v>0</v>
          </cell>
          <cell r="AV142">
            <v>0</v>
          </cell>
          <cell r="AZ142">
            <v>0</v>
          </cell>
        </row>
        <row r="143">
          <cell r="Q143">
            <v>-7287084.5199999996</v>
          </cell>
          <cell r="S143">
            <v>-6412744.8399999999</v>
          </cell>
          <cell r="U143">
            <v>-33832390.560000002</v>
          </cell>
          <cell r="V143">
            <v>-15136569.130000001</v>
          </cell>
          <cell r="W143">
            <v>-4760648.8899999997</v>
          </cell>
          <cell r="Y143">
            <v>-4604507.87</v>
          </cell>
          <cell r="AA143">
            <v>-29125867.59</v>
          </cell>
          <cell r="AJ143">
            <v>-11010148.284999998</v>
          </cell>
          <cell r="AN143">
            <v>-10660073.790416667</v>
          </cell>
          <cell r="AR143">
            <v>-11304963.712083334</v>
          </cell>
          <cell r="AV143">
            <v>-13104490.772500001</v>
          </cell>
          <cell r="AZ143">
            <v>-14222877.63833333</v>
          </cell>
        </row>
        <row r="144">
          <cell r="Q144">
            <v>-850240.57</v>
          </cell>
          <cell r="S144">
            <v>-1055092.53</v>
          </cell>
          <cell r="U144">
            <v>-1080440.06</v>
          </cell>
          <cell r="V144">
            <v>-956440.7</v>
          </cell>
          <cell r="W144">
            <v>-1344553.14</v>
          </cell>
          <cell r="Y144">
            <v>-1153144.6200000001</v>
          </cell>
          <cell r="AA144">
            <v>-1064071.74</v>
          </cell>
          <cell r="AJ144">
            <v>-1170773.2141666666</v>
          </cell>
          <cell r="AN144">
            <v>-1107069.1054166667</v>
          </cell>
          <cell r="AR144">
            <v>-1044792.4254166667</v>
          </cell>
          <cell r="AV144">
            <v>-1079742.5174999998</v>
          </cell>
          <cell r="AZ144">
            <v>-1089779.3375000001</v>
          </cell>
        </row>
        <row r="145">
          <cell r="Q145">
            <v>0</v>
          </cell>
          <cell r="S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AA145">
            <v>0</v>
          </cell>
          <cell r="AJ145">
            <v>-103344.08166666667</v>
          </cell>
          <cell r="AN145">
            <v>-103344.08166666667</v>
          </cell>
          <cell r="AR145">
            <v>-105658.04166666667</v>
          </cell>
          <cell r="AV145">
            <v>-101634.3575</v>
          </cell>
          <cell r="AZ145">
            <v>-101566.02250000001</v>
          </cell>
        </row>
        <row r="146">
          <cell r="Q146">
            <v>664113.85</v>
          </cell>
          <cell r="S146">
            <v>1056858.71</v>
          </cell>
          <cell r="U146">
            <v>3131366.29</v>
          </cell>
          <cell r="V146">
            <v>14115946.25</v>
          </cell>
          <cell r="W146">
            <v>324636.11</v>
          </cell>
          <cell r="Y146">
            <v>0</v>
          </cell>
          <cell r="AA146">
            <v>0</v>
          </cell>
          <cell r="AJ146">
            <v>513238.63291666657</v>
          </cell>
          <cell r="AN146">
            <v>717093.50749999995</v>
          </cell>
          <cell r="AR146">
            <v>1901602.0383333331</v>
          </cell>
          <cell r="AV146">
            <v>1742047.70625</v>
          </cell>
          <cell r="AZ146">
            <v>1335319.2170833333</v>
          </cell>
        </row>
        <row r="147">
          <cell r="Q147">
            <v>178621.09</v>
          </cell>
          <cell r="S147">
            <v>323296.15999999997</v>
          </cell>
          <cell r="U147">
            <v>249000</v>
          </cell>
          <cell r="V147">
            <v>289805.52</v>
          </cell>
          <cell r="W147">
            <v>212891.99</v>
          </cell>
          <cell r="Y147">
            <v>491577.92</v>
          </cell>
          <cell r="AA147">
            <v>799.82</v>
          </cell>
          <cell r="AJ147">
            <v>15133.890416666667</v>
          </cell>
          <cell r="AN147">
            <v>112510.70124999998</v>
          </cell>
          <cell r="AR147">
            <v>210784.88499999998</v>
          </cell>
          <cell r="AV147">
            <v>216805.23958333328</v>
          </cell>
          <cell r="AZ147">
            <v>119408.84333333334</v>
          </cell>
        </row>
        <row r="148">
          <cell r="Q148">
            <v>32556.53</v>
          </cell>
          <cell r="S148">
            <v>-40252.53</v>
          </cell>
          <cell r="U148">
            <v>929.45</v>
          </cell>
          <cell r="V148">
            <v>15226.39</v>
          </cell>
          <cell r="W148">
            <v>21407.4</v>
          </cell>
          <cell r="Y148">
            <v>44237.9</v>
          </cell>
          <cell r="AA148">
            <v>30194.57</v>
          </cell>
          <cell r="AJ148">
            <v>31171.607083333336</v>
          </cell>
          <cell r="AN148">
            <v>21066.017083333336</v>
          </cell>
          <cell r="AR148">
            <v>19846.97625</v>
          </cell>
          <cell r="AV148">
            <v>18478.697916666668</v>
          </cell>
          <cell r="AZ148">
            <v>16166.213750000001</v>
          </cell>
        </row>
        <row r="149">
          <cell r="Y149">
            <v>0</v>
          </cell>
          <cell r="AA149">
            <v>595801.48</v>
          </cell>
          <cell r="AJ149">
            <v>0</v>
          </cell>
          <cell r="AN149">
            <v>0</v>
          </cell>
          <cell r="AR149">
            <v>0</v>
          </cell>
          <cell r="AV149">
            <v>185189.15625</v>
          </cell>
          <cell r="AZ149">
            <v>548986.52625</v>
          </cell>
        </row>
        <row r="150">
          <cell r="U150">
            <v>-2401720.16</v>
          </cell>
          <cell r="V150">
            <v>-13352828.77</v>
          </cell>
          <cell r="W150">
            <v>353882.56</v>
          </cell>
          <cell r="Y150">
            <v>317173.11</v>
          </cell>
          <cell r="AA150">
            <v>375188.24</v>
          </cell>
          <cell r="AJ150">
            <v>0</v>
          </cell>
          <cell r="AN150">
            <v>-100071.67333333334</v>
          </cell>
          <cell r="AR150">
            <v>-1239877.5862499999</v>
          </cell>
          <cell r="AV150">
            <v>-1100529.0545833334</v>
          </cell>
          <cell r="AZ150">
            <v>-778688.36458333337</v>
          </cell>
        </row>
        <row r="151">
          <cell r="U151">
            <v>0</v>
          </cell>
          <cell r="V151">
            <v>0</v>
          </cell>
          <cell r="W151">
            <v>0</v>
          </cell>
          <cell r="Y151">
            <v>0</v>
          </cell>
          <cell r="AA151">
            <v>0</v>
          </cell>
          <cell r="AJ151">
            <v>0</v>
          </cell>
          <cell r="AN151">
            <v>0</v>
          </cell>
          <cell r="AR151">
            <v>0</v>
          </cell>
          <cell r="AV151">
            <v>0</v>
          </cell>
          <cell r="AZ151">
            <v>0</v>
          </cell>
        </row>
        <row r="152">
          <cell r="Q152">
            <v>0</v>
          </cell>
          <cell r="S152">
            <v>0</v>
          </cell>
          <cell r="U152">
            <v>0</v>
          </cell>
          <cell r="V152">
            <v>0</v>
          </cell>
          <cell r="W152">
            <v>0</v>
          </cell>
          <cell r="Y152">
            <v>0</v>
          </cell>
          <cell r="AA152">
            <v>0</v>
          </cell>
          <cell r="AJ152">
            <v>0</v>
          </cell>
          <cell r="AN152">
            <v>0</v>
          </cell>
          <cell r="AR152">
            <v>0</v>
          </cell>
          <cell r="AV152">
            <v>0</v>
          </cell>
          <cell r="AZ152">
            <v>0</v>
          </cell>
        </row>
        <row r="153">
          <cell r="Q153">
            <v>0</v>
          </cell>
          <cell r="S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AA153">
            <v>0</v>
          </cell>
          <cell r="AJ153">
            <v>0</v>
          </cell>
          <cell r="AN153">
            <v>0</v>
          </cell>
          <cell r="AR153">
            <v>0</v>
          </cell>
          <cell r="AV153">
            <v>0</v>
          </cell>
          <cell r="AZ153">
            <v>0</v>
          </cell>
        </row>
        <row r="154">
          <cell r="Q154">
            <v>209156.53</v>
          </cell>
          <cell r="S154">
            <v>755998.95</v>
          </cell>
          <cell r="U154">
            <v>294420.3</v>
          </cell>
          <cell r="V154">
            <v>325503.94</v>
          </cell>
          <cell r="W154">
            <v>153188.81</v>
          </cell>
          <cell r="Y154">
            <v>213780.58</v>
          </cell>
          <cell r="AA154">
            <v>177914.57</v>
          </cell>
          <cell r="AJ154">
            <v>262728.11249999999</v>
          </cell>
          <cell r="AN154">
            <v>301305.4916666667</v>
          </cell>
          <cell r="AR154">
            <v>253894.90083333335</v>
          </cell>
          <cell r="AV154">
            <v>288173.96249999997</v>
          </cell>
          <cell r="AZ154">
            <v>271217.00291666668</v>
          </cell>
        </row>
        <row r="155">
          <cell r="Q155">
            <v>0</v>
          </cell>
          <cell r="S155">
            <v>0</v>
          </cell>
          <cell r="U155">
            <v>0</v>
          </cell>
          <cell r="V155">
            <v>0</v>
          </cell>
          <cell r="W155">
            <v>0</v>
          </cell>
          <cell r="Y155">
            <v>0</v>
          </cell>
          <cell r="AA155">
            <v>0</v>
          </cell>
          <cell r="AJ155">
            <v>0</v>
          </cell>
          <cell r="AN155">
            <v>0</v>
          </cell>
          <cell r="AR155">
            <v>0</v>
          </cell>
          <cell r="AV155">
            <v>0</v>
          </cell>
          <cell r="AZ155">
            <v>0</v>
          </cell>
        </row>
        <row r="156">
          <cell r="Q156">
            <v>0</v>
          </cell>
          <cell r="S156">
            <v>0</v>
          </cell>
          <cell r="U156">
            <v>0</v>
          </cell>
          <cell r="V156">
            <v>0</v>
          </cell>
          <cell r="W156">
            <v>0</v>
          </cell>
          <cell r="Y156">
            <v>0</v>
          </cell>
          <cell r="AA156">
            <v>0</v>
          </cell>
          <cell r="AJ156">
            <v>0</v>
          </cell>
          <cell r="AN156">
            <v>0</v>
          </cell>
          <cell r="AR156">
            <v>0</v>
          </cell>
          <cell r="AV156">
            <v>0</v>
          </cell>
          <cell r="AZ156">
            <v>0</v>
          </cell>
        </row>
        <row r="157">
          <cell r="Q157">
            <v>435367</v>
          </cell>
          <cell r="S157">
            <v>435367</v>
          </cell>
          <cell r="U157">
            <v>1551367</v>
          </cell>
          <cell r="V157">
            <v>1551367</v>
          </cell>
          <cell r="W157">
            <v>1551367</v>
          </cell>
          <cell r="Y157">
            <v>435367</v>
          </cell>
          <cell r="AA157">
            <v>435367</v>
          </cell>
          <cell r="AJ157">
            <v>414533.66666666669</v>
          </cell>
          <cell r="AN157">
            <v>574867</v>
          </cell>
          <cell r="AR157">
            <v>900367</v>
          </cell>
          <cell r="AV157">
            <v>900408.66666666663</v>
          </cell>
          <cell r="AZ157">
            <v>762492</v>
          </cell>
        </row>
        <row r="158">
          <cell r="Q158">
            <v>-435367</v>
          </cell>
          <cell r="S158">
            <v>-435367</v>
          </cell>
          <cell r="U158">
            <v>-1551367</v>
          </cell>
          <cell r="V158">
            <v>-1551367</v>
          </cell>
          <cell r="W158">
            <v>-1551367</v>
          </cell>
          <cell r="Y158">
            <v>-435367</v>
          </cell>
          <cell r="AA158">
            <v>-435367</v>
          </cell>
          <cell r="AJ158">
            <v>-414533.66666666669</v>
          </cell>
          <cell r="AN158">
            <v>-574867</v>
          </cell>
          <cell r="AR158">
            <v>-900367</v>
          </cell>
          <cell r="AV158">
            <v>-900408.66666666663</v>
          </cell>
          <cell r="AZ158">
            <v>-762492</v>
          </cell>
        </row>
        <row r="159">
          <cell r="Q159">
            <v>0</v>
          </cell>
          <cell r="S159">
            <v>0</v>
          </cell>
          <cell r="U159">
            <v>0</v>
          </cell>
          <cell r="V159">
            <v>0</v>
          </cell>
          <cell r="W159">
            <v>0</v>
          </cell>
          <cell r="Y159">
            <v>0</v>
          </cell>
          <cell r="AA159">
            <v>0</v>
          </cell>
          <cell r="AJ159">
            <v>144400</v>
          </cell>
          <cell r="AN159">
            <v>83600</v>
          </cell>
          <cell r="AR159">
            <v>22800</v>
          </cell>
          <cell r="AV159">
            <v>0</v>
          </cell>
          <cell r="AZ159">
            <v>0</v>
          </cell>
        </row>
        <row r="160">
          <cell r="Q160">
            <v>0</v>
          </cell>
          <cell r="S160">
            <v>0</v>
          </cell>
          <cell r="U160">
            <v>0</v>
          </cell>
          <cell r="V160">
            <v>0</v>
          </cell>
          <cell r="W160">
            <v>0</v>
          </cell>
          <cell r="Y160">
            <v>0</v>
          </cell>
          <cell r="AA160">
            <v>0</v>
          </cell>
          <cell r="AJ160">
            <v>0</v>
          </cell>
          <cell r="AN160">
            <v>0</v>
          </cell>
          <cell r="AR160">
            <v>0</v>
          </cell>
          <cell r="AV160">
            <v>0</v>
          </cell>
          <cell r="AZ160">
            <v>0</v>
          </cell>
        </row>
        <row r="161">
          <cell r="Q161">
            <v>8512</v>
          </cell>
          <cell r="S161">
            <v>8512</v>
          </cell>
          <cell r="U161">
            <v>0</v>
          </cell>
          <cell r="V161">
            <v>0</v>
          </cell>
          <cell r="W161">
            <v>0</v>
          </cell>
          <cell r="Y161">
            <v>0</v>
          </cell>
          <cell r="AA161">
            <v>0</v>
          </cell>
          <cell r="AJ161">
            <v>46012</v>
          </cell>
          <cell r="AN161">
            <v>24948</v>
          </cell>
          <cell r="AR161">
            <v>4610.666666666667</v>
          </cell>
          <cell r="AV161">
            <v>1773.3333333333333</v>
          </cell>
          <cell r="AZ161">
            <v>0</v>
          </cell>
        </row>
        <row r="162">
          <cell r="Q162">
            <v>0</v>
          </cell>
          <cell r="S162">
            <v>0</v>
          </cell>
          <cell r="U162">
            <v>0</v>
          </cell>
          <cell r="V162">
            <v>0</v>
          </cell>
          <cell r="W162">
            <v>0</v>
          </cell>
          <cell r="Y162">
            <v>0</v>
          </cell>
          <cell r="AA162">
            <v>0</v>
          </cell>
          <cell r="AJ162">
            <v>0</v>
          </cell>
          <cell r="AN162">
            <v>0</v>
          </cell>
          <cell r="AR162">
            <v>0</v>
          </cell>
          <cell r="AV162">
            <v>0</v>
          </cell>
          <cell r="AZ162">
            <v>0</v>
          </cell>
        </row>
        <row r="163">
          <cell r="Q163">
            <v>0</v>
          </cell>
          <cell r="S163">
            <v>0</v>
          </cell>
          <cell r="U163">
            <v>0</v>
          </cell>
          <cell r="V163">
            <v>0</v>
          </cell>
          <cell r="W163">
            <v>0</v>
          </cell>
          <cell r="Y163">
            <v>0</v>
          </cell>
          <cell r="AA163">
            <v>0</v>
          </cell>
          <cell r="AJ163">
            <v>36885.333333333336</v>
          </cell>
          <cell r="AN163">
            <v>14186.666666666666</v>
          </cell>
          <cell r="AR163">
            <v>0</v>
          </cell>
          <cell r="AV163">
            <v>0</v>
          </cell>
          <cell r="AZ163">
            <v>0</v>
          </cell>
        </row>
        <row r="164">
          <cell r="Q164">
            <v>4188093</v>
          </cell>
          <cell r="S164">
            <v>4196422.41</v>
          </cell>
          <cell r="U164">
            <v>3377938.23</v>
          </cell>
          <cell r="V164">
            <v>3346485.29</v>
          </cell>
          <cell r="W164">
            <v>3449840.06</v>
          </cell>
          <cell r="Y164">
            <v>3382260.03</v>
          </cell>
          <cell r="AA164">
            <v>3313529.66</v>
          </cell>
          <cell r="AJ164">
            <v>3709137.8849999998</v>
          </cell>
          <cell r="AN164">
            <v>3863908.3504166664</v>
          </cell>
          <cell r="AR164">
            <v>3797870.2512500007</v>
          </cell>
          <cell r="AV164">
            <v>3535145.8045833334</v>
          </cell>
          <cell r="AZ164">
            <v>2603277.4979166668</v>
          </cell>
        </row>
        <row r="165">
          <cell r="Q165">
            <v>0</v>
          </cell>
          <cell r="S165">
            <v>0</v>
          </cell>
          <cell r="U165">
            <v>0</v>
          </cell>
          <cell r="V165">
            <v>0</v>
          </cell>
          <cell r="W165">
            <v>0</v>
          </cell>
          <cell r="Y165">
            <v>0</v>
          </cell>
          <cell r="AA165">
            <v>0</v>
          </cell>
          <cell r="AJ165">
            <v>56066.666666666664</v>
          </cell>
          <cell r="AN165">
            <v>22750</v>
          </cell>
          <cell r="AR165">
            <v>416.66666666666669</v>
          </cell>
          <cell r="AV165">
            <v>0</v>
          </cell>
          <cell r="AZ165">
            <v>0</v>
          </cell>
        </row>
        <row r="166">
          <cell r="Q166">
            <v>0</v>
          </cell>
          <cell r="S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AA166">
            <v>0</v>
          </cell>
          <cell r="AJ166">
            <v>16578.022500000003</v>
          </cell>
          <cell r="AN166">
            <v>6376.1625000000013</v>
          </cell>
          <cell r="AR166">
            <v>0</v>
          </cell>
          <cell r="AV166">
            <v>0</v>
          </cell>
          <cell r="AZ166">
            <v>0</v>
          </cell>
        </row>
        <row r="167">
          <cell r="Q167">
            <v>0</v>
          </cell>
          <cell r="S167">
            <v>0</v>
          </cell>
          <cell r="U167">
            <v>0</v>
          </cell>
          <cell r="V167">
            <v>0</v>
          </cell>
          <cell r="W167">
            <v>0</v>
          </cell>
          <cell r="Y167">
            <v>0</v>
          </cell>
          <cell r="AA167">
            <v>0</v>
          </cell>
          <cell r="AJ167">
            <v>14166.666666666666</v>
          </cell>
          <cell r="AN167">
            <v>7500</v>
          </cell>
          <cell r="AR167">
            <v>833.33333333333337</v>
          </cell>
          <cell r="AV167">
            <v>0</v>
          </cell>
          <cell r="AZ167">
            <v>0</v>
          </cell>
        </row>
        <row r="168">
          <cell r="Q168">
            <v>0</v>
          </cell>
          <cell r="S168">
            <v>0</v>
          </cell>
          <cell r="U168">
            <v>0</v>
          </cell>
          <cell r="V168">
            <v>0</v>
          </cell>
          <cell r="W168">
            <v>0</v>
          </cell>
          <cell r="Y168">
            <v>0</v>
          </cell>
          <cell r="AA168">
            <v>0</v>
          </cell>
          <cell r="AJ168">
            <v>24710.798749999998</v>
          </cell>
          <cell r="AN168">
            <v>6739.3087500000001</v>
          </cell>
          <cell r="AR168">
            <v>0</v>
          </cell>
          <cell r="AV168">
            <v>0</v>
          </cell>
          <cell r="AZ168">
            <v>0</v>
          </cell>
        </row>
        <row r="169">
          <cell r="Q169">
            <v>298949</v>
          </cell>
          <cell r="S169">
            <v>298949</v>
          </cell>
          <cell r="U169">
            <v>263903</v>
          </cell>
          <cell r="V169">
            <v>263903</v>
          </cell>
          <cell r="W169">
            <v>263903</v>
          </cell>
          <cell r="Y169">
            <v>263903</v>
          </cell>
          <cell r="AA169">
            <v>263903</v>
          </cell>
          <cell r="AJ169">
            <v>151196.45833333334</v>
          </cell>
          <cell r="AN169">
            <v>241671.79166666666</v>
          </cell>
          <cell r="AR169">
            <v>282886.25</v>
          </cell>
          <cell r="AV169">
            <v>242335.54416666666</v>
          </cell>
          <cell r="AZ169">
            <v>150399.96083333335</v>
          </cell>
        </row>
        <row r="170">
          <cell r="W170">
            <v>150447.59</v>
          </cell>
          <cell r="Y170">
            <v>120499.06</v>
          </cell>
          <cell r="AA170">
            <v>64245.63</v>
          </cell>
          <cell r="AJ170">
            <v>0</v>
          </cell>
          <cell r="AN170">
            <v>0</v>
          </cell>
          <cell r="AR170">
            <v>27599.478333333333</v>
          </cell>
          <cell r="AV170">
            <v>51270.756249999999</v>
          </cell>
          <cell r="AZ170">
            <v>71988.489166666681</v>
          </cell>
        </row>
        <row r="171">
          <cell r="Q171">
            <v>778800</v>
          </cell>
          <cell r="S171">
            <v>778800</v>
          </cell>
          <cell r="U171">
            <v>454300</v>
          </cell>
          <cell r="V171">
            <v>454300</v>
          </cell>
          <cell r="W171">
            <v>519200</v>
          </cell>
          <cell r="Y171">
            <v>778800</v>
          </cell>
          <cell r="AA171">
            <v>803800</v>
          </cell>
          <cell r="AJ171">
            <v>778800</v>
          </cell>
          <cell r="AN171">
            <v>738237.5</v>
          </cell>
          <cell r="AR171">
            <v>676041.66666666663</v>
          </cell>
          <cell r="AV171">
            <v>683333.33333333337</v>
          </cell>
          <cell r="AZ171">
            <v>729525</v>
          </cell>
        </row>
        <row r="172">
          <cell r="Q172">
            <v>92000</v>
          </cell>
          <cell r="S172">
            <v>92000</v>
          </cell>
          <cell r="U172">
            <v>92000</v>
          </cell>
          <cell r="V172">
            <v>0</v>
          </cell>
          <cell r="W172">
            <v>0</v>
          </cell>
          <cell r="Y172">
            <v>0</v>
          </cell>
          <cell r="AA172">
            <v>0</v>
          </cell>
          <cell r="AJ172">
            <v>88166.666666666672</v>
          </cell>
          <cell r="AN172">
            <v>92000</v>
          </cell>
          <cell r="AR172">
            <v>65166.666666666664</v>
          </cell>
          <cell r="AV172">
            <v>34500</v>
          </cell>
          <cell r="AZ172">
            <v>3833.3333333333335</v>
          </cell>
        </row>
        <row r="173">
          <cell r="Q173">
            <v>12243257.460000001</v>
          </cell>
          <cell r="S173">
            <v>12243257.460000001</v>
          </cell>
          <cell r="U173">
            <v>10447371.48</v>
          </cell>
          <cell r="V173">
            <v>10447371.48</v>
          </cell>
          <cell r="W173">
            <v>10447371.48</v>
          </cell>
          <cell r="Y173">
            <v>12671951.91</v>
          </cell>
          <cell r="AA173">
            <v>12671951.91</v>
          </cell>
          <cell r="AJ173">
            <v>6626958.8850000007</v>
          </cell>
          <cell r="AN173">
            <v>10483946.122500001</v>
          </cell>
          <cell r="AR173">
            <v>11512897.991250003</v>
          </cell>
          <cell r="AV173">
            <v>11656119.21875</v>
          </cell>
          <cell r="AZ173">
            <v>12023115.95125</v>
          </cell>
        </row>
        <row r="174">
          <cell r="Q174">
            <v>389400</v>
          </cell>
          <cell r="S174">
            <v>389400</v>
          </cell>
          <cell r="U174">
            <v>389400</v>
          </cell>
          <cell r="V174">
            <v>389400</v>
          </cell>
          <cell r="W174">
            <v>0</v>
          </cell>
          <cell r="Y174">
            <v>0</v>
          </cell>
          <cell r="AA174">
            <v>0</v>
          </cell>
          <cell r="AJ174">
            <v>113575</v>
          </cell>
          <cell r="AN174">
            <v>243375</v>
          </cell>
          <cell r="AR174">
            <v>292050</v>
          </cell>
          <cell r="AV174">
            <v>178475</v>
          </cell>
          <cell r="AZ174">
            <v>48675</v>
          </cell>
        </row>
        <row r="175">
          <cell r="Q175">
            <v>80000</v>
          </cell>
          <cell r="S175">
            <v>80000</v>
          </cell>
          <cell r="U175">
            <v>80000</v>
          </cell>
          <cell r="V175">
            <v>80000</v>
          </cell>
          <cell r="W175">
            <v>80000</v>
          </cell>
          <cell r="Y175">
            <v>80000</v>
          </cell>
          <cell r="AA175">
            <v>80000</v>
          </cell>
          <cell r="AJ175">
            <v>3333.3333333333335</v>
          </cell>
          <cell r="AN175">
            <v>30000</v>
          </cell>
          <cell r="AR175">
            <v>56666.666666666664</v>
          </cell>
          <cell r="AV175">
            <v>80000</v>
          </cell>
          <cell r="AZ175">
            <v>80000</v>
          </cell>
        </row>
        <row r="176">
          <cell r="S176">
            <v>10000</v>
          </cell>
          <cell r="U176">
            <v>25576</v>
          </cell>
          <cell r="V176">
            <v>25576</v>
          </cell>
          <cell r="W176">
            <v>25576</v>
          </cell>
          <cell r="Y176">
            <v>25576</v>
          </cell>
          <cell r="AA176">
            <v>25576</v>
          </cell>
          <cell r="AJ176">
            <v>0</v>
          </cell>
          <cell r="AN176">
            <v>4863.666666666667</v>
          </cell>
          <cell r="AR176">
            <v>13389</v>
          </cell>
          <cell r="AV176">
            <v>22539.333333333332</v>
          </cell>
          <cell r="AZ176">
            <v>31284.333333333332</v>
          </cell>
        </row>
        <row r="177">
          <cell r="U177">
            <v>10000</v>
          </cell>
          <cell r="V177">
            <v>10000</v>
          </cell>
          <cell r="W177">
            <v>10000</v>
          </cell>
          <cell r="Y177">
            <v>10000</v>
          </cell>
          <cell r="AA177">
            <v>10000</v>
          </cell>
          <cell r="AJ177">
            <v>0</v>
          </cell>
          <cell r="AN177">
            <v>1250</v>
          </cell>
          <cell r="AR177">
            <v>4583.333333333333</v>
          </cell>
          <cell r="AV177">
            <v>7916.666666666667</v>
          </cell>
          <cell r="AZ177">
            <v>10000</v>
          </cell>
        </row>
        <row r="178">
          <cell r="AR178">
            <v>0</v>
          </cell>
          <cell r="AV178">
            <v>0</v>
          </cell>
          <cell r="AZ178">
            <v>0</v>
          </cell>
        </row>
        <row r="179">
          <cell r="AV179">
            <v>0</v>
          </cell>
          <cell r="AZ179">
            <v>0</v>
          </cell>
        </row>
        <row r="180">
          <cell r="AR180">
            <v>0</v>
          </cell>
          <cell r="AV180">
            <v>87756.628749999989</v>
          </cell>
          <cell r="AZ180">
            <v>757866.4733333335</v>
          </cell>
        </row>
        <row r="181">
          <cell r="AV181">
            <v>0</v>
          </cell>
          <cell r="AZ181">
            <v>11262.558750000002</v>
          </cell>
        </row>
        <row r="182">
          <cell r="Q182">
            <v>98033.49</v>
          </cell>
          <cell r="S182">
            <v>96188.07</v>
          </cell>
          <cell r="U182">
            <v>96233.49</v>
          </cell>
          <cell r="V182">
            <v>96233.49</v>
          </cell>
          <cell r="W182">
            <v>96149.97</v>
          </cell>
          <cell r="Y182">
            <v>96224.97</v>
          </cell>
          <cell r="AA182">
            <v>98224.97</v>
          </cell>
          <cell r="AJ182">
            <v>90119.322916666672</v>
          </cell>
          <cell r="AN182">
            <v>93782.76416666666</v>
          </cell>
          <cell r="AR182">
            <v>96097.13916666666</v>
          </cell>
          <cell r="AV182">
            <v>96883.423333333325</v>
          </cell>
          <cell r="AZ182">
            <v>97784.368333333332</v>
          </cell>
        </row>
        <row r="183">
          <cell r="Q183">
            <v>346489.93</v>
          </cell>
          <cell r="S183">
            <v>330101.58</v>
          </cell>
          <cell r="U183">
            <v>221663.86</v>
          </cell>
          <cell r="V183">
            <v>262270.98</v>
          </cell>
          <cell r="W183">
            <v>231254.16</v>
          </cell>
          <cell r="Y183">
            <v>722182.22</v>
          </cell>
          <cell r="AA183">
            <v>235696.12</v>
          </cell>
          <cell r="AJ183">
            <v>312605.22124999989</v>
          </cell>
          <cell r="AN183">
            <v>324547.78416666662</v>
          </cell>
          <cell r="AR183">
            <v>319776.02250000002</v>
          </cell>
          <cell r="AV183">
            <v>368859.61166666663</v>
          </cell>
          <cell r="AZ183">
            <v>358085.30791666661</v>
          </cell>
        </row>
        <row r="184">
          <cell r="Q184">
            <v>73353</v>
          </cell>
          <cell r="S184">
            <v>73353</v>
          </cell>
          <cell r="U184">
            <v>73353</v>
          </cell>
          <cell r="V184">
            <v>73353</v>
          </cell>
          <cell r="W184">
            <v>73353</v>
          </cell>
          <cell r="Y184">
            <v>73353</v>
          </cell>
          <cell r="AA184">
            <v>73353</v>
          </cell>
          <cell r="AJ184">
            <v>73353</v>
          </cell>
          <cell r="AN184">
            <v>73353</v>
          </cell>
          <cell r="AR184">
            <v>73353</v>
          </cell>
          <cell r="AV184">
            <v>73353</v>
          </cell>
          <cell r="AZ184">
            <v>73353</v>
          </cell>
        </row>
        <row r="185">
          <cell r="Q185">
            <v>1484090</v>
          </cell>
          <cell r="S185">
            <v>1575687</v>
          </cell>
          <cell r="U185">
            <v>1575687</v>
          </cell>
          <cell r="V185">
            <v>1575687</v>
          </cell>
          <cell r="W185">
            <v>1575687</v>
          </cell>
          <cell r="Y185">
            <v>1575687</v>
          </cell>
          <cell r="AA185">
            <v>1575687</v>
          </cell>
          <cell r="AJ185">
            <v>1437481</v>
          </cell>
          <cell r="AN185">
            <v>1510805.7916666667</v>
          </cell>
          <cell r="AR185">
            <v>1541338.125</v>
          </cell>
          <cell r="AV185">
            <v>1571870.4583333333</v>
          </cell>
          <cell r="AZ185">
            <v>1448839.125</v>
          </cell>
        </row>
        <row r="186">
          <cell r="Q186">
            <v>784970</v>
          </cell>
          <cell r="S186">
            <v>1166064</v>
          </cell>
          <cell r="U186">
            <v>1166064</v>
          </cell>
          <cell r="V186">
            <v>1166064</v>
          </cell>
          <cell r="W186">
            <v>1166064</v>
          </cell>
          <cell r="Y186">
            <v>1166064</v>
          </cell>
          <cell r="AA186">
            <v>1166064</v>
          </cell>
          <cell r="AJ186">
            <v>797965.25</v>
          </cell>
          <cell r="AN186">
            <v>896122.41666666663</v>
          </cell>
          <cell r="AR186">
            <v>1023153.75</v>
          </cell>
          <cell r="AV186">
            <v>1150185.0833333333</v>
          </cell>
          <cell r="AZ186">
            <v>1126420.0833333333</v>
          </cell>
        </row>
        <row r="187">
          <cell r="Q187">
            <v>0</v>
          </cell>
          <cell r="S187">
            <v>0</v>
          </cell>
          <cell r="U187">
            <v>0</v>
          </cell>
          <cell r="V187">
            <v>0</v>
          </cell>
          <cell r="W187">
            <v>0</v>
          </cell>
          <cell r="Y187">
            <v>0</v>
          </cell>
          <cell r="AA187">
            <v>0</v>
          </cell>
          <cell r="AJ187">
            <v>0</v>
          </cell>
          <cell r="AN187">
            <v>0</v>
          </cell>
          <cell r="AR187">
            <v>0</v>
          </cell>
          <cell r="AV187">
            <v>0</v>
          </cell>
          <cell r="AZ187">
            <v>0</v>
          </cell>
        </row>
        <row r="188">
          <cell r="Q188">
            <v>0</v>
          </cell>
          <cell r="S188">
            <v>0</v>
          </cell>
          <cell r="U188">
            <v>0</v>
          </cell>
          <cell r="V188">
            <v>0</v>
          </cell>
          <cell r="W188">
            <v>0</v>
          </cell>
          <cell r="Y188">
            <v>0</v>
          </cell>
          <cell r="AA188">
            <v>0</v>
          </cell>
          <cell r="AJ188">
            <v>11.090000000000002</v>
          </cell>
          <cell r="AN188">
            <v>10.165833333333333</v>
          </cell>
          <cell r="AR188">
            <v>2.7724999999999995</v>
          </cell>
          <cell r="AV188">
            <v>0</v>
          </cell>
          <cell r="AZ188">
            <v>0</v>
          </cell>
        </row>
        <row r="189">
          <cell r="Q189">
            <v>0</v>
          </cell>
          <cell r="S189">
            <v>0</v>
          </cell>
          <cell r="U189">
            <v>0</v>
          </cell>
          <cell r="V189">
            <v>0</v>
          </cell>
          <cell r="W189">
            <v>0</v>
          </cell>
          <cell r="Y189">
            <v>0</v>
          </cell>
          <cell r="AA189">
            <v>0</v>
          </cell>
          <cell r="AJ189">
            <v>0</v>
          </cell>
          <cell r="AN189">
            <v>0</v>
          </cell>
          <cell r="AR189">
            <v>0</v>
          </cell>
          <cell r="AV189">
            <v>0</v>
          </cell>
          <cell r="AZ189">
            <v>0</v>
          </cell>
        </row>
        <row r="190">
          <cell r="Q190">
            <v>53028.05</v>
          </cell>
          <cell r="S190">
            <v>44239.08</v>
          </cell>
          <cell r="U190">
            <v>13002.93</v>
          </cell>
          <cell r="V190">
            <v>37075.040000000001</v>
          </cell>
          <cell r="W190">
            <v>8692.23</v>
          </cell>
          <cell r="Y190">
            <v>73807</v>
          </cell>
          <cell r="AA190">
            <v>36306.81</v>
          </cell>
          <cell r="AJ190">
            <v>50063.098333333335</v>
          </cell>
          <cell r="AN190">
            <v>42226.935000000005</v>
          </cell>
          <cell r="AR190">
            <v>34135.66375</v>
          </cell>
          <cell r="AV190">
            <v>36680.810833333329</v>
          </cell>
          <cell r="AZ190">
            <v>20820.789583333328</v>
          </cell>
        </row>
        <row r="191">
          <cell r="Q191">
            <v>0</v>
          </cell>
          <cell r="S191">
            <v>0</v>
          </cell>
          <cell r="U191">
            <v>0</v>
          </cell>
          <cell r="V191">
            <v>0</v>
          </cell>
          <cell r="W191">
            <v>0</v>
          </cell>
          <cell r="Y191">
            <v>0</v>
          </cell>
          <cell r="AA191">
            <v>0</v>
          </cell>
          <cell r="AJ191">
            <v>0</v>
          </cell>
          <cell r="AN191">
            <v>0</v>
          </cell>
          <cell r="AR191">
            <v>0</v>
          </cell>
          <cell r="AV191">
            <v>0</v>
          </cell>
          <cell r="AZ191">
            <v>0</v>
          </cell>
        </row>
        <row r="192">
          <cell r="Q192">
            <v>0</v>
          </cell>
          <cell r="S192">
            <v>0</v>
          </cell>
          <cell r="U192">
            <v>0</v>
          </cell>
          <cell r="V192">
            <v>0</v>
          </cell>
          <cell r="W192">
            <v>0</v>
          </cell>
          <cell r="Y192">
            <v>0</v>
          </cell>
          <cell r="AA192">
            <v>0</v>
          </cell>
          <cell r="AJ192">
            <v>0</v>
          </cell>
          <cell r="AN192">
            <v>0</v>
          </cell>
          <cell r="AR192">
            <v>0</v>
          </cell>
          <cell r="AV192">
            <v>0</v>
          </cell>
          <cell r="AZ192">
            <v>0</v>
          </cell>
        </row>
        <row r="193">
          <cell r="Q193">
            <v>1000</v>
          </cell>
          <cell r="S193">
            <v>1000</v>
          </cell>
          <cell r="U193">
            <v>1000</v>
          </cell>
          <cell r="V193">
            <v>1000</v>
          </cell>
          <cell r="W193">
            <v>1000</v>
          </cell>
          <cell r="Y193">
            <v>1000</v>
          </cell>
          <cell r="AA193">
            <v>1000</v>
          </cell>
          <cell r="AJ193">
            <v>6313.0083333333314</v>
          </cell>
          <cell r="AN193">
            <v>4844.3483333333334</v>
          </cell>
          <cell r="AR193">
            <v>3032.3179166666669</v>
          </cell>
          <cell r="AV193">
            <v>1000</v>
          </cell>
          <cell r="AZ193">
            <v>1000</v>
          </cell>
        </row>
        <row r="194">
          <cell r="Q194">
            <v>0</v>
          </cell>
          <cell r="S194">
            <v>0</v>
          </cell>
          <cell r="U194">
            <v>0</v>
          </cell>
          <cell r="V194">
            <v>0</v>
          </cell>
          <cell r="W194">
            <v>0</v>
          </cell>
          <cell r="Y194">
            <v>0</v>
          </cell>
          <cell r="AA194">
            <v>0</v>
          </cell>
          <cell r="AJ194">
            <v>0</v>
          </cell>
          <cell r="AN194">
            <v>0</v>
          </cell>
          <cell r="AR194">
            <v>0</v>
          </cell>
          <cell r="AV194">
            <v>0</v>
          </cell>
          <cell r="AZ194">
            <v>0</v>
          </cell>
        </row>
        <row r="195">
          <cell r="Q195">
            <v>0</v>
          </cell>
          <cell r="S195">
            <v>0</v>
          </cell>
          <cell r="U195">
            <v>0</v>
          </cell>
          <cell r="V195">
            <v>0</v>
          </cell>
          <cell r="W195">
            <v>0</v>
          </cell>
          <cell r="Y195">
            <v>0</v>
          </cell>
          <cell r="AA195">
            <v>0</v>
          </cell>
          <cell r="AJ195">
            <v>2050000</v>
          </cell>
          <cell r="AN195">
            <v>0</v>
          </cell>
          <cell r="AR195">
            <v>0</v>
          </cell>
          <cell r="AV195">
            <v>0</v>
          </cell>
          <cell r="AZ195">
            <v>0</v>
          </cell>
        </row>
        <row r="196">
          <cell r="Q196">
            <v>13900000</v>
          </cell>
          <cell r="S196">
            <v>87002086.969999999</v>
          </cell>
          <cell r="U196">
            <v>26152086.969999999</v>
          </cell>
          <cell r="V196">
            <v>47450000</v>
          </cell>
          <cell r="W196">
            <v>9550000</v>
          </cell>
          <cell r="Y196">
            <v>50850000</v>
          </cell>
          <cell r="AA196">
            <v>31750000</v>
          </cell>
          <cell r="AJ196">
            <v>40102558.949166663</v>
          </cell>
          <cell r="AN196">
            <v>59645039.935833335</v>
          </cell>
          <cell r="AR196">
            <v>74272491.94250001</v>
          </cell>
          <cell r="AV196">
            <v>59136188.419166662</v>
          </cell>
          <cell r="AZ196">
            <v>43371565.149583332</v>
          </cell>
        </row>
        <row r="197">
          <cell r="Q197">
            <v>0</v>
          </cell>
          <cell r="S197">
            <v>0</v>
          </cell>
          <cell r="U197">
            <v>0</v>
          </cell>
          <cell r="V197">
            <v>0</v>
          </cell>
          <cell r="W197">
            <v>0</v>
          </cell>
          <cell r="Y197">
            <v>0</v>
          </cell>
          <cell r="AA197">
            <v>0</v>
          </cell>
          <cell r="AJ197">
            <v>0</v>
          </cell>
          <cell r="AN197">
            <v>0</v>
          </cell>
          <cell r="AR197">
            <v>0</v>
          </cell>
          <cell r="AV197">
            <v>0</v>
          </cell>
          <cell r="AZ197">
            <v>0</v>
          </cell>
        </row>
        <row r="198">
          <cell r="Q198">
            <v>6012976.7699999996</v>
          </cell>
          <cell r="S198">
            <v>7295748.79</v>
          </cell>
          <cell r="U198">
            <v>8443594.3900000006</v>
          </cell>
          <cell r="V198">
            <v>8448808.7799999993</v>
          </cell>
          <cell r="W198">
            <v>8452607.9700000007</v>
          </cell>
          <cell r="Y198">
            <v>8966862.4700000007</v>
          </cell>
          <cell r="AA198">
            <v>30318765.350000001</v>
          </cell>
          <cell r="AJ198">
            <v>4223241.9079166669</v>
          </cell>
          <cell r="AN198">
            <v>5663981.6462499993</v>
          </cell>
          <cell r="AR198">
            <v>7153723.1437499998</v>
          </cell>
          <cell r="AV198">
            <v>14326111.75</v>
          </cell>
          <cell r="AZ198">
            <v>25767672.355416667</v>
          </cell>
        </row>
        <row r="199">
          <cell r="Q199">
            <v>0</v>
          </cell>
          <cell r="S199">
            <v>0</v>
          </cell>
          <cell r="U199">
            <v>0</v>
          </cell>
          <cell r="V199">
            <v>0</v>
          </cell>
          <cell r="W199">
            <v>0</v>
          </cell>
          <cell r="Y199">
            <v>0</v>
          </cell>
          <cell r="AA199">
            <v>0</v>
          </cell>
          <cell r="AJ199">
            <v>217206.93666666668</v>
          </cell>
          <cell r="AN199">
            <v>217206.93666666668</v>
          </cell>
          <cell r="AR199">
            <v>0</v>
          </cell>
          <cell r="AV199">
            <v>0</v>
          </cell>
          <cell r="AZ199">
            <v>0</v>
          </cell>
        </row>
        <row r="200">
          <cell r="U200">
            <v>658810.86</v>
          </cell>
          <cell r="V200">
            <v>659217.71</v>
          </cell>
          <cell r="W200">
            <v>685640.93</v>
          </cell>
          <cell r="Y200">
            <v>707523.76</v>
          </cell>
          <cell r="AA200">
            <v>718884.56</v>
          </cell>
          <cell r="AJ200">
            <v>0</v>
          </cell>
          <cell r="AN200">
            <v>60444.619166666664</v>
          </cell>
          <cell r="AR200">
            <v>288390.2558333333</v>
          </cell>
          <cell r="AV200">
            <v>532643.91958333331</v>
          </cell>
          <cell r="AZ200">
            <v>727838.02708333347</v>
          </cell>
        </row>
        <row r="201">
          <cell r="Q201">
            <v>5515.47</v>
          </cell>
          <cell r="S201">
            <v>5515.47</v>
          </cell>
          <cell r="U201">
            <v>5515.47</v>
          </cell>
          <cell r="V201">
            <v>5515.47</v>
          </cell>
          <cell r="W201">
            <v>5515.47</v>
          </cell>
          <cell r="Y201">
            <v>5515.47</v>
          </cell>
          <cell r="AA201">
            <v>2041.19</v>
          </cell>
          <cell r="AJ201">
            <v>5192.0266666666676</v>
          </cell>
          <cell r="AN201">
            <v>5328.213333333334</v>
          </cell>
          <cell r="AR201">
            <v>5464.4000000000005</v>
          </cell>
          <cell r="AV201">
            <v>4791.6616666666678</v>
          </cell>
          <cell r="AZ201">
            <v>3633.5683333333341</v>
          </cell>
        </row>
        <row r="202">
          <cell r="Q202">
            <v>4851095.6399999997</v>
          </cell>
          <cell r="S202">
            <v>4634754.1399999997</v>
          </cell>
          <cell r="U202">
            <v>4580016.54</v>
          </cell>
          <cell r="V202">
            <v>5277905.72</v>
          </cell>
          <cell r="W202">
            <v>6016147.0499999998</v>
          </cell>
          <cell r="Y202">
            <v>5917619.3700000001</v>
          </cell>
          <cell r="AA202">
            <v>4832959.9800000004</v>
          </cell>
          <cell r="AJ202">
            <v>3767168.8483333327</v>
          </cell>
          <cell r="AN202">
            <v>4032379.7320833341</v>
          </cell>
          <cell r="AR202">
            <v>4620363.8254166665</v>
          </cell>
          <cell r="AV202">
            <v>4810628.3479166664</v>
          </cell>
          <cell r="AZ202">
            <v>3948559.0829166663</v>
          </cell>
        </row>
        <row r="203">
          <cell r="Y203">
            <v>0</v>
          </cell>
          <cell r="AA203">
            <v>89050.03</v>
          </cell>
          <cell r="AR203">
            <v>0</v>
          </cell>
          <cell r="AV203">
            <v>267695.26708333334</v>
          </cell>
          <cell r="AZ203">
            <v>959420.99916666665</v>
          </cell>
        </row>
        <row r="204">
          <cell r="Q204">
            <v>-107377.05</v>
          </cell>
          <cell r="S204">
            <v>-304644.78000000003</v>
          </cell>
          <cell r="U204">
            <v>-7968.72</v>
          </cell>
          <cell r="V204">
            <v>-139470.79999999999</v>
          </cell>
          <cell r="W204">
            <v>-285702.51</v>
          </cell>
          <cell r="Y204">
            <v>-234369.52</v>
          </cell>
          <cell r="AA204">
            <v>-162163.57</v>
          </cell>
          <cell r="AJ204">
            <v>-268399.13708333339</v>
          </cell>
          <cell r="AN204">
            <v>-148385.07041666668</v>
          </cell>
          <cell r="AR204">
            <v>-234932.35708333331</v>
          </cell>
          <cell r="AV204">
            <v>-305740.80833333329</v>
          </cell>
          <cell r="AZ204">
            <v>-470030.17791666667</v>
          </cell>
        </row>
        <row r="205">
          <cell r="Q205">
            <v>386226211.69</v>
          </cell>
          <cell r="S205">
            <v>0</v>
          </cell>
          <cell r="U205">
            <v>0</v>
          </cell>
          <cell r="V205">
            <v>0</v>
          </cell>
          <cell r="W205">
            <v>0</v>
          </cell>
          <cell r="Y205">
            <v>0</v>
          </cell>
          <cell r="AA205">
            <v>0</v>
          </cell>
          <cell r="AJ205">
            <v>250490984.67208329</v>
          </cell>
          <cell r="AN205">
            <v>178095664.70750001</v>
          </cell>
          <cell r="AR205">
            <v>104668913.47916669</v>
          </cell>
          <cell r="AV205">
            <v>47362005.417916663</v>
          </cell>
          <cell r="AZ205">
            <v>0</v>
          </cell>
        </row>
        <row r="206">
          <cell r="Q206">
            <v>166320274.00999999</v>
          </cell>
          <cell r="S206">
            <v>186569926.05000001</v>
          </cell>
          <cell r="U206">
            <v>157786641.61000001</v>
          </cell>
          <cell r="V206">
            <v>152507407.09999999</v>
          </cell>
          <cell r="W206">
            <v>137096880.41999999</v>
          </cell>
          <cell r="Y206">
            <v>127828448.23</v>
          </cell>
          <cell r="AA206">
            <v>125906062.7</v>
          </cell>
          <cell r="AJ206">
            <v>139621041.26583335</v>
          </cell>
          <cell r="AN206">
            <v>143694071.98708335</v>
          </cell>
          <cell r="AR206">
            <v>147619867.58166668</v>
          </cell>
          <cell r="AV206">
            <v>150932191.18958333</v>
          </cell>
          <cell r="AZ206">
            <v>147274695.86708334</v>
          </cell>
        </row>
        <row r="207">
          <cell r="Q207">
            <v>0</v>
          </cell>
          <cell r="S207">
            <v>0</v>
          </cell>
          <cell r="U207">
            <v>0</v>
          </cell>
          <cell r="V207">
            <v>0</v>
          </cell>
          <cell r="W207">
            <v>0</v>
          </cell>
          <cell r="Y207">
            <v>0</v>
          </cell>
          <cell r="AA207">
            <v>0</v>
          </cell>
          <cell r="AJ207">
            <v>0</v>
          </cell>
          <cell r="AN207">
            <v>0</v>
          </cell>
          <cell r="AR207">
            <v>0</v>
          </cell>
          <cell r="AV207">
            <v>0</v>
          </cell>
          <cell r="AZ207">
            <v>0</v>
          </cell>
        </row>
        <row r="208">
          <cell r="Q208">
            <v>158000000</v>
          </cell>
          <cell r="S208">
            <v>0</v>
          </cell>
          <cell r="U208">
            <v>0</v>
          </cell>
          <cell r="V208">
            <v>0</v>
          </cell>
          <cell r="W208">
            <v>0</v>
          </cell>
          <cell r="Y208">
            <v>0</v>
          </cell>
          <cell r="AA208">
            <v>0</v>
          </cell>
          <cell r="AJ208">
            <v>123750000</v>
          </cell>
          <cell r="AN208">
            <v>107750000</v>
          </cell>
          <cell r="AR208">
            <v>80291666.666666672</v>
          </cell>
          <cell r="AV208">
            <v>22250000</v>
          </cell>
          <cell r="AZ208">
            <v>0</v>
          </cell>
        </row>
        <row r="209">
          <cell r="Q209">
            <v>0</v>
          </cell>
          <cell r="S209">
            <v>0</v>
          </cell>
          <cell r="U209">
            <v>0</v>
          </cell>
          <cell r="V209">
            <v>0</v>
          </cell>
          <cell r="W209">
            <v>0</v>
          </cell>
          <cell r="Y209">
            <v>0</v>
          </cell>
          <cell r="AA209">
            <v>0</v>
          </cell>
          <cell r="AJ209">
            <v>0</v>
          </cell>
          <cell r="AN209">
            <v>0</v>
          </cell>
          <cell r="AR209">
            <v>0</v>
          </cell>
          <cell r="AV209">
            <v>0</v>
          </cell>
          <cell r="AZ209">
            <v>0</v>
          </cell>
        </row>
        <row r="210">
          <cell r="Q210">
            <v>0</v>
          </cell>
          <cell r="S210">
            <v>0</v>
          </cell>
          <cell r="U210">
            <v>0</v>
          </cell>
          <cell r="V210">
            <v>0</v>
          </cell>
          <cell r="W210">
            <v>0</v>
          </cell>
          <cell r="Y210">
            <v>0</v>
          </cell>
          <cell r="AA210">
            <v>0</v>
          </cell>
          <cell r="AJ210">
            <v>0</v>
          </cell>
          <cell r="AN210">
            <v>0</v>
          </cell>
          <cell r="AR210">
            <v>0</v>
          </cell>
          <cell r="AV210">
            <v>0</v>
          </cell>
          <cell r="AZ210">
            <v>0</v>
          </cell>
        </row>
        <row r="211">
          <cell r="Q211">
            <v>134267420.27000001</v>
          </cell>
          <cell r="S211">
            <v>165549425.03</v>
          </cell>
          <cell r="U211">
            <v>121683149.48999999</v>
          </cell>
          <cell r="V211">
            <v>98638657.170000002</v>
          </cell>
          <cell r="W211">
            <v>67191192.010000005</v>
          </cell>
          <cell r="Y211">
            <v>49224535.039999999</v>
          </cell>
          <cell r="AA211">
            <v>59026536.799999997</v>
          </cell>
          <cell r="AJ211">
            <v>86260314.594999999</v>
          </cell>
          <cell r="AN211">
            <v>96143460.341666654</v>
          </cell>
          <cell r="AR211">
            <v>98981271.509583309</v>
          </cell>
          <cell r="AV211">
            <v>98675322.170000002</v>
          </cell>
          <cell r="AZ211">
            <v>83040242.816249996</v>
          </cell>
        </row>
        <row r="212">
          <cell r="Q212">
            <v>-166320274.00999999</v>
          </cell>
          <cell r="S212">
            <v>0</v>
          </cell>
          <cell r="U212">
            <v>0</v>
          </cell>
          <cell r="V212">
            <v>0</v>
          </cell>
          <cell r="W212">
            <v>0</v>
          </cell>
          <cell r="Y212">
            <v>0</v>
          </cell>
          <cell r="AA212">
            <v>0</v>
          </cell>
          <cell r="AJ212">
            <v>-139621041.26583335</v>
          </cell>
          <cell r="AN212">
            <v>-106862321.32666667</v>
          </cell>
          <cell r="AR212">
            <v>-64235018.263749994</v>
          </cell>
          <cell r="AV212">
            <v>-21918495.841249999</v>
          </cell>
          <cell r="AZ212">
            <v>0</v>
          </cell>
        </row>
        <row r="213">
          <cell r="Q213">
            <v>-134267420.27000001</v>
          </cell>
          <cell r="S213">
            <v>0</v>
          </cell>
          <cell r="U213">
            <v>0</v>
          </cell>
          <cell r="V213">
            <v>0</v>
          </cell>
          <cell r="W213">
            <v>0</v>
          </cell>
          <cell r="Y213">
            <v>0</v>
          </cell>
          <cell r="AA213">
            <v>0</v>
          </cell>
          <cell r="AJ213">
            <v>-86260314.594999999</v>
          </cell>
          <cell r="AN213">
            <v>-65011535.308750004</v>
          </cell>
          <cell r="AR213">
            <v>-42376954.452916667</v>
          </cell>
          <cell r="AV213">
            <v>-19105290.937916666</v>
          </cell>
          <cell r="AZ213">
            <v>0</v>
          </cell>
        </row>
        <row r="214">
          <cell r="Q214">
            <v>0</v>
          </cell>
          <cell r="S214">
            <v>0</v>
          </cell>
          <cell r="U214">
            <v>0</v>
          </cell>
          <cell r="V214">
            <v>0</v>
          </cell>
          <cell r="W214">
            <v>0</v>
          </cell>
          <cell r="Y214">
            <v>0</v>
          </cell>
          <cell r="AA214">
            <v>0</v>
          </cell>
          <cell r="AJ214">
            <v>0</v>
          </cell>
          <cell r="AN214">
            <v>0</v>
          </cell>
          <cell r="AR214">
            <v>0</v>
          </cell>
          <cell r="AV214">
            <v>0</v>
          </cell>
          <cell r="AZ214">
            <v>0</v>
          </cell>
        </row>
        <row r="215">
          <cell r="Q215">
            <v>0</v>
          </cell>
          <cell r="S215">
            <v>0</v>
          </cell>
          <cell r="U215">
            <v>0</v>
          </cell>
          <cell r="V215">
            <v>0</v>
          </cell>
          <cell r="W215">
            <v>0</v>
          </cell>
          <cell r="Y215">
            <v>0</v>
          </cell>
          <cell r="AA215">
            <v>0</v>
          </cell>
          <cell r="AJ215">
            <v>0</v>
          </cell>
          <cell r="AN215">
            <v>0</v>
          </cell>
          <cell r="AR215">
            <v>0</v>
          </cell>
          <cell r="AV215">
            <v>0</v>
          </cell>
          <cell r="AZ215">
            <v>0</v>
          </cell>
        </row>
        <row r="216">
          <cell r="Q216">
            <v>49801.93</v>
          </cell>
          <cell r="S216">
            <v>0</v>
          </cell>
          <cell r="U216">
            <v>0</v>
          </cell>
          <cell r="V216">
            <v>0</v>
          </cell>
          <cell r="W216">
            <v>0</v>
          </cell>
          <cell r="Y216">
            <v>0</v>
          </cell>
          <cell r="AA216">
            <v>0</v>
          </cell>
          <cell r="AJ216">
            <v>258688.60041666668</v>
          </cell>
          <cell r="AN216">
            <v>141007.02041666667</v>
          </cell>
          <cell r="AR216">
            <v>68452.681250000009</v>
          </cell>
          <cell r="AV216">
            <v>5956.2095833333333</v>
          </cell>
          <cell r="AZ216">
            <v>0</v>
          </cell>
        </row>
        <row r="217">
          <cell r="Q217">
            <v>41451.39</v>
          </cell>
          <cell r="S217">
            <v>0</v>
          </cell>
          <cell r="U217">
            <v>0</v>
          </cell>
          <cell r="V217">
            <v>0</v>
          </cell>
          <cell r="W217">
            <v>0</v>
          </cell>
          <cell r="Y217">
            <v>0</v>
          </cell>
          <cell r="AA217">
            <v>0</v>
          </cell>
          <cell r="AJ217">
            <v>151594.01874999999</v>
          </cell>
          <cell r="AN217">
            <v>67302.818750000006</v>
          </cell>
          <cell r="AR217">
            <v>33789.790833333333</v>
          </cell>
          <cell r="AV217">
            <v>5124.1295833333334</v>
          </cell>
          <cell r="AZ217">
            <v>0</v>
          </cell>
        </row>
        <row r="218">
          <cell r="Q218">
            <v>-29676330.690000001</v>
          </cell>
          <cell r="S218">
            <v>-15467526.199999999</v>
          </cell>
          <cell r="U218">
            <v>-10860383.77</v>
          </cell>
          <cell r="V218">
            <v>-10884644.390000001</v>
          </cell>
          <cell r="W218">
            <v>-12508174.630000001</v>
          </cell>
          <cell r="Y218">
            <v>-22376729.449999999</v>
          </cell>
          <cell r="AA218">
            <v>-30743020.34</v>
          </cell>
          <cell r="AJ218">
            <v>-22823878.729166668</v>
          </cell>
          <cell r="AN218">
            <v>-22845877.77666666</v>
          </cell>
          <cell r="AR218">
            <v>-21369832.92625</v>
          </cell>
          <cell r="AV218">
            <v>-19839948.910416666</v>
          </cell>
          <cell r="AZ218">
            <v>-20450198.31625</v>
          </cell>
        </row>
        <row r="219">
          <cell r="Q219">
            <v>4930.66</v>
          </cell>
          <cell r="S219">
            <v>4934.88</v>
          </cell>
          <cell r="U219">
            <v>6350.72</v>
          </cell>
          <cell r="V219">
            <v>5486.54</v>
          </cell>
          <cell r="W219">
            <v>5504.87</v>
          </cell>
          <cell r="Y219">
            <v>5543.81</v>
          </cell>
          <cell r="AA219">
            <v>7238.24</v>
          </cell>
          <cell r="AJ219">
            <v>2652.19</v>
          </cell>
          <cell r="AN219">
            <v>4953.0254166666673</v>
          </cell>
          <cell r="AR219">
            <v>5217.702916666668</v>
          </cell>
          <cell r="AV219">
            <v>5788.7624999999998</v>
          </cell>
          <cell r="AZ219">
            <v>5985.1095833333338</v>
          </cell>
        </row>
        <row r="220">
          <cell r="Q220">
            <v>0</v>
          </cell>
          <cell r="S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AA220">
            <v>0</v>
          </cell>
          <cell r="AJ220">
            <v>0</v>
          </cell>
          <cell r="AN220">
            <v>0</v>
          </cell>
          <cell r="AR220">
            <v>0</v>
          </cell>
          <cell r="AV220">
            <v>0</v>
          </cell>
          <cell r="AZ220">
            <v>0</v>
          </cell>
        </row>
        <row r="221">
          <cell r="Q221">
            <v>5322325.9400000004</v>
          </cell>
          <cell r="S221">
            <v>3445569.28</v>
          </cell>
          <cell r="U221">
            <v>10243276.140000001</v>
          </cell>
          <cell r="V221">
            <v>6056939.3300000001</v>
          </cell>
          <cell r="W221">
            <v>7831199.25</v>
          </cell>
          <cell r="Y221">
            <v>13908651.93</v>
          </cell>
          <cell r="AA221">
            <v>13452489.34</v>
          </cell>
          <cell r="AJ221">
            <v>20705709.036666665</v>
          </cell>
          <cell r="AN221">
            <v>15828821.287916666</v>
          </cell>
          <cell r="AR221">
            <v>10585119.274583332</v>
          </cell>
          <cell r="AV221">
            <v>8402950.9983333331</v>
          </cell>
          <cell r="AZ221">
            <v>11750986.701666668</v>
          </cell>
        </row>
        <row r="222">
          <cell r="Q222">
            <v>7515.95</v>
          </cell>
          <cell r="S222">
            <v>6246.99</v>
          </cell>
          <cell r="U222">
            <v>5997.99</v>
          </cell>
          <cell r="V222">
            <v>5914.82</v>
          </cell>
          <cell r="W222">
            <v>5258.76</v>
          </cell>
          <cell r="Y222">
            <v>4780.16</v>
          </cell>
          <cell r="AA222">
            <v>4115.62</v>
          </cell>
          <cell r="AJ222">
            <v>10352.30625</v>
          </cell>
          <cell r="AN222">
            <v>8510.8337499999998</v>
          </cell>
          <cell r="AR222">
            <v>6721.4724999999999</v>
          </cell>
          <cell r="AV222">
            <v>5386.78</v>
          </cell>
          <cell r="AZ222">
            <v>4086.2758333333336</v>
          </cell>
        </row>
        <row r="223">
          <cell r="Q223">
            <v>269248.39</v>
          </cell>
          <cell r="S223">
            <v>168408.06</v>
          </cell>
          <cell r="U223">
            <v>188362.69</v>
          </cell>
          <cell r="V223">
            <v>-84927.88</v>
          </cell>
          <cell r="W223">
            <v>80690.38</v>
          </cell>
          <cell r="Y223">
            <v>257341.75</v>
          </cell>
          <cell r="AA223">
            <v>-170753.24</v>
          </cell>
          <cell r="AJ223">
            <v>1944939.7883333333</v>
          </cell>
          <cell r="AN223">
            <v>1101409.2654166666</v>
          </cell>
          <cell r="AR223">
            <v>525075.91083333327</v>
          </cell>
          <cell r="AV223">
            <v>83468.554583333331</v>
          </cell>
          <cell r="AZ223">
            <v>71469.733749999999</v>
          </cell>
        </row>
        <row r="224">
          <cell r="Q224">
            <v>253.24</v>
          </cell>
          <cell r="S224">
            <v>107.63</v>
          </cell>
          <cell r="U224">
            <v>12.93</v>
          </cell>
          <cell r="V224">
            <v>292.89</v>
          </cell>
          <cell r="W224">
            <v>192.36</v>
          </cell>
          <cell r="Y224">
            <v>34.86</v>
          </cell>
          <cell r="AA224">
            <v>143.76</v>
          </cell>
          <cell r="AJ224">
            <v>10.551666666666668</v>
          </cell>
          <cell r="AN224">
            <v>40.853749999999998</v>
          </cell>
          <cell r="AR224">
            <v>86.558333333333337</v>
          </cell>
          <cell r="AV224">
            <v>121.41374999999999</v>
          </cell>
          <cell r="AZ224">
            <v>113.17583333333334</v>
          </cell>
        </row>
        <row r="225">
          <cell r="Q225">
            <v>269248.24</v>
          </cell>
          <cell r="S225">
            <v>168408.01</v>
          </cell>
          <cell r="U225">
            <v>188362.55</v>
          </cell>
          <cell r="V225">
            <v>-84927.96</v>
          </cell>
          <cell r="W225">
            <v>0</v>
          </cell>
          <cell r="Y225">
            <v>141981.41</v>
          </cell>
          <cell r="AA225">
            <v>-170749.78</v>
          </cell>
          <cell r="AJ225">
            <v>1900493.6087499999</v>
          </cell>
          <cell r="AN225">
            <v>1066526.4783333333</v>
          </cell>
          <cell r="AR225">
            <v>494160.4629166667</v>
          </cell>
          <cell r="AV225">
            <v>47473.707499999997</v>
          </cell>
          <cell r="AZ225">
            <v>47859.174583333333</v>
          </cell>
        </row>
        <row r="226">
          <cell r="Q226">
            <v>6108.26</v>
          </cell>
          <cell r="S226">
            <v>2596.71</v>
          </cell>
          <cell r="U226">
            <v>682.41</v>
          </cell>
          <cell r="V226">
            <v>7064.42</v>
          </cell>
          <cell r="W226">
            <v>735.57</v>
          </cell>
          <cell r="Y226">
            <v>1058.74</v>
          </cell>
          <cell r="AA226">
            <v>3470.31</v>
          </cell>
          <cell r="AJ226">
            <v>254.51083333333335</v>
          </cell>
          <cell r="AN226">
            <v>1422.1220833333336</v>
          </cell>
          <cell r="AR226">
            <v>2223.8608333333336</v>
          </cell>
          <cell r="AV226">
            <v>2648.8600000000006</v>
          </cell>
          <cell r="AZ226">
            <v>1887.0874999999996</v>
          </cell>
        </row>
        <row r="227">
          <cell r="Q227">
            <v>11489.07</v>
          </cell>
          <cell r="S227">
            <v>8782.75</v>
          </cell>
          <cell r="U227">
            <v>6414.6</v>
          </cell>
          <cell r="V227">
            <v>6398.49</v>
          </cell>
          <cell r="W227">
            <v>5789.66</v>
          </cell>
          <cell r="Y227">
            <v>5221.3599999999997</v>
          </cell>
          <cell r="AA227">
            <v>4664.92</v>
          </cell>
          <cell r="AJ227">
            <v>18161.405416666665</v>
          </cell>
          <cell r="AN227">
            <v>13069.290416666665</v>
          </cell>
          <cell r="AR227">
            <v>9187.6395833333354</v>
          </cell>
          <cell r="AV227">
            <v>6582.2941666666657</v>
          </cell>
          <cell r="AZ227">
            <v>4667.2733333333335</v>
          </cell>
        </row>
        <row r="228">
          <cell r="Q228">
            <v>13568589.970000001</v>
          </cell>
          <cell r="S228">
            <v>11190475.630000001</v>
          </cell>
          <cell r="U228">
            <v>4817333.8099999996</v>
          </cell>
          <cell r="V228">
            <v>4546711.99</v>
          </cell>
          <cell r="W228">
            <v>5612300.04</v>
          </cell>
          <cell r="Y228">
            <v>20206291.809999999</v>
          </cell>
          <cell r="AA228">
            <v>24274665.600000001</v>
          </cell>
          <cell r="AJ228">
            <v>16586751.038333334</v>
          </cell>
          <cell r="AN228">
            <v>13746988.115833333</v>
          </cell>
          <cell r="AR228">
            <v>10216822.969583333</v>
          </cell>
          <cell r="AV228">
            <v>13705351.387916664</v>
          </cell>
          <cell r="AZ228">
            <v>16414516.409166666</v>
          </cell>
        </row>
        <row r="229">
          <cell r="Q229">
            <v>425000</v>
          </cell>
          <cell r="S229">
            <v>325000</v>
          </cell>
          <cell r="U229">
            <v>225000</v>
          </cell>
          <cell r="V229">
            <v>175000</v>
          </cell>
          <cell r="W229">
            <v>125000</v>
          </cell>
          <cell r="Y229">
            <v>25000</v>
          </cell>
          <cell r="AA229">
            <v>0</v>
          </cell>
          <cell r="AJ229">
            <v>305208.33333333331</v>
          </cell>
          <cell r="AN229">
            <v>413541.66666666669</v>
          </cell>
          <cell r="AR229">
            <v>325000</v>
          </cell>
          <cell r="AV229">
            <v>151041.66666666666</v>
          </cell>
          <cell r="AZ229">
            <v>42708.333333333336</v>
          </cell>
        </row>
        <row r="230">
          <cell r="Q230">
            <v>601846.14</v>
          </cell>
          <cell r="S230">
            <v>1710484.36</v>
          </cell>
          <cell r="U230">
            <v>1101954.08</v>
          </cell>
          <cell r="V230">
            <v>1263489.77</v>
          </cell>
          <cell r="W230">
            <v>509727.61</v>
          </cell>
          <cell r="Y230">
            <v>394763.07</v>
          </cell>
          <cell r="AA230">
            <v>602396.47</v>
          </cell>
          <cell r="AJ230">
            <v>981279.95499999996</v>
          </cell>
          <cell r="AN230">
            <v>1046326.465</v>
          </cell>
          <cell r="AR230">
            <v>866781.22291666677</v>
          </cell>
          <cell r="AV230">
            <v>747895.42333333322</v>
          </cell>
          <cell r="AZ230">
            <v>543451.22375</v>
          </cell>
        </row>
        <row r="231">
          <cell r="Q231">
            <v>18576725</v>
          </cell>
          <cell r="S231">
            <v>26792037</v>
          </cell>
          <cell r="U231">
            <v>21791523</v>
          </cell>
          <cell r="V231">
            <v>18612469.640000001</v>
          </cell>
          <cell r="W231">
            <v>5668702.6399999997</v>
          </cell>
          <cell r="Y231">
            <v>6023554</v>
          </cell>
          <cell r="AA231">
            <v>11243582</v>
          </cell>
          <cell r="AJ231">
            <v>7082010.041666667</v>
          </cell>
          <cell r="AN231">
            <v>10579080.541666666</v>
          </cell>
          <cell r="AR231">
            <v>14037335.189999998</v>
          </cell>
          <cell r="AV231">
            <v>14925871.023333333</v>
          </cell>
          <cell r="AZ231">
            <v>12073910.023333333</v>
          </cell>
        </row>
        <row r="232">
          <cell r="Q232">
            <v>0</v>
          </cell>
          <cell r="S232">
            <v>677814</v>
          </cell>
          <cell r="U232">
            <v>772765</v>
          </cell>
          <cell r="V232">
            <v>772765</v>
          </cell>
          <cell r="W232">
            <v>844366</v>
          </cell>
          <cell r="Y232">
            <v>844366</v>
          </cell>
          <cell r="AA232">
            <v>808211</v>
          </cell>
          <cell r="AJ232">
            <v>0</v>
          </cell>
          <cell r="AN232">
            <v>209564.625</v>
          </cell>
          <cell r="AR232">
            <v>482069.83333333331</v>
          </cell>
          <cell r="AV232">
            <v>758932.20833333337</v>
          </cell>
          <cell r="AZ232">
            <v>870836.75</v>
          </cell>
        </row>
        <row r="233">
          <cell r="Q233">
            <v>5713600</v>
          </cell>
          <cell r="S233">
            <v>2109037</v>
          </cell>
          <cell r="U233">
            <v>0</v>
          </cell>
          <cell r="V233">
            <v>0</v>
          </cell>
          <cell r="W233">
            <v>0</v>
          </cell>
          <cell r="Y233">
            <v>0</v>
          </cell>
          <cell r="AA233">
            <v>0</v>
          </cell>
          <cell r="AJ233">
            <v>7482275.2958333343</v>
          </cell>
          <cell r="AN233">
            <v>5608375.6358333332</v>
          </cell>
          <cell r="AR233">
            <v>3165027.4924999997</v>
          </cell>
          <cell r="AV233">
            <v>867406.16666666663</v>
          </cell>
          <cell r="AZ233">
            <v>0</v>
          </cell>
        </row>
        <row r="234">
          <cell r="Q234">
            <v>7809.12</v>
          </cell>
          <cell r="S234">
            <v>0</v>
          </cell>
          <cell r="U234">
            <v>28994.62</v>
          </cell>
          <cell r="V234">
            <v>17795.37</v>
          </cell>
          <cell r="W234">
            <v>6731.91</v>
          </cell>
          <cell r="Y234">
            <v>24318.09</v>
          </cell>
          <cell r="AA234">
            <v>6083.33</v>
          </cell>
          <cell r="AJ234">
            <v>58284.28125</v>
          </cell>
          <cell r="AN234">
            <v>49938.516666666663</v>
          </cell>
          <cell r="AR234">
            <v>27069.137499999997</v>
          </cell>
          <cell r="AV234">
            <v>16289.132499999998</v>
          </cell>
          <cell r="AZ234">
            <v>10245.47875</v>
          </cell>
        </row>
        <row r="235">
          <cell r="Q235">
            <v>190546</v>
          </cell>
          <cell r="S235">
            <v>144492</v>
          </cell>
          <cell r="U235">
            <v>144492</v>
          </cell>
          <cell r="V235">
            <v>144492</v>
          </cell>
          <cell r="W235">
            <v>144492</v>
          </cell>
          <cell r="Y235">
            <v>144492</v>
          </cell>
          <cell r="AA235">
            <v>144492</v>
          </cell>
          <cell r="AJ235">
            <v>86806.083333333328</v>
          </cell>
          <cell r="AN235">
            <v>136889</v>
          </cell>
          <cell r="AR235">
            <v>175194.66666666666</v>
          </cell>
          <cell r="AV235">
            <v>146410.91666666666</v>
          </cell>
          <cell r="AZ235">
            <v>102348.5</v>
          </cell>
        </row>
        <row r="236">
          <cell r="Q236">
            <v>0</v>
          </cell>
          <cell r="S236">
            <v>0</v>
          </cell>
          <cell r="U236">
            <v>3391.6</v>
          </cell>
          <cell r="V236">
            <v>3391.6</v>
          </cell>
          <cell r="W236">
            <v>0</v>
          </cell>
          <cell r="Y236">
            <v>0</v>
          </cell>
          <cell r="AA236">
            <v>0</v>
          </cell>
          <cell r="AJ236">
            <v>0</v>
          </cell>
          <cell r="AN236">
            <v>423.95</v>
          </cell>
          <cell r="AR236">
            <v>847.9</v>
          </cell>
          <cell r="AV236">
            <v>847.9</v>
          </cell>
          <cell r="AZ236">
            <v>423.95</v>
          </cell>
        </row>
        <row r="237">
          <cell r="U237">
            <v>850698.03</v>
          </cell>
          <cell r="V237">
            <v>850698.03</v>
          </cell>
          <cell r="W237">
            <v>850698.03</v>
          </cell>
          <cell r="Y237">
            <v>850698.03</v>
          </cell>
          <cell r="AA237">
            <v>680316.76</v>
          </cell>
          <cell r="AJ237">
            <v>0</v>
          </cell>
          <cell r="AN237">
            <v>106337.25374999999</v>
          </cell>
          <cell r="AR237">
            <v>389903.26374999998</v>
          </cell>
          <cell r="AV237">
            <v>623774.73666666669</v>
          </cell>
          <cell r="AZ237">
            <v>744209.73624999996</v>
          </cell>
        </row>
        <row r="238">
          <cell r="U238">
            <v>2601177.58</v>
          </cell>
          <cell r="V238">
            <v>1298.0899999999999</v>
          </cell>
          <cell r="W238">
            <v>0</v>
          </cell>
          <cell r="Y238">
            <v>0</v>
          </cell>
          <cell r="AA238">
            <v>0</v>
          </cell>
          <cell r="AJ238">
            <v>0</v>
          </cell>
          <cell r="AN238">
            <v>108382.39916666667</v>
          </cell>
          <cell r="AR238">
            <v>216872.9725</v>
          </cell>
          <cell r="AV238">
            <v>216872.9725</v>
          </cell>
          <cell r="AZ238">
            <v>108490.57333333335</v>
          </cell>
        </row>
        <row r="239">
          <cell r="AA239">
            <v>430457</v>
          </cell>
          <cell r="AR239">
            <v>0</v>
          </cell>
          <cell r="AV239">
            <v>140194.10541666669</v>
          </cell>
          <cell r="AZ239">
            <v>439311.96666666662</v>
          </cell>
        </row>
        <row r="240">
          <cell r="Q240">
            <v>0</v>
          </cell>
          <cell r="S240">
            <v>0</v>
          </cell>
          <cell r="U240">
            <v>0</v>
          </cell>
          <cell r="V240">
            <v>0</v>
          </cell>
          <cell r="W240">
            <v>0</v>
          </cell>
          <cell r="Y240">
            <v>0</v>
          </cell>
          <cell r="AA240">
            <v>0</v>
          </cell>
          <cell r="AJ240">
            <v>0</v>
          </cell>
          <cell r="AN240">
            <v>0</v>
          </cell>
          <cell r="AR240">
            <v>0</v>
          </cell>
          <cell r="AV240">
            <v>-1212.355</v>
          </cell>
          <cell r="AZ240">
            <v>-1228.9316666666666</v>
          </cell>
        </row>
        <row r="241">
          <cell r="Q241">
            <v>181639.72</v>
          </cell>
          <cell r="S241">
            <v>177332.42</v>
          </cell>
          <cell r="U241">
            <v>152844.70000000001</v>
          </cell>
          <cell r="V241">
            <v>147856.9</v>
          </cell>
          <cell r="W241">
            <v>145758.07999999999</v>
          </cell>
          <cell r="Y241">
            <v>139385.07999999999</v>
          </cell>
          <cell r="AA241">
            <v>133565.04</v>
          </cell>
          <cell r="AJ241">
            <v>185209.14666666664</v>
          </cell>
          <cell r="AN241">
            <v>178778.2858333333</v>
          </cell>
          <cell r="AR241">
            <v>165909.46666666665</v>
          </cell>
          <cell r="AV241">
            <v>149930.62083333332</v>
          </cell>
          <cell r="AZ241">
            <v>134595.33958333332</v>
          </cell>
        </row>
        <row r="242">
          <cell r="Q242">
            <v>5232078.96</v>
          </cell>
          <cell r="S242">
            <v>5303522.17</v>
          </cell>
          <cell r="U242">
            <v>5171938.03</v>
          </cell>
          <cell r="V242">
            <v>5265641.25</v>
          </cell>
          <cell r="W242">
            <v>4961353.8600000003</v>
          </cell>
          <cell r="Y242">
            <v>5085657.72</v>
          </cell>
          <cell r="AA242">
            <v>5340001.91</v>
          </cell>
          <cell r="AJ242">
            <v>4702342.3191666668</v>
          </cell>
          <cell r="AN242">
            <v>4905230.2016666662</v>
          </cell>
          <cell r="AR242">
            <v>5102836.3962500002</v>
          </cell>
          <cell r="AV242">
            <v>5237496.6266666669</v>
          </cell>
          <cell r="AZ242">
            <v>5223399.6920833336</v>
          </cell>
        </row>
        <row r="243">
          <cell r="Q243">
            <v>25085.26</v>
          </cell>
          <cell r="S243">
            <v>16178.53</v>
          </cell>
          <cell r="U243">
            <v>18830.25</v>
          </cell>
          <cell r="V243">
            <v>15788.79</v>
          </cell>
          <cell r="W243">
            <v>14628.32</v>
          </cell>
          <cell r="Y243">
            <v>22230.07</v>
          </cell>
          <cell r="AA243">
            <v>24338.17</v>
          </cell>
          <cell r="AJ243">
            <v>28482.822083333333</v>
          </cell>
          <cell r="AN243">
            <v>22571.727499999997</v>
          </cell>
          <cell r="AR243">
            <v>19883.045833333337</v>
          </cell>
          <cell r="AV243">
            <v>20404.464166666665</v>
          </cell>
          <cell r="AZ243">
            <v>26224.22083333334</v>
          </cell>
        </row>
        <row r="244">
          <cell r="Q244">
            <v>0</v>
          </cell>
          <cell r="S244">
            <v>0</v>
          </cell>
          <cell r="U244">
            <v>0</v>
          </cell>
          <cell r="V244">
            <v>0</v>
          </cell>
          <cell r="W244">
            <v>0</v>
          </cell>
          <cell r="Y244">
            <v>0</v>
          </cell>
          <cell r="AA244">
            <v>0</v>
          </cell>
          <cell r="AJ244">
            <v>0</v>
          </cell>
          <cell r="AN244">
            <v>0</v>
          </cell>
          <cell r="AR244">
            <v>0</v>
          </cell>
          <cell r="AV244">
            <v>0</v>
          </cell>
          <cell r="AZ244">
            <v>0</v>
          </cell>
        </row>
        <row r="245">
          <cell r="Q245">
            <v>47778.19</v>
          </cell>
          <cell r="S245">
            <v>51354.7</v>
          </cell>
          <cell r="U245">
            <v>146589.79</v>
          </cell>
          <cell r="V245">
            <v>48121.87</v>
          </cell>
          <cell r="W245">
            <v>42525.64</v>
          </cell>
          <cell r="Y245">
            <v>32333.56</v>
          </cell>
          <cell r="AA245">
            <v>28557.599999999999</v>
          </cell>
          <cell r="AJ245">
            <v>65533.318333333322</v>
          </cell>
          <cell r="AN245">
            <v>52685.482083333336</v>
          </cell>
          <cell r="AR245">
            <v>59184.195000000007</v>
          </cell>
          <cell r="AV245">
            <v>54056.328750000008</v>
          </cell>
          <cell r="AZ245">
            <v>27186.850416666668</v>
          </cell>
        </row>
        <row r="246">
          <cell r="Q246">
            <v>14913615.74</v>
          </cell>
          <cell r="S246">
            <v>13472557.5</v>
          </cell>
          <cell r="U246">
            <v>10803004.4</v>
          </cell>
          <cell r="V246">
            <v>8740673.6099999994</v>
          </cell>
          <cell r="W246">
            <v>11315327.16</v>
          </cell>
          <cell r="Y246">
            <v>10232152.300000001</v>
          </cell>
          <cell r="AA246">
            <v>6965380.4199999999</v>
          </cell>
          <cell r="AJ246">
            <v>11847936.057916665</v>
          </cell>
          <cell r="AN246">
            <v>12019658.159583332</v>
          </cell>
          <cell r="AR246">
            <v>11383191.800416669</v>
          </cell>
          <cell r="AV246">
            <v>10167417.063333334</v>
          </cell>
          <cell r="AZ246">
            <v>8593383.3754166663</v>
          </cell>
        </row>
        <row r="247">
          <cell r="Q247">
            <v>21062818.800000001</v>
          </cell>
          <cell r="S247">
            <v>21062818.800000001</v>
          </cell>
          <cell r="U247">
            <v>21062818.800000001</v>
          </cell>
          <cell r="V247">
            <v>21062818.800000001</v>
          </cell>
          <cell r="W247">
            <v>21062818.800000001</v>
          </cell>
          <cell r="Y247">
            <v>0</v>
          </cell>
          <cell r="AA247">
            <v>0</v>
          </cell>
          <cell r="AJ247">
            <v>21062818.800000004</v>
          </cell>
          <cell r="AN247">
            <v>21062818.800000004</v>
          </cell>
          <cell r="AR247">
            <v>20185201.350000005</v>
          </cell>
          <cell r="AV247">
            <v>13164261.75</v>
          </cell>
          <cell r="AZ247">
            <v>6143322.1500000013</v>
          </cell>
        </row>
        <row r="248">
          <cell r="Q248">
            <v>0</v>
          </cell>
          <cell r="S248">
            <v>0</v>
          </cell>
          <cell r="U248">
            <v>0</v>
          </cell>
          <cell r="V248">
            <v>0</v>
          </cell>
          <cell r="W248">
            <v>0</v>
          </cell>
          <cell r="Y248">
            <v>0</v>
          </cell>
          <cell r="AA248">
            <v>0</v>
          </cell>
          <cell r="AJ248">
            <v>0</v>
          </cell>
          <cell r="AN248">
            <v>0</v>
          </cell>
          <cell r="AR248">
            <v>0</v>
          </cell>
          <cell r="AV248">
            <v>0</v>
          </cell>
          <cell r="AZ248">
            <v>0</v>
          </cell>
        </row>
        <row r="249">
          <cell r="Q249">
            <v>0</v>
          </cell>
          <cell r="S249">
            <v>0</v>
          </cell>
          <cell r="U249">
            <v>0</v>
          </cell>
          <cell r="V249">
            <v>0</v>
          </cell>
          <cell r="W249">
            <v>0</v>
          </cell>
          <cell r="Y249">
            <v>0</v>
          </cell>
          <cell r="AA249">
            <v>0</v>
          </cell>
          <cell r="AJ249">
            <v>474568.26750000002</v>
          </cell>
          <cell r="AN249">
            <v>57574.006249999999</v>
          </cell>
          <cell r="AR249">
            <v>0</v>
          </cell>
          <cell r="AV249">
            <v>0</v>
          </cell>
          <cell r="AZ249">
            <v>0</v>
          </cell>
        </row>
        <row r="250">
          <cell r="Q250">
            <v>0</v>
          </cell>
          <cell r="S250">
            <v>0</v>
          </cell>
          <cell r="U250">
            <v>0</v>
          </cell>
          <cell r="V250">
            <v>0</v>
          </cell>
          <cell r="W250">
            <v>0</v>
          </cell>
          <cell r="Y250">
            <v>0</v>
          </cell>
          <cell r="AA250">
            <v>0</v>
          </cell>
          <cell r="AJ250">
            <v>5427824.1000000006</v>
          </cell>
          <cell r="AN250">
            <v>2077824.1000000003</v>
          </cell>
          <cell r="AR250">
            <v>0</v>
          </cell>
          <cell r="AV250">
            <v>0</v>
          </cell>
          <cell r="AZ250">
            <v>0</v>
          </cell>
        </row>
        <row r="251">
          <cell r="Q251">
            <v>1500000</v>
          </cell>
          <cell r="S251">
            <v>1500000</v>
          </cell>
          <cell r="U251">
            <v>2233147</v>
          </cell>
          <cell r="V251">
            <v>2309866</v>
          </cell>
          <cell r="W251">
            <v>2309866</v>
          </cell>
          <cell r="Y251">
            <v>2085348.63</v>
          </cell>
          <cell r="AA251">
            <v>2085348.63</v>
          </cell>
          <cell r="AJ251">
            <v>62500</v>
          </cell>
          <cell r="AN251">
            <v>654143.375</v>
          </cell>
          <cell r="AR251">
            <v>1411547.1929166669</v>
          </cell>
          <cell r="AV251">
            <v>2044163.4029166664</v>
          </cell>
          <cell r="AZ251">
            <v>2147636.2379166661</v>
          </cell>
        </row>
        <row r="252">
          <cell r="Q252">
            <v>0</v>
          </cell>
          <cell r="S252">
            <v>0</v>
          </cell>
          <cell r="U252">
            <v>0</v>
          </cell>
          <cell r="V252">
            <v>0</v>
          </cell>
          <cell r="W252">
            <v>0</v>
          </cell>
          <cell r="Y252">
            <v>0</v>
          </cell>
          <cell r="AA252">
            <v>0</v>
          </cell>
          <cell r="AJ252">
            <v>0</v>
          </cell>
          <cell r="AN252">
            <v>0</v>
          </cell>
          <cell r="AR252">
            <v>0</v>
          </cell>
          <cell r="AV252">
            <v>0</v>
          </cell>
          <cell r="AZ252">
            <v>0</v>
          </cell>
        </row>
        <row r="253">
          <cell r="Q253">
            <v>639223.5</v>
          </cell>
          <cell r="S253">
            <v>517085.9</v>
          </cell>
          <cell r="U253">
            <v>531793.19999999995</v>
          </cell>
          <cell r="V253">
            <v>489771.44</v>
          </cell>
          <cell r="W253">
            <v>519584.28</v>
          </cell>
          <cell r="Y253">
            <v>526071.04000000004</v>
          </cell>
          <cell r="AA253">
            <v>489948.17</v>
          </cell>
          <cell r="AJ253">
            <v>603853.4804166666</v>
          </cell>
          <cell r="AN253">
            <v>583334.47875000013</v>
          </cell>
          <cell r="AR253">
            <v>558575.03166666662</v>
          </cell>
          <cell r="AV253">
            <v>532058.0229166667</v>
          </cell>
          <cell r="AZ253">
            <v>505986.51208333328</v>
          </cell>
        </row>
        <row r="254">
          <cell r="Q254">
            <v>0</v>
          </cell>
          <cell r="S254">
            <v>0</v>
          </cell>
          <cell r="U254">
            <v>0</v>
          </cell>
          <cell r="V254">
            <v>0</v>
          </cell>
          <cell r="W254">
            <v>0</v>
          </cell>
          <cell r="Y254">
            <v>0</v>
          </cell>
          <cell r="AA254">
            <v>0</v>
          </cell>
          <cell r="AJ254">
            <v>0</v>
          </cell>
          <cell r="AN254">
            <v>0</v>
          </cell>
          <cell r="AR254">
            <v>0</v>
          </cell>
          <cell r="AV254">
            <v>0</v>
          </cell>
          <cell r="AZ254">
            <v>0</v>
          </cell>
        </row>
        <row r="255">
          <cell r="Q255">
            <v>0</v>
          </cell>
          <cell r="S255">
            <v>0</v>
          </cell>
          <cell r="U255">
            <v>0</v>
          </cell>
          <cell r="V255">
            <v>0</v>
          </cell>
          <cell r="W255">
            <v>0</v>
          </cell>
          <cell r="Y255">
            <v>0</v>
          </cell>
          <cell r="AA255">
            <v>0</v>
          </cell>
          <cell r="AJ255">
            <v>0</v>
          </cell>
          <cell r="AN255">
            <v>0</v>
          </cell>
          <cell r="AR255">
            <v>0</v>
          </cell>
          <cell r="AV255">
            <v>0</v>
          </cell>
          <cell r="AZ255">
            <v>0</v>
          </cell>
        </row>
        <row r="256">
          <cell r="Q256">
            <v>8327.23</v>
          </cell>
          <cell r="S256">
            <v>7249.76</v>
          </cell>
          <cell r="U256">
            <v>7049.76</v>
          </cell>
          <cell r="V256">
            <v>6949.76</v>
          </cell>
          <cell r="W256">
            <v>6849.76</v>
          </cell>
          <cell r="Y256">
            <v>6649.76</v>
          </cell>
          <cell r="AA256">
            <v>6449.76</v>
          </cell>
          <cell r="AJ256">
            <v>9794.1995833333349</v>
          </cell>
          <cell r="AN256">
            <v>8419.0958333333328</v>
          </cell>
          <cell r="AR256">
            <v>7576.5349999999989</v>
          </cell>
          <cell r="AV256">
            <v>6488.5712500000009</v>
          </cell>
          <cell r="AZ256">
            <v>5992.0129166666675</v>
          </cell>
        </row>
        <row r="257">
          <cell r="Q257">
            <v>0</v>
          </cell>
          <cell r="S257">
            <v>0</v>
          </cell>
          <cell r="U257">
            <v>0</v>
          </cell>
          <cell r="V257">
            <v>0</v>
          </cell>
          <cell r="W257">
            <v>0</v>
          </cell>
          <cell r="Y257">
            <v>0</v>
          </cell>
          <cell r="AA257">
            <v>0</v>
          </cell>
          <cell r="AJ257">
            <v>187281.44333333336</v>
          </cell>
          <cell r="AN257">
            <v>0</v>
          </cell>
          <cell r="AR257">
            <v>0</v>
          </cell>
          <cell r="AV257">
            <v>0</v>
          </cell>
          <cell r="AZ257">
            <v>0</v>
          </cell>
        </row>
        <row r="258">
          <cell r="Q258">
            <v>308204.13</v>
          </cell>
          <cell r="S258">
            <v>181982.71</v>
          </cell>
          <cell r="U258">
            <v>82231.14</v>
          </cell>
          <cell r="V258">
            <v>82231.14</v>
          </cell>
          <cell r="W258">
            <v>82231.14</v>
          </cell>
          <cell r="Y258">
            <v>82231.14</v>
          </cell>
          <cell r="AA258">
            <v>82231.14</v>
          </cell>
          <cell r="AJ258">
            <v>352707.13249999989</v>
          </cell>
          <cell r="AN258">
            <v>284567.32249999995</v>
          </cell>
          <cell r="AR258">
            <v>189149.89583333328</v>
          </cell>
          <cell r="AV258">
            <v>111809.98791666667</v>
          </cell>
          <cell r="AZ258">
            <v>82231.14</v>
          </cell>
        </row>
        <row r="259">
          <cell r="Q259">
            <v>532376</v>
          </cell>
          <cell r="S259">
            <v>532376</v>
          </cell>
          <cell r="U259">
            <v>532376</v>
          </cell>
          <cell r="V259">
            <v>532376</v>
          </cell>
          <cell r="W259">
            <v>532376</v>
          </cell>
          <cell r="Y259">
            <v>532376</v>
          </cell>
          <cell r="AA259">
            <v>532376</v>
          </cell>
          <cell r="AJ259">
            <v>520515.66666666669</v>
          </cell>
          <cell r="AN259">
            <v>524641</v>
          </cell>
          <cell r="AR259">
            <v>528766.33333333337</v>
          </cell>
          <cell r="AV259">
            <v>533494.65500000003</v>
          </cell>
          <cell r="AZ259">
            <v>542443.8949999999</v>
          </cell>
        </row>
        <row r="260">
          <cell r="Q260">
            <v>99000</v>
          </cell>
          <cell r="S260">
            <v>99000</v>
          </cell>
          <cell r="U260">
            <v>99000</v>
          </cell>
          <cell r="V260">
            <v>99000</v>
          </cell>
          <cell r="W260">
            <v>137000</v>
          </cell>
          <cell r="Y260">
            <v>137000</v>
          </cell>
          <cell r="AA260">
            <v>137000</v>
          </cell>
          <cell r="AJ260">
            <v>4125</v>
          </cell>
          <cell r="AN260">
            <v>37125</v>
          </cell>
          <cell r="AR260">
            <v>78041.666666666672</v>
          </cell>
          <cell r="AV260">
            <v>119583.33333333333</v>
          </cell>
          <cell r="AZ260">
            <v>132250</v>
          </cell>
        </row>
        <row r="261">
          <cell r="Q261">
            <v>0</v>
          </cell>
          <cell r="S261">
            <v>0</v>
          </cell>
          <cell r="U261">
            <v>0</v>
          </cell>
          <cell r="V261">
            <v>0</v>
          </cell>
          <cell r="W261">
            <v>0</v>
          </cell>
          <cell r="Y261">
            <v>0</v>
          </cell>
          <cell r="AA261">
            <v>0</v>
          </cell>
          <cell r="AJ261">
            <v>0</v>
          </cell>
          <cell r="AN261">
            <v>0</v>
          </cell>
          <cell r="AR261">
            <v>0</v>
          </cell>
          <cell r="AV261">
            <v>0</v>
          </cell>
          <cell r="AZ261">
            <v>0</v>
          </cell>
        </row>
        <row r="262">
          <cell r="Q262">
            <v>0</v>
          </cell>
          <cell r="S262">
            <v>0</v>
          </cell>
          <cell r="U262">
            <v>0</v>
          </cell>
          <cell r="V262">
            <v>0</v>
          </cell>
          <cell r="W262">
            <v>0</v>
          </cell>
          <cell r="Y262">
            <v>0</v>
          </cell>
          <cell r="AA262">
            <v>0</v>
          </cell>
          <cell r="AJ262">
            <v>0</v>
          </cell>
          <cell r="AN262">
            <v>0</v>
          </cell>
          <cell r="AR262">
            <v>0</v>
          </cell>
          <cell r="AV262">
            <v>0</v>
          </cell>
          <cell r="AZ262">
            <v>0</v>
          </cell>
        </row>
        <row r="263">
          <cell r="Q263">
            <v>7712913.7300000004</v>
          </cell>
          <cell r="S263">
            <v>9257769.7599999998</v>
          </cell>
          <cell r="U263">
            <v>7971969.96</v>
          </cell>
          <cell r="V263">
            <v>3204332.84</v>
          </cell>
          <cell r="W263">
            <v>2059862.23</v>
          </cell>
          <cell r="Y263">
            <v>3857155.22</v>
          </cell>
          <cell r="AA263">
            <v>4569474.8600000003</v>
          </cell>
          <cell r="AJ263">
            <v>8535830.9170833342</v>
          </cell>
          <cell r="AN263">
            <v>8052605.5554166669</v>
          </cell>
          <cell r="AR263">
            <v>6500748.6154166674</v>
          </cell>
          <cell r="AV263">
            <v>5526328.5091666663</v>
          </cell>
          <cell r="AZ263">
            <v>5502157.1258333335</v>
          </cell>
        </row>
        <row r="264">
          <cell r="Q264">
            <v>-3199410.1</v>
          </cell>
          <cell r="S264">
            <v>-3341648.63</v>
          </cell>
          <cell r="U264">
            <v>-3448458.23</v>
          </cell>
          <cell r="V264">
            <v>-3511372.47</v>
          </cell>
          <cell r="W264">
            <v>-3583223.03</v>
          </cell>
          <cell r="Y264">
            <v>-3589433.51</v>
          </cell>
          <cell r="AA264">
            <v>-3610663.08</v>
          </cell>
          <cell r="AJ264">
            <v>-2353592.8508333326</v>
          </cell>
          <cell r="AN264">
            <v>-2694151.5550000002</v>
          </cell>
          <cell r="AR264">
            <v>-3113717.1191666671</v>
          </cell>
          <cell r="AV264">
            <v>-3550589.9350000001</v>
          </cell>
          <cell r="AZ264">
            <v>-3878103.0595833338</v>
          </cell>
        </row>
        <row r="265">
          <cell r="Q265">
            <v>-1719418.91</v>
          </cell>
          <cell r="S265">
            <v>-1815110.43</v>
          </cell>
          <cell r="U265">
            <v>-1696730.77</v>
          </cell>
          <cell r="V265">
            <v>-1627270.89</v>
          </cell>
          <cell r="W265">
            <v>-1512518.6</v>
          </cell>
          <cell r="Y265">
            <v>-1468993.08</v>
          </cell>
          <cell r="AA265">
            <v>-1556702.85</v>
          </cell>
          <cell r="AJ265">
            <v>-1059522.6820833334</v>
          </cell>
          <cell r="AN265">
            <v>-1273109.2837500002</v>
          </cell>
          <cell r="AR265">
            <v>-1477585.0216666667</v>
          </cell>
          <cell r="AV265">
            <v>-1660174.4650000001</v>
          </cell>
          <cell r="AZ265">
            <v>-1744353.6429166666</v>
          </cell>
        </row>
        <row r="266">
          <cell r="Q266">
            <v>0</v>
          </cell>
          <cell r="S266">
            <v>0</v>
          </cell>
          <cell r="U266">
            <v>0</v>
          </cell>
          <cell r="V266">
            <v>0</v>
          </cell>
          <cell r="W266">
            <v>0</v>
          </cell>
          <cell r="Y266">
            <v>0</v>
          </cell>
          <cell r="AA266">
            <v>0</v>
          </cell>
          <cell r="AJ266">
            <v>0</v>
          </cell>
          <cell r="AN266">
            <v>0</v>
          </cell>
          <cell r="AR266">
            <v>0</v>
          </cell>
          <cell r="AV266">
            <v>0</v>
          </cell>
          <cell r="AZ266">
            <v>0</v>
          </cell>
        </row>
        <row r="267">
          <cell r="Q267">
            <v>3199410.1</v>
          </cell>
          <cell r="S267">
            <v>0</v>
          </cell>
          <cell r="U267">
            <v>0</v>
          </cell>
          <cell r="V267">
            <v>0</v>
          </cell>
          <cell r="W267">
            <v>0</v>
          </cell>
          <cell r="Y267">
            <v>0</v>
          </cell>
          <cell r="AA267">
            <v>0</v>
          </cell>
          <cell r="AJ267">
            <v>1985617.35375</v>
          </cell>
          <cell r="AN267">
            <v>1980967.5604166668</v>
          </cell>
          <cell r="AR267">
            <v>1214336.1345833333</v>
          </cell>
          <cell r="AV267">
            <v>407568.77166666667</v>
          </cell>
          <cell r="AZ267">
            <v>0</v>
          </cell>
        </row>
        <row r="268">
          <cell r="Q268">
            <v>1719418.91</v>
          </cell>
          <cell r="S268">
            <v>0</v>
          </cell>
          <cell r="U268">
            <v>0</v>
          </cell>
          <cell r="V268">
            <v>0</v>
          </cell>
          <cell r="W268">
            <v>0</v>
          </cell>
          <cell r="Y268">
            <v>0</v>
          </cell>
          <cell r="AA268">
            <v>0</v>
          </cell>
          <cell r="AJ268">
            <v>921836.3583333334</v>
          </cell>
          <cell r="AN268">
            <v>899361.3550000001</v>
          </cell>
          <cell r="AR268">
            <v>588355.35333333327</v>
          </cell>
          <cell r="AV268">
            <v>223637.82625000001</v>
          </cell>
          <cell r="AZ268">
            <v>0</v>
          </cell>
        </row>
        <row r="269">
          <cell r="Q269">
            <v>0</v>
          </cell>
          <cell r="S269">
            <v>0</v>
          </cell>
          <cell r="U269">
            <v>0</v>
          </cell>
          <cell r="V269">
            <v>0</v>
          </cell>
          <cell r="W269">
            <v>0</v>
          </cell>
          <cell r="Y269">
            <v>0</v>
          </cell>
          <cell r="AA269">
            <v>0</v>
          </cell>
          <cell r="AJ269">
            <v>-244840.10958333328</v>
          </cell>
          <cell r="AN269">
            <v>-94169.272916666654</v>
          </cell>
          <cell r="AR269">
            <v>0</v>
          </cell>
          <cell r="AV269">
            <v>0</v>
          </cell>
          <cell r="AZ269">
            <v>0</v>
          </cell>
        </row>
        <row r="270">
          <cell r="Q270">
            <v>0</v>
          </cell>
          <cell r="S270">
            <v>0</v>
          </cell>
          <cell r="U270">
            <v>0</v>
          </cell>
          <cell r="V270">
            <v>0</v>
          </cell>
          <cell r="W270">
            <v>0</v>
          </cell>
          <cell r="Y270">
            <v>0</v>
          </cell>
          <cell r="AA270">
            <v>0</v>
          </cell>
          <cell r="AJ270">
            <v>0</v>
          </cell>
          <cell r="AN270">
            <v>0</v>
          </cell>
          <cell r="AR270">
            <v>0</v>
          </cell>
          <cell r="AV270">
            <v>0</v>
          </cell>
          <cell r="AZ270">
            <v>0</v>
          </cell>
        </row>
        <row r="271">
          <cell r="Q271">
            <v>-842797.76</v>
          </cell>
          <cell r="S271">
            <v>-835819.99</v>
          </cell>
          <cell r="U271">
            <v>-793803.49</v>
          </cell>
          <cell r="V271">
            <v>-804982.79</v>
          </cell>
          <cell r="W271">
            <v>-782666.77</v>
          </cell>
          <cell r="Y271">
            <v>-836026.15</v>
          </cell>
          <cell r="AA271">
            <v>-885224.65</v>
          </cell>
          <cell r="AJ271">
            <v>-634380.37875000003</v>
          </cell>
          <cell r="AN271">
            <v>-710862.43916666659</v>
          </cell>
          <cell r="AR271">
            <v>-779355.72833333339</v>
          </cell>
          <cell r="AV271">
            <v>-834370.53625</v>
          </cell>
          <cell r="AZ271">
            <v>-879799.72666666657</v>
          </cell>
        </row>
        <row r="272">
          <cell r="Q272">
            <v>-44.77</v>
          </cell>
          <cell r="S272">
            <v>356.17</v>
          </cell>
          <cell r="U272">
            <v>1011.1</v>
          </cell>
          <cell r="V272">
            <v>1266.52</v>
          </cell>
          <cell r="W272">
            <v>1525.51</v>
          </cell>
          <cell r="Y272">
            <v>3030.2</v>
          </cell>
          <cell r="AA272">
            <v>1616.54</v>
          </cell>
          <cell r="AJ272">
            <v>2308.2641666666668</v>
          </cell>
          <cell r="AN272">
            <v>2134.5391666666665</v>
          </cell>
          <cell r="AR272">
            <v>2052.9354166666667</v>
          </cell>
          <cell r="AV272">
            <v>2168.4337499999997</v>
          </cell>
          <cell r="AZ272">
            <v>2197.864583333333</v>
          </cell>
        </row>
        <row r="273">
          <cell r="Q273">
            <v>0</v>
          </cell>
          <cell r="S273">
            <v>0</v>
          </cell>
          <cell r="U273">
            <v>0</v>
          </cell>
          <cell r="V273">
            <v>0</v>
          </cell>
          <cell r="W273">
            <v>0</v>
          </cell>
          <cell r="Y273">
            <v>0</v>
          </cell>
          <cell r="AA273">
            <v>0</v>
          </cell>
          <cell r="AJ273">
            <v>0</v>
          </cell>
          <cell r="AN273">
            <v>0</v>
          </cell>
          <cell r="AR273">
            <v>0</v>
          </cell>
          <cell r="AV273">
            <v>0</v>
          </cell>
          <cell r="AZ273">
            <v>0</v>
          </cell>
        </row>
        <row r="274">
          <cell r="Q274">
            <v>8720.19</v>
          </cell>
          <cell r="S274">
            <v>67041.33</v>
          </cell>
          <cell r="U274">
            <v>15222.07</v>
          </cell>
          <cell r="V274">
            <v>52573.73</v>
          </cell>
          <cell r="W274">
            <v>61391.08</v>
          </cell>
          <cell r="Y274">
            <v>232835.19</v>
          </cell>
          <cell r="AA274">
            <v>36311.51</v>
          </cell>
          <cell r="AJ274">
            <v>34699.973749999997</v>
          </cell>
          <cell r="AN274">
            <v>44925.13041666666</v>
          </cell>
          <cell r="AR274">
            <v>51579.630000000005</v>
          </cell>
          <cell r="AV274">
            <v>68069.60791666666</v>
          </cell>
          <cell r="AZ274">
            <v>64504.783333333333</v>
          </cell>
        </row>
        <row r="275">
          <cell r="Q275">
            <v>0</v>
          </cell>
          <cell r="S275">
            <v>0</v>
          </cell>
          <cell r="U275">
            <v>0</v>
          </cell>
          <cell r="V275">
            <v>0</v>
          </cell>
          <cell r="W275">
            <v>0</v>
          </cell>
          <cell r="Y275">
            <v>0</v>
          </cell>
          <cell r="AA275">
            <v>0</v>
          </cell>
          <cell r="AJ275">
            <v>0</v>
          </cell>
          <cell r="AN275">
            <v>0</v>
          </cell>
          <cell r="AR275">
            <v>0</v>
          </cell>
          <cell r="AV275">
            <v>0</v>
          </cell>
          <cell r="AZ275">
            <v>0</v>
          </cell>
        </row>
        <row r="276">
          <cell r="Q276">
            <v>0</v>
          </cell>
          <cell r="S276">
            <v>0</v>
          </cell>
          <cell r="U276">
            <v>0</v>
          </cell>
          <cell r="V276">
            <v>0</v>
          </cell>
          <cell r="W276">
            <v>0</v>
          </cell>
          <cell r="Y276">
            <v>0</v>
          </cell>
          <cell r="AA276">
            <v>0</v>
          </cell>
          <cell r="AJ276">
            <v>0</v>
          </cell>
          <cell r="AN276">
            <v>0</v>
          </cell>
          <cell r="AR276">
            <v>0</v>
          </cell>
          <cell r="AV276">
            <v>0</v>
          </cell>
          <cell r="AZ276">
            <v>0</v>
          </cell>
        </row>
        <row r="277">
          <cell r="Q277">
            <v>0</v>
          </cell>
          <cell r="S277">
            <v>0</v>
          </cell>
          <cell r="U277">
            <v>0</v>
          </cell>
          <cell r="V277">
            <v>0</v>
          </cell>
          <cell r="W277">
            <v>0</v>
          </cell>
          <cell r="Y277">
            <v>0</v>
          </cell>
          <cell r="AA277">
            <v>0</v>
          </cell>
          <cell r="AJ277">
            <v>0</v>
          </cell>
          <cell r="AN277">
            <v>0</v>
          </cell>
          <cell r="AR277">
            <v>0</v>
          </cell>
          <cell r="AV277">
            <v>0</v>
          </cell>
          <cell r="AZ277">
            <v>0</v>
          </cell>
        </row>
        <row r="278">
          <cell r="Q278">
            <v>-639223.5</v>
          </cell>
          <cell r="S278">
            <v>-517085.9</v>
          </cell>
          <cell r="U278">
            <v>-531793.19999999995</v>
          </cell>
          <cell r="V278">
            <v>-489771.44</v>
          </cell>
          <cell r="W278">
            <v>-519584.28</v>
          </cell>
          <cell r="Y278">
            <v>-526071.04000000004</v>
          </cell>
          <cell r="AA278">
            <v>-489948.17</v>
          </cell>
          <cell r="AJ278">
            <v>-603853.4804166666</v>
          </cell>
          <cell r="AN278">
            <v>-583334.47875000013</v>
          </cell>
          <cell r="AR278">
            <v>-558575.03166666662</v>
          </cell>
          <cell r="AV278">
            <v>-532058.0229166667</v>
          </cell>
          <cell r="AZ278">
            <v>-505986.51208333328</v>
          </cell>
        </row>
        <row r="279">
          <cell r="Q279">
            <v>6132808.3899999997</v>
          </cell>
          <cell r="S279">
            <v>9137238.7699999996</v>
          </cell>
          <cell r="U279">
            <v>2699641.88</v>
          </cell>
          <cell r="V279">
            <v>2804746.31</v>
          </cell>
          <cell r="W279">
            <v>112476.9</v>
          </cell>
          <cell r="Y279">
            <v>403928.49</v>
          </cell>
          <cell r="AA279">
            <v>497031.58</v>
          </cell>
          <cell r="AJ279">
            <v>4340062.5712499991</v>
          </cell>
          <cell r="AN279">
            <v>5351910.7491666665</v>
          </cell>
          <cell r="AR279">
            <v>4169563.3070833334</v>
          </cell>
          <cell r="AV279">
            <v>2417904.0279166657</v>
          </cell>
          <cell r="AZ279">
            <v>603696.52249999996</v>
          </cell>
        </row>
        <row r="280">
          <cell r="Q280">
            <v>2953683</v>
          </cell>
          <cell r="S280">
            <v>2953683</v>
          </cell>
          <cell r="U280">
            <v>2953683</v>
          </cell>
          <cell r="V280">
            <v>2953683</v>
          </cell>
          <cell r="W280">
            <v>0</v>
          </cell>
          <cell r="Y280">
            <v>0</v>
          </cell>
          <cell r="AA280">
            <v>0</v>
          </cell>
          <cell r="AJ280">
            <v>370085.375</v>
          </cell>
          <cell r="AN280">
            <v>1354313.0416666667</v>
          </cell>
          <cell r="AR280">
            <v>1723190.0833333333</v>
          </cell>
          <cell r="AV280">
            <v>1353771.375</v>
          </cell>
          <cell r="AZ280">
            <v>369210.375</v>
          </cell>
        </row>
        <row r="281">
          <cell r="Q281">
            <v>1661931.61</v>
          </cell>
          <cell r="S281">
            <v>1630305.04</v>
          </cell>
          <cell r="U281">
            <v>1276552.05</v>
          </cell>
          <cell r="V281">
            <v>864458.71</v>
          </cell>
          <cell r="W281">
            <v>862744.42</v>
          </cell>
          <cell r="Y281">
            <v>1414047.58</v>
          </cell>
          <cell r="AA281">
            <v>1548406.01</v>
          </cell>
          <cell r="AJ281">
            <v>1135187.5266666666</v>
          </cell>
          <cell r="AN281">
            <v>1327369.5483333336</v>
          </cell>
          <cell r="AR281">
            <v>1281920.0045833336</v>
          </cell>
          <cell r="AV281">
            <v>1318342.3354166665</v>
          </cell>
          <cell r="AZ281">
            <v>1491291.7783333333</v>
          </cell>
        </row>
        <row r="282">
          <cell r="Q282">
            <v>1721577.28</v>
          </cell>
          <cell r="S282">
            <v>2014952.41</v>
          </cell>
          <cell r="U282">
            <v>1269350.5900000001</v>
          </cell>
          <cell r="V282">
            <v>1171084.6599999999</v>
          </cell>
          <cell r="W282">
            <v>1299715.27</v>
          </cell>
          <cell r="Y282">
            <v>1579658.91</v>
          </cell>
          <cell r="AA282">
            <v>1660763.86</v>
          </cell>
          <cell r="AJ282">
            <v>1371827.2241666666</v>
          </cell>
          <cell r="AN282">
            <v>1567580.9658333333</v>
          </cell>
          <cell r="AR282">
            <v>1595942.4024999999</v>
          </cell>
          <cell r="AV282">
            <v>1611141.897083333</v>
          </cell>
          <cell r="AZ282">
            <v>1386966.8566666667</v>
          </cell>
        </row>
        <row r="283">
          <cell r="Q283">
            <v>408564.99</v>
          </cell>
          <cell r="S283">
            <v>324416.99</v>
          </cell>
          <cell r="U283">
            <v>282216.99</v>
          </cell>
          <cell r="V283">
            <v>267095.99</v>
          </cell>
          <cell r="W283">
            <v>233406.99</v>
          </cell>
          <cell r="Y283">
            <v>229662.99</v>
          </cell>
          <cell r="AA283">
            <v>260818.99</v>
          </cell>
          <cell r="AJ283">
            <v>373919.03166666673</v>
          </cell>
          <cell r="AN283">
            <v>373433.69833333342</v>
          </cell>
          <cell r="AR283">
            <v>331967.82333333342</v>
          </cell>
          <cell r="AV283">
            <v>277852.82333333342</v>
          </cell>
          <cell r="AZ283">
            <v>254998.07333333339</v>
          </cell>
        </row>
        <row r="284">
          <cell r="Q284">
            <v>32895.58</v>
          </cell>
          <cell r="S284">
            <v>31495.66</v>
          </cell>
          <cell r="U284">
            <v>29432.36</v>
          </cell>
          <cell r="V284">
            <v>28884.46</v>
          </cell>
          <cell r="W284">
            <v>27464.67</v>
          </cell>
          <cell r="Y284">
            <v>26745</v>
          </cell>
          <cell r="AA284">
            <v>26383.52</v>
          </cell>
          <cell r="AJ284">
            <v>47869.359583333331</v>
          </cell>
          <cell r="AN284">
            <v>41802.447500000002</v>
          </cell>
          <cell r="AR284">
            <v>36077.1</v>
          </cell>
          <cell r="AV284">
            <v>28488.466249999998</v>
          </cell>
          <cell r="AZ284">
            <v>27068.943333333329</v>
          </cell>
        </row>
        <row r="285">
          <cell r="Q285">
            <v>1204788.58</v>
          </cell>
          <cell r="S285">
            <v>1166691.6000000001</v>
          </cell>
          <cell r="U285">
            <v>1166691.6000000001</v>
          </cell>
          <cell r="V285">
            <v>1157033.3700000001</v>
          </cell>
          <cell r="W285">
            <v>1157033.3700000001</v>
          </cell>
          <cell r="Y285">
            <v>1150237.71</v>
          </cell>
          <cell r="AA285">
            <v>1131115.93</v>
          </cell>
          <cell r="AJ285">
            <v>1349978.5391666666</v>
          </cell>
          <cell r="AN285">
            <v>1279203.0795833331</v>
          </cell>
          <cell r="AR285">
            <v>1210994.3170833334</v>
          </cell>
          <cell r="AV285">
            <v>1156898.6166666667</v>
          </cell>
          <cell r="AZ285">
            <v>1142853.7000000002</v>
          </cell>
        </row>
        <row r="286">
          <cell r="Q286">
            <v>2136077.9300000002</v>
          </cell>
          <cell r="S286">
            <v>2043050.77</v>
          </cell>
          <cell r="U286">
            <v>1905061.47</v>
          </cell>
          <cell r="V286">
            <v>1905061.47</v>
          </cell>
          <cell r="W286">
            <v>1905061.47</v>
          </cell>
          <cell r="Y286">
            <v>1897591.52</v>
          </cell>
          <cell r="AA286">
            <v>2336915.7400000002</v>
          </cell>
          <cell r="AJ286">
            <v>1180910.8266666669</v>
          </cell>
          <cell r="AN286">
            <v>1668572.3641666668</v>
          </cell>
          <cell r="AR286">
            <v>2188398.6745833331</v>
          </cell>
          <cell r="AV286">
            <v>2063425.2204166662</v>
          </cell>
          <cell r="AZ286">
            <v>1990030.8779166669</v>
          </cell>
        </row>
        <row r="287">
          <cell r="Q287">
            <v>1541729.6</v>
          </cell>
          <cell r="S287">
            <v>1498714.81</v>
          </cell>
          <cell r="U287">
            <v>1453194.8</v>
          </cell>
          <cell r="V287">
            <v>1453194.8</v>
          </cell>
          <cell r="W287">
            <v>1436482.69</v>
          </cell>
          <cell r="Y287">
            <v>1381116.26</v>
          </cell>
          <cell r="AA287">
            <v>1380010.3</v>
          </cell>
          <cell r="AJ287">
            <v>1821200.9724999995</v>
          </cell>
          <cell r="AN287">
            <v>1700331.3816666666</v>
          </cell>
          <cell r="AR287">
            <v>1564918.4195833337</v>
          </cell>
          <cell r="AV287">
            <v>1533345.2758333331</v>
          </cell>
          <cell r="AZ287">
            <v>1771028.3266666664</v>
          </cell>
        </row>
        <row r="288">
          <cell r="Q288">
            <v>0</v>
          </cell>
          <cell r="S288">
            <v>0</v>
          </cell>
          <cell r="U288">
            <v>0</v>
          </cell>
          <cell r="V288">
            <v>0</v>
          </cell>
          <cell r="W288">
            <v>0</v>
          </cell>
          <cell r="Y288">
            <v>0</v>
          </cell>
          <cell r="AA288">
            <v>0</v>
          </cell>
          <cell r="AJ288">
            <v>0</v>
          </cell>
          <cell r="AN288">
            <v>0</v>
          </cell>
          <cell r="AR288">
            <v>0</v>
          </cell>
          <cell r="AV288">
            <v>0</v>
          </cell>
          <cell r="AZ288">
            <v>0</v>
          </cell>
        </row>
        <row r="289">
          <cell r="Q289">
            <v>296599.96000000002</v>
          </cell>
          <cell r="S289">
            <v>296599.96000000002</v>
          </cell>
          <cell r="U289">
            <v>296599.96000000002</v>
          </cell>
          <cell r="V289">
            <v>296599.96000000002</v>
          </cell>
          <cell r="W289">
            <v>296599.96000000002</v>
          </cell>
          <cell r="Y289">
            <v>296599.96000000002</v>
          </cell>
          <cell r="AA289">
            <v>296599.96000000002</v>
          </cell>
          <cell r="AJ289">
            <v>295586.93708333332</v>
          </cell>
          <cell r="AN289">
            <v>296063.65375</v>
          </cell>
          <cell r="AR289">
            <v>296540.37041666667</v>
          </cell>
          <cell r="AV289">
            <v>296599.96000000002</v>
          </cell>
          <cell r="AZ289">
            <v>296599.96000000002</v>
          </cell>
        </row>
        <row r="290">
          <cell r="Q290">
            <v>0</v>
          </cell>
          <cell r="S290">
            <v>0</v>
          </cell>
          <cell r="U290">
            <v>0</v>
          </cell>
          <cell r="V290">
            <v>0</v>
          </cell>
          <cell r="W290">
            <v>0</v>
          </cell>
          <cell r="Y290">
            <v>0</v>
          </cell>
          <cell r="AA290">
            <v>0</v>
          </cell>
          <cell r="AJ290">
            <v>0</v>
          </cell>
          <cell r="AN290">
            <v>0</v>
          </cell>
          <cell r="AR290">
            <v>0</v>
          </cell>
          <cell r="AV290">
            <v>0</v>
          </cell>
          <cell r="AZ290">
            <v>0</v>
          </cell>
        </row>
        <row r="291">
          <cell r="Q291">
            <v>0</v>
          </cell>
          <cell r="S291">
            <v>0</v>
          </cell>
          <cell r="U291">
            <v>0</v>
          </cell>
          <cell r="V291">
            <v>0</v>
          </cell>
          <cell r="W291">
            <v>0</v>
          </cell>
          <cell r="Y291">
            <v>0</v>
          </cell>
          <cell r="AA291">
            <v>0</v>
          </cell>
          <cell r="AJ291">
            <v>0</v>
          </cell>
          <cell r="AN291">
            <v>0</v>
          </cell>
          <cell r="AR291">
            <v>0</v>
          </cell>
          <cell r="AV291">
            <v>0</v>
          </cell>
          <cell r="AZ291">
            <v>0</v>
          </cell>
        </row>
        <row r="292">
          <cell r="Q292">
            <v>0</v>
          </cell>
          <cell r="S292">
            <v>0</v>
          </cell>
          <cell r="U292">
            <v>0</v>
          </cell>
          <cell r="V292">
            <v>0</v>
          </cell>
          <cell r="W292">
            <v>0</v>
          </cell>
          <cell r="Y292">
            <v>0</v>
          </cell>
          <cell r="AA292">
            <v>0</v>
          </cell>
          <cell r="AJ292">
            <v>0</v>
          </cell>
          <cell r="AN292">
            <v>0</v>
          </cell>
          <cell r="AR292">
            <v>0</v>
          </cell>
          <cell r="AV292">
            <v>0</v>
          </cell>
          <cell r="AZ292">
            <v>0</v>
          </cell>
        </row>
        <row r="293">
          <cell r="Q293">
            <v>236019.11</v>
          </cell>
          <cell r="S293">
            <v>220254.11</v>
          </cell>
          <cell r="U293">
            <v>212357.11</v>
          </cell>
          <cell r="V293">
            <v>174894.11</v>
          </cell>
          <cell r="W293">
            <v>171486.11</v>
          </cell>
          <cell r="Y293">
            <v>132046.10999999999</v>
          </cell>
          <cell r="AA293">
            <v>136125.10999999999</v>
          </cell>
          <cell r="AJ293">
            <v>222455.65166666658</v>
          </cell>
          <cell r="AN293">
            <v>218668.81833333327</v>
          </cell>
          <cell r="AR293">
            <v>202287.81833333324</v>
          </cell>
          <cell r="AV293">
            <v>167884.11</v>
          </cell>
          <cell r="AZ293">
            <v>152636.06833333327</v>
          </cell>
        </row>
        <row r="294">
          <cell r="Q294">
            <v>1269776.1000000001</v>
          </cell>
          <cell r="S294">
            <v>1269776.1000000001</v>
          </cell>
          <cell r="U294">
            <v>1269776.1000000001</v>
          </cell>
          <cell r="V294">
            <v>1269776.1000000001</v>
          </cell>
          <cell r="W294">
            <v>1269776.1000000001</v>
          </cell>
          <cell r="Y294">
            <v>1269776.1000000001</v>
          </cell>
          <cell r="AA294">
            <v>1269776.1000000001</v>
          </cell>
          <cell r="AJ294">
            <v>1286531.0120833332</v>
          </cell>
          <cell r="AN294">
            <v>1279998.7162499998</v>
          </cell>
          <cell r="AR294">
            <v>1274432.6579166665</v>
          </cell>
          <cell r="AV294">
            <v>1258652.075</v>
          </cell>
          <cell r="AZ294">
            <v>1169659.875</v>
          </cell>
        </row>
        <row r="295">
          <cell r="Q295">
            <v>109007.85</v>
          </cell>
          <cell r="S295">
            <v>-107513.12</v>
          </cell>
          <cell r="U295">
            <v>-160827.37</v>
          </cell>
          <cell r="V295">
            <v>-6363.33</v>
          </cell>
          <cell r="W295">
            <v>-243357.72</v>
          </cell>
          <cell r="Y295">
            <v>-75911.67</v>
          </cell>
          <cell r="AA295">
            <v>-32569.119999999999</v>
          </cell>
          <cell r="AJ295">
            <v>58.796666666667683</v>
          </cell>
          <cell r="AN295">
            <v>-52981.907916666671</v>
          </cell>
          <cell r="AR295">
            <v>-55059.267499999994</v>
          </cell>
          <cell r="AV295">
            <v>-34484.439999999995</v>
          </cell>
          <cell r="AZ295">
            <v>-30722.507499999996</v>
          </cell>
        </row>
        <row r="296">
          <cell r="Q296">
            <v>2619710.08</v>
          </cell>
          <cell r="S296">
            <v>2634471.19</v>
          </cell>
          <cell r="U296">
            <v>2595921.54</v>
          </cell>
          <cell r="V296">
            <v>1643690.23</v>
          </cell>
          <cell r="W296">
            <v>647990.86</v>
          </cell>
          <cell r="Y296">
            <v>2432705.02</v>
          </cell>
          <cell r="AA296">
            <v>2870359.44</v>
          </cell>
          <cell r="AJ296">
            <v>109154.58666666667</v>
          </cell>
          <cell r="AN296">
            <v>1025272.3583333334</v>
          </cell>
          <cell r="AR296">
            <v>1572226.62</v>
          </cell>
          <cell r="AV296">
            <v>2503230.8066666671</v>
          </cell>
          <cell r="AZ296">
            <v>2828879.4049999998</v>
          </cell>
        </row>
        <row r="297">
          <cell r="Q297">
            <v>-657287.94999999995</v>
          </cell>
          <cell r="S297">
            <v>-657287.94999999995</v>
          </cell>
          <cell r="U297">
            <v>-1164007.8700000001</v>
          </cell>
          <cell r="V297">
            <v>-1164007.8700000001</v>
          </cell>
          <cell r="W297">
            <v>-155336.56</v>
          </cell>
          <cell r="Y297">
            <v>-155336.56</v>
          </cell>
          <cell r="AA297">
            <v>-660027.71</v>
          </cell>
          <cell r="AJ297">
            <v>-27386.997916666664</v>
          </cell>
          <cell r="AN297">
            <v>-309822.97125</v>
          </cell>
          <cell r="AR297">
            <v>-487685.73833333328</v>
          </cell>
          <cell r="AV297">
            <v>-693209.15374999994</v>
          </cell>
          <cell r="AZ297">
            <v>-501667.4520833334</v>
          </cell>
        </row>
        <row r="298">
          <cell r="Q298">
            <v>8715.92</v>
          </cell>
          <cell r="S298">
            <v>0</v>
          </cell>
          <cell r="U298">
            <v>0</v>
          </cell>
          <cell r="V298">
            <v>0</v>
          </cell>
          <cell r="W298">
            <v>0</v>
          </cell>
          <cell r="Y298">
            <v>0</v>
          </cell>
          <cell r="AA298">
            <v>0</v>
          </cell>
          <cell r="AJ298">
            <v>363.16333333333336</v>
          </cell>
          <cell r="AN298">
            <v>1452.6533333333334</v>
          </cell>
          <cell r="AR298">
            <v>1452.6533333333334</v>
          </cell>
          <cell r="AV298">
            <v>1089.49</v>
          </cell>
          <cell r="AZ298">
            <v>0</v>
          </cell>
        </row>
        <row r="299">
          <cell r="Q299">
            <v>0</v>
          </cell>
          <cell r="S299">
            <v>0</v>
          </cell>
          <cell r="U299">
            <v>0</v>
          </cell>
          <cell r="V299">
            <v>0</v>
          </cell>
          <cell r="W299">
            <v>0</v>
          </cell>
          <cell r="Y299">
            <v>0</v>
          </cell>
          <cell r="AA299">
            <v>0</v>
          </cell>
          <cell r="AJ299">
            <v>0</v>
          </cell>
          <cell r="AN299">
            <v>0</v>
          </cell>
          <cell r="AR299">
            <v>0</v>
          </cell>
          <cell r="AV299">
            <v>0</v>
          </cell>
          <cell r="AZ299">
            <v>0</v>
          </cell>
        </row>
        <row r="300">
          <cell r="Q300">
            <v>0</v>
          </cell>
          <cell r="S300">
            <v>0</v>
          </cell>
          <cell r="U300">
            <v>0</v>
          </cell>
          <cell r="V300">
            <v>0</v>
          </cell>
          <cell r="W300">
            <v>0</v>
          </cell>
          <cell r="Y300">
            <v>0</v>
          </cell>
          <cell r="AA300">
            <v>0</v>
          </cell>
          <cell r="AJ300">
            <v>0</v>
          </cell>
          <cell r="AN300">
            <v>0</v>
          </cell>
          <cell r="AR300">
            <v>0</v>
          </cell>
          <cell r="AV300">
            <v>0</v>
          </cell>
          <cell r="AZ300">
            <v>0</v>
          </cell>
        </row>
        <row r="301">
          <cell r="Q301">
            <v>467455.69</v>
          </cell>
          <cell r="S301">
            <v>461988.35</v>
          </cell>
          <cell r="U301">
            <v>461988.35</v>
          </cell>
          <cell r="V301">
            <v>461988.35</v>
          </cell>
          <cell r="W301">
            <v>461988.35</v>
          </cell>
          <cell r="Y301">
            <v>455789.73</v>
          </cell>
          <cell r="AA301">
            <v>454038.99</v>
          </cell>
          <cell r="AJ301">
            <v>467683.4941666667</v>
          </cell>
          <cell r="AN301">
            <v>466088.85499999998</v>
          </cell>
          <cell r="AR301">
            <v>463582.59500000003</v>
          </cell>
          <cell r="AV301">
            <v>454910.39250000002</v>
          </cell>
          <cell r="AZ301">
            <v>417723.22958333342</v>
          </cell>
        </row>
        <row r="302">
          <cell r="Q302">
            <v>0</v>
          </cell>
          <cell r="S302">
            <v>0</v>
          </cell>
          <cell r="U302">
            <v>0</v>
          </cell>
          <cell r="V302">
            <v>0</v>
          </cell>
          <cell r="W302">
            <v>0</v>
          </cell>
          <cell r="Y302">
            <v>0</v>
          </cell>
          <cell r="AA302">
            <v>0</v>
          </cell>
          <cell r="AJ302">
            <v>0</v>
          </cell>
          <cell r="AN302">
            <v>0</v>
          </cell>
          <cell r="AR302">
            <v>0</v>
          </cell>
          <cell r="AV302">
            <v>0</v>
          </cell>
          <cell r="AZ302">
            <v>0</v>
          </cell>
        </row>
        <row r="303">
          <cell r="Q303">
            <v>10763113.720000001</v>
          </cell>
          <cell r="S303">
            <v>10927264.039999999</v>
          </cell>
          <cell r="U303">
            <v>11385830.41</v>
          </cell>
          <cell r="V303">
            <v>11593050.359999999</v>
          </cell>
          <cell r="W303">
            <v>11385559.310000001</v>
          </cell>
          <cell r="Y303">
            <v>10598837.619999999</v>
          </cell>
          <cell r="AA303">
            <v>10348376.98</v>
          </cell>
          <cell r="AJ303">
            <v>12502888.605000002</v>
          </cell>
          <cell r="AN303">
            <v>11428256.423749998</v>
          </cell>
          <cell r="AR303">
            <v>10987814.266666668</v>
          </cell>
          <cell r="AV303">
            <v>10876446.035000002</v>
          </cell>
          <cell r="AZ303">
            <v>10607426.962083334</v>
          </cell>
        </row>
        <row r="304">
          <cell r="Q304">
            <v>3662699.87</v>
          </cell>
          <cell r="S304">
            <v>3789392.87</v>
          </cell>
          <cell r="U304">
            <v>3881393.87</v>
          </cell>
          <cell r="V304">
            <v>3808184.87</v>
          </cell>
          <cell r="W304">
            <v>3793324.87</v>
          </cell>
          <cell r="Y304">
            <v>3771389.87</v>
          </cell>
          <cell r="AA304">
            <v>3807605.87</v>
          </cell>
          <cell r="AJ304">
            <v>3538858.7866666666</v>
          </cell>
          <cell r="AN304">
            <v>3634559.5366666666</v>
          </cell>
          <cell r="AR304">
            <v>3727514.4949999996</v>
          </cell>
          <cell r="AV304">
            <v>3801788.5366666666</v>
          </cell>
          <cell r="AZ304">
            <v>3821759.8283333331</v>
          </cell>
        </row>
        <row r="305">
          <cell r="Q305">
            <v>-10763113.720000001</v>
          </cell>
          <cell r="S305">
            <v>-10927264.039999999</v>
          </cell>
          <cell r="U305">
            <v>-11373157.609999999</v>
          </cell>
          <cell r="V305">
            <v>-11586482.210000001</v>
          </cell>
          <cell r="W305">
            <v>-11385559.310000001</v>
          </cell>
          <cell r="Y305">
            <v>-10598837.619999999</v>
          </cell>
          <cell r="AA305">
            <v>-10324551</v>
          </cell>
          <cell r="AJ305">
            <v>-12477522.497500002</v>
          </cell>
          <cell r="AN305">
            <v>-11402362.282916667</v>
          </cell>
          <cell r="AR305">
            <v>-10981278.897916667</v>
          </cell>
          <cell r="AV305">
            <v>-10872857.124166667</v>
          </cell>
          <cell r="AZ305">
            <v>-10604366.084583335</v>
          </cell>
        </row>
        <row r="306">
          <cell r="Q306">
            <v>2812058.79</v>
          </cell>
          <cell r="S306">
            <v>2907078.79</v>
          </cell>
          <cell r="U306">
            <v>2976080.79</v>
          </cell>
          <cell r="V306">
            <v>2921175.79</v>
          </cell>
          <cell r="W306">
            <v>2910033.79</v>
          </cell>
          <cell r="Y306">
            <v>2893587.79</v>
          </cell>
          <cell r="AA306">
            <v>2920751.79</v>
          </cell>
          <cell r="AJ306">
            <v>2719173.0816666661</v>
          </cell>
          <cell r="AN306">
            <v>2790951.2066666661</v>
          </cell>
          <cell r="AR306">
            <v>2860671.5816666665</v>
          </cell>
          <cell r="AV306">
            <v>2916381.9149999996</v>
          </cell>
          <cell r="AZ306">
            <v>2931365.9983333331</v>
          </cell>
        </row>
        <row r="307">
          <cell r="Q307">
            <v>6924082.9900000002</v>
          </cell>
          <cell r="S307">
            <v>7019344.25</v>
          </cell>
          <cell r="U307">
            <v>8814246.3100000005</v>
          </cell>
          <cell r="V307">
            <v>10020978.029999999</v>
          </cell>
          <cell r="W307">
            <v>10041976.82</v>
          </cell>
          <cell r="Y307">
            <v>10186882.630000001</v>
          </cell>
          <cell r="AA307">
            <v>13438047.15</v>
          </cell>
          <cell r="AJ307">
            <v>2805053.0529166665</v>
          </cell>
          <cell r="AN307">
            <v>4695493.6983333342</v>
          </cell>
          <cell r="AR307">
            <v>7020482.2300000004</v>
          </cell>
          <cell r="AV307">
            <v>9872144.9237500001</v>
          </cell>
          <cell r="AZ307">
            <v>12536668.922916666</v>
          </cell>
        </row>
        <row r="308">
          <cell r="Q308">
            <v>2315.4899999999998</v>
          </cell>
          <cell r="S308">
            <v>2315.4899999999998</v>
          </cell>
          <cell r="U308">
            <v>2315.4899999999998</v>
          </cell>
          <cell r="V308">
            <v>1875.49</v>
          </cell>
          <cell r="W308">
            <v>1875.49</v>
          </cell>
          <cell r="Y308">
            <v>1875.49</v>
          </cell>
          <cell r="AA308">
            <v>605.33000000000004</v>
          </cell>
          <cell r="AJ308">
            <v>78876.049999999988</v>
          </cell>
          <cell r="AN308">
            <v>51914.389999999992</v>
          </cell>
          <cell r="AR308">
            <v>24824.396666666657</v>
          </cell>
          <cell r="AV308">
            <v>1603.0070833333332</v>
          </cell>
          <cell r="AZ308">
            <v>831.17708333333337</v>
          </cell>
        </row>
        <row r="309">
          <cell r="Q309">
            <v>275.54000000000002</v>
          </cell>
          <cell r="S309">
            <v>275.54000000000002</v>
          </cell>
          <cell r="U309">
            <v>275.54000000000002</v>
          </cell>
          <cell r="V309">
            <v>0</v>
          </cell>
          <cell r="W309">
            <v>0</v>
          </cell>
          <cell r="Y309">
            <v>0</v>
          </cell>
          <cell r="AA309">
            <v>0</v>
          </cell>
          <cell r="AJ309">
            <v>107732.40083333332</v>
          </cell>
          <cell r="AN309">
            <v>72057.927500000005</v>
          </cell>
          <cell r="AR309">
            <v>34176.00499999999</v>
          </cell>
          <cell r="AV309">
            <v>103.3275</v>
          </cell>
          <cell r="AZ309">
            <v>11.480833333333335</v>
          </cell>
        </row>
        <row r="310">
          <cell r="Q310">
            <v>29947096.379999999</v>
          </cell>
          <cell r="S310">
            <v>31865431.100000001</v>
          </cell>
          <cell r="U310">
            <v>34772037.689999998</v>
          </cell>
          <cell r="V310">
            <v>36220387.350000001</v>
          </cell>
          <cell r="W310">
            <v>37309929.359999999</v>
          </cell>
          <cell r="Y310">
            <v>33383952.77</v>
          </cell>
          <cell r="AA310">
            <v>29434504.68</v>
          </cell>
          <cell r="AJ310">
            <v>33032604.543333337</v>
          </cell>
          <cell r="AN310">
            <v>31806191.614583332</v>
          </cell>
          <cell r="AR310">
            <v>32498803.71166667</v>
          </cell>
          <cell r="AV310">
            <v>32882758.389166668</v>
          </cell>
          <cell r="AZ310">
            <v>33423691.943750005</v>
          </cell>
        </row>
        <row r="311">
          <cell r="Q311">
            <v>8943192.1799999997</v>
          </cell>
          <cell r="S311">
            <v>9001657.0899999999</v>
          </cell>
          <cell r="U311">
            <v>9104592.6899999995</v>
          </cell>
          <cell r="V311">
            <v>8963351.9199999999</v>
          </cell>
          <cell r="W311">
            <v>8473294.4299999997</v>
          </cell>
          <cell r="Y311">
            <v>8215760.4800000004</v>
          </cell>
          <cell r="AA311">
            <v>7416364.6100000003</v>
          </cell>
          <cell r="AJ311">
            <v>8593425.4312500004</v>
          </cell>
          <cell r="AN311">
            <v>9207281.182500001</v>
          </cell>
          <cell r="AR311">
            <v>9029132.958333334</v>
          </cell>
          <cell r="AV311">
            <v>8507003.6549999993</v>
          </cell>
          <cell r="AZ311">
            <v>7968951.7508333335</v>
          </cell>
        </row>
        <row r="312">
          <cell r="Q312">
            <v>3592860.68</v>
          </cell>
          <cell r="S312">
            <v>3726699.2</v>
          </cell>
          <cell r="U312">
            <v>3709950.87</v>
          </cell>
          <cell r="V312">
            <v>3741965.06</v>
          </cell>
          <cell r="W312">
            <v>3880110</v>
          </cell>
          <cell r="Y312">
            <v>3756949.55</v>
          </cell>
          <cell r="AA312">
            <v>3737685.68</v>
          </cell>
          <cell r="AJ312">
            <v>3470041.0066666664</v>
          </cell>
          <cell r="AN312">
            <v>3517609.9820833332</v>
          </cell>
          <cell r="AR312">
            <v>3663612.8554166667</v>
          </cell>
          <cell r="AV312">
            <v>3766630.2962500001</v>
          </cell>
          <cell r="AZ312">
            <v>3809428.8283333327</v>
          </cell>
        </row>
        <row r="313">
          <cell r="Q313">
            <v>190932.86</v>
          </cell>
          <cell r="S313">
            <v>190932.86</v>
          </cell>
          <cell r="U313">
            <v>190932.86</v>
          </cell>
          <cell r="V313">
            <v>0</v>
          </cell>
          <cell r="W313">
            <v>0</v>
          </cell>
          <cell r="Y313">
            <v>0</v>
          </cell>
          <cell r="AA313">
            <v>0</v>
          </cell>
          <cell r="AJ313">
            <v>161816.91083333333</v>
          </cell>
          <cell r="AN313">
            <v>171944.19749999995</v>
          </cell>
          <cell r="AR313">
            <v>126382.73333333332</v>
          </cell>
          <cell r="AV313">
            <v>71599.822499999995</v>
          </cell>
          <cell r="AZ313">
            <v>7955.5358333333324</v>
          </cell>
        </row>
        <row r="314">
          <cell r="Q314">
            <v>826440.14</v>
          </cell>
          <cell r="S314">
            <v>826440.14</v>
          </cell>
          <cell r="U314">
            <v>8698.56</v>
          </cell>
          <cell r="V314">
            <v>8698.56</v>
          </cell>
          <cell r="W314">
            <v>8698.56</v>
          </cell>
          <cell r="Y314">
            <v>8698.56</v>
          </cell>
          <cell r="AA314">
            <v>8698.56</v>
          </cell>
          <cell r="AJ314">
            <v>312306.12999999995</v>
          </cell>
          <cell r="AN314">
            <v>422944.19083333336</v>
          </cell>
          <cell r="AR314">
            <v>299732.6241666667</v>
          </cell>
          <cell r="AV314">
            <v>241460.86750000002</v>
          </cell>
          <cell r="AZ314">
            <v>4711.7199999999993</v>
          </cell>
        </row>
        <row r="315">
          <cell r="Q315">
            <v>521979.19</v>
          </cell>
          <cell r="S315">
            <v>521979.19</v>
          </cell>
          <cell r="U315">
            <v>0</v>
          </cell>
          <cell r="V315">
            <v>0</v>
          </cell>
          <cell r="W315">
            <v>29345.3</v>
          </cell>
          <cell r="Y315">
            <v>19671.32</v>
          </cell>
          <cell r="AA315">
            <v>0</v>
          </cell>
          <cell r="AJ315">
            <v>617037.8175</v>
          </cell>
          <cell r="AN315">
            <v>497767.6412500001</v>
          </cell>
          <cell r="AR315">
            <v>272935.11458333326</v>
          </cell>
          <cell r="AV315">
            <v>117829.97875000001</v>
          </cell>
          <cell r="AZ315">
            <v>7363.2716666666674</v>
          </cell>
        </row>
        <row r="316">
          <cell r="Q316">
            <v>55.82</v>
          </cell>
          <cell r="S316">
            <v>55.82</v>
          </cell>
          <cell r="U316">
            <v>0</v>
          </cell>
          <cell r="V316">
            <v>0</v>
          </cell>
          <cell r="W316">
            <v>0</v>
          </cell>
          <cell r="Y316">
            <v>-3819.9</v>
          </cell>
          <cell r="AA316">
            <v>0</v>
          </cell>
          <cell r="AJ316">
            <v>543520.44999999995</v>
          </cell>
          <cell r="AN316">
            <v>64724.252500000002</v>
          </cell>
          <cell r="AR316">
            <v>923.86291666666659</v>
          </cell>
          <cell r="AV316">
            <v>-625.02083333333337</v>
          </cell>
          <cell r="AZ316">
            <v>-636.65</v>
          </cell>
        </row>
        <row r="317">
          <cell r="Q317">
            <v>13530.88</v>
          </cell>
          <cell r="S317">
            <v>13530.88</v>
          </cell>
          <cell r="U317">
            <v>0</v>
          </cell>
          <cell r="V317">
            <v>0</v>
          </cell>
          <cell r="W317">
            <v>0</v>
          </cell>
          <cell r="Y317">
            <v>0</v>
          </cell>
          <cell r="AA317">
            <v>0</v>
          </cell>
          <cell r="AJ317">
            <v>2513.2874999999999</v>
          </cell>
          <cell r="AN317">
            <v>6459.7941666666666</v>
          </cell>
          <cell r="AR317">
            <v>6459.7941666666666</v>
          </cell>
          <cell r="AV317">
            <v>3946.5066666666667</v>
          </cell>
          <cell r="AZ317">
            <v>0</v>
          </cell>
        </row>
        <row r="318">
          <cell r="Q318">
            <v>123787.93</v>
          </cell>
          <cell r="S318">
            <v>123787.93</v>
          </cell>
          <cell r="U318">
            <v>123787.93</v>
          </cell>
          <cell r="V318">
            <v>123787.93</v>
          </cell>
          <cell r="W318">
            <v>123787.93</v>
          </cell>
          <cell r="Y318">
            <v>123787.93</v>
          </cell>
          <cell r="AA318">
            <v>123787.93</v>
          </cell>
          <cell r="AJ318">
            <v>1630157.8304166666</v>
          </cell>
          <cell r="AN318">
            <v>1671420.4737499999</v>
          </cell>
          <cell r="AR318">
            <v>1225183.1170833332</v>
          </cell>
          <cell r="AV318">
            <v>108314.43874999997</v>
          </cell>
          <cell r="AZ318">
            <v>67051.795416666646</v>
          </cell>
        </row>
        <row r="319">
          <cell r="AA319">
            <v>0</v>
          </cell>
          <cell r="AJ319">
            <v>0</v>
          </cell>
          <cell r="AN319">
            <v>0</v>
          </cell>
          <cell r="AR319">
            <v>0</v>
          </cell>
          <cell r="AV319">
            <v>0</v>
          </cell>
          <cell r="AZ319">
            <v>87437.74083333333</v>
          </cell>
        </row>
        <row r="320">
          <cell r="Q320">
            <v>0</v>
          </cell>
          <cell r="S320">
            <v>0</v>
          </cell>
          <cell r="U320">
            <v>0</v>
          </cell>
          <cell r="V320">
            <v>0</v>
          </cell>
          <cell r="W320">
            <v>0</v>
          </cell>
          <cell r="Y320">
            <v>0</v>
          </cell>
          <cell r="AA320">
            <v>0</v>
          </cell>
          <cell r="AJ320">
            <v>53716.127083333326</v>
          </cell>
          <cell r="AN320">
            <v>31098.810416666664</v>
          </cell>
          <cell r="AR320">
            <v>8481.4937499999996</v>
          </cell>
          <cell r="AV320">
            <v>0</v>
          </cell>
          <cell r="AZ320">
            <v>0</v>
          </cell>
        </row>
        <row r="321">
          <cell r="Q321">
            <v>1009738.25</v>
          </cell>
          <cell r="S321">
            <v>1009738.25</v>
          </cell>
          <cell r="U321">
            <v>1009738.25</v>
          </cell>
          <cell r="V321">
            <v>0</v>
          </cell>
          <cell r="W321">
            <v>0</v>
          </cell>
          <cell r="Y321">
            <v>0</v>
          </cell>
          <cell r="AA321">
            <v>0</v>
          </cell>
          <cell r="AJ321">
            <v>42072.427083333336</v>
          </cell>
          <cell r="AN321">
            <v>378651.84375</v>
          </cell>
          <cell r="AR321">
            <v>420724.27083333331</v>
          </cell>
          <cell r="AV321">
            <v>378651.84375</v>
          </cell>
          <cell r="AZ321">
            <v>42072.427083333336</v>
          </cell>
        </row>
        <row r="322">
          <cell r="Q322">
            <v>0</v>
          </cell>
          <cell r="S322">
            <v>0</v>
          </cell>
          <cell r="U322">
            <v>0</v>
          </cell>
          <cell r="V322">
            <v>0</v>
          </cell>
          <cell r="W322">
            <v>0</v>
          </cell>
          <cell r="Y322">
            <v>0</v>
          </cell>
          <cell r="AA322">
            <v>0</v>
          </cell>
          <cell r="AJ322">
            <v>0</v>
          </cell>
          <cell r="AN322">
            <v>0</v>
          </cell>
          <cell r="AR322">
            <v>0</v>
          </cell>
          <cell r="AV322">
            <v>0</v>
          </cell>
          <cell r="AZ322">
            <v>0</v>
          </cell>
        </row>
        <row r="323">
          <cell r="Q323">
            <v>2465032.23</v>
          </cell>
          <cell r="S323">
            <v>2704538.63</v>
          </cell>
          <cell r="U323">
            <v>2906408.68</v>
          </cell>
          <cell r="V323">
            <v>3049913.52</v>
          </cell>
          <cell r="W323">
            <v>2963123.53</v>
          </cell>
          <cell r="Y323">
            <v>2849300.16</v>
          </cell>
          <cell r="AA323">
            <v>2781643.79</v>
          </cell>
          <cell r="AJ323">
            <v>2268877.7270833333</v>
          </cell>
          <cell r="AN323">
            <v>2483046.4091666667</v>
          </cell>
          <cell r="AR323">
            <v>2623464.5195833333</v>
          </cell>
          <cell r="AV323">
            <v>2793219.8629166665</v>
          </cell>
          <cell r="AZ323">
            <v>3005854.5020833337</v>
          </cell>
        </row>
        <row r="324">
          <cell r="Q324">
            <v>873329.15</v>
          </cell>
          <cell r="S324">
            <v>857157.85</v>
          </cell>
          <cell r="U324">
            <v>871444.67</v>
          </cell>
          <cell r="V324">
            <v>806273.01</v>
          </cell>
          <cell r="W324">
            <v>804923.6</v>
          </cell>
          <cell r="Y324">
            <v>744882.97</v>
          </cell>
          <cell r="AA324">
            <v>593228.57999999996</v>
          </cell>
          <cell r="AJ324">
            <v>1100641.8029166667</v>
          </cell>
          <cell r="AN324">
            <v>969349.56458333321</v>
          </cell>
          <cell r="AR324">
            <v>869978.59833333327</v>
          </cell>
          <cell r="AV324">
            <v>762250.98583333334</v>
          </cell>
          <cell r="AZ324">
            <v>664777.85499999986</v>
          </cell>
        </row>
        <row r="325">
          <cell r="Q325">
            <v>0</v>
          </cell>
          <cell r="S325">
            <v>0</v>
          </cell>
          <cell r="U325">
            <v>0</v>
          </cell>
          <cell r="V325">
            <v>0</v>
          </cell>
          <cell r="W325">
            <v>0</v>
          </cell>
          <cell r="Y325">
            <v>0</v>
          </cell>
          <cell r="AA325">
            <v>0</v>
          </cell>
          <cell r="AJ325">
            <v>0</v>
          </cell>
          <cell r="AN325">
            <v>0</v>
          </cell>
          <cell r="AR325">
            <v>0</v>
          </cell>
          <cell r="AV325">
            <v>0</v>
          </cell>
          <cell r="AZ325">
            <v>0</v>
          </cell>
        </row>
        <row r="326">
          <cell r="Q326">
            <v>0</v>
          </cell>
          <cell r="S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0</v>
          </cell>
          <cell r="AA326">
            <v>0</v>
          </cell>
          <cell r="AJ326">
            <v>0</v>
          </cell>
          <cell r="AN326">
            <v>0</v>
          </cell>
          <cell r="AR326">
            <v>0</v>
          </cell>
          <cell r="AV326">
            <v>0</v>
          </cell>
          <cell r="AZ326">
            <v>0</v>
          </cell>
        </row>
        <row r="327">
          <cell r="Q327">
            <v>114772.51</v>
          </cell>
          <cell r="S327">
            <v>147133.41</v>
          </cell>
          <cell r="U327">
            <v>192808.37</v>
          </cell>
          <cell r="V327">
            <v>217879.67999999999</v>
          </cell>
          <cell r="W327">
            <v>238199.27</v>
          </cell>
          <cell r="Y327">
            <v>242001.82</v>
          </cell>
          <cell r="AA327">
            <v>308465.37</v>
          </cell>
          <cell r="AJ327">
            <v>34043.377916666665</v>
          </cell>
          <cell r="AN327">
            <v>83869.021249999991</v>
          </cell>
          <cell r="AR327">
            <v>151508.58041666666</v>
          </cell>
          <cell r="AV327">
            <v>222828.89</v>
          </cell>
          <cell r="AZ327">
            <v>295195.16875000001</v>
          </cell>
        </row>
        <row r="328">
          <cell r="Q328">
            <v>38919608.960000001</v>
          </cell>
          <cell r="S328">
            <v>31624434.75</v>
          </cell>
          <cell r="U328">
            <v>26479524.129999999</v>
          </cell>
          <cell r="V328">
            <v>27779200.210000001</v>
          </cell>
          <cell r="W328">
            <v>33058033.059999999</v>
          </cell>
          <cell r="Y328">
            <v>35317042.43</v>
          </cell>
          <cell r="AA328">
            <v>34975907.219999999</v>
          </cell>
          <cell r="AJ328">
            <v>34865754.038333327</v>
          </cell>
          <cell r="AN328">
            <v>39566579.71791666</v>
          </cell>
          <cell r="AR328">
            <v>38206777.445</v>
          </cell>
          <cell r="AV328">
            <v>32287838.731250007</v>
          </cell>
          <cell r="AZ328">
            <v>28675345.375833336</v>
          </cell>
        </row>
        <row r="329">
          <cell r="Q329">
            <v>7056107.8899999997</v>
          </cell>
          <cell r="S329">
            <v>5530378.4100000001</v>
          </cell>
          <cell r="U329">
            <v>4196739.07</v>
          </cell>
          <cell r="V329">
            <v>8304363.8200000003</v>
          </cell>
          <cell r="W329">
            <v>7681886.54</v>
          </cell>
          <cell r="Y329">
            <v>7434885.5800000001</v>
          </cell>
          <cell r="AA329">
            <v>7184798.4900000002</v>
          </cell>
          <cell r="AJ329">
            <v>7405891.3862499995</v>
          </cell>
          <cell r="AN329">
            <v>7417822.0804166654</v>
          </cell>
          <cell r="AR329">
            <v>7181372.9349999996</v>
          </cell>
          <cell r="AV329">
            <v>6628943.8587500006</v>
          </cell>
          <cell r="AZ329">
            <v>6986502.1870833337</v>
          </cell>
        </row>
        <row r="330">
          <cell r="Q330">
            <v>60567476.310000002</v>
          </cell>
          <cell r="S330">
            <v>47636665.810000002</v>
          </cell>
          <cell r="U330">
            <v>35048420.770000003</v>
          </cell>
          <cell r="V330">
            <v>41454188.509999998</v>
          </cell>
          <cell r="W330">
            <v>47383496.969999999</v>
          </cell>
          <cell r="Y330">
            <v>50166856.020000003</v>
          </cell>
          <cell r="AA330">
            <v>51078367.020000003</v>
          </cell>
          <cell r="AJ330">
            <v>38895323.555833332</v>
          </cell>
          <cell r="AN330">
            <v>45466516.791249998</v>
          </cell>
          <cell r="AR330">
            <v>49952551.657083333</v>
          </cell>
          <cell r="AV330">
            <v>47311322.00666666</v>
          </cell>
          <cell r="AZ330">
            <v>45380436.170833342</v>
          </cell>
        </row>
        <row r="331">
          <cell r="Q331">
            <v>0</v>
          </cell>
          <cell r="S331">
            <v>0</v>
          </cell>
          <cell r="U331">
            <v>0</v>
          </cell>
          <cell r="V331">
            <v>0</v>
          </cell>
          <cell r="W331">
            <v>0</v>
          </cell>
          <cell r="Y331">
            <v>0</v>
          </cell>
          <cell r="AA331">
            <v>0</v>
          </cell>
          <cell r="AJ331">
            <v>955723.84583333333</v>
          </cell>
          <cell r="AN331">
            <v>0</v>
          </cell>
          <cell r="AR331">
            <v>0</v>
          </cell>
          <cell r="AV331">
            <v>0</v>
          </cell>
          <cell r="AZ331">
            <v>0</v>
          </cell>
        </row>
        <row r="332">
          <cell r="Q332">
            <v>576201.30000000005</v>
          </cell>
          <cell r="S332">
            <v>576201.30000000005</v>
          </cell>
          <cell r="U332">
            <v>576201.30000000005</v>
          </cell>
          <cell r="V332">
            <v>576201.30000000005</v>
          </cell>
          <cell r="W332">
            <v>576201.30000000005</v>
          </cell>
          <cell r="Y332">
            <v>576201.30000000005</v>
          </cell>
          <cell r="AA332">
            <v>576201.30000000005</v>
          </cell>
          <cell r="AJ332">
            <v>576201.29999999993</v>
          </cell>
          <cell r="AN332">
            <v>576201.29999999993</v>
          </cell>
          <cell r="AR332">
            <v>576201.29999999993</v>
          </cell>
          <cell r="AV332">
            <v>576201.29999999993</v>
          </cell>
          <cell r="AZ332">
            <v>576201.29999999993</v>
          </cell>
        </row>
        <row r="333">
          <cell r="Q333">
            <v>27666.98</v>
          </cell>
          <cell r="S333">
            <v>83834.84</v>
          </cell>
          <cell r="U333">
            <v>144089.84</v>
          </cell>
          <cell r="V333">
            <v>144089.84</v>
          </cell>
          <cell r="W333">
            <v>144089.84</v>
          </cell>
          <cell r="Y333">
            <v>144089.84</v>
          </cell>
          <cell r="AA333">
            <v>43316.27</v>
          </cell>
          <cell r="AJ333">
            <v>69967.68541666666</v>
          </cell>
          <cell r="AN333">
            <v>71646.031666666662</v>
          </cell>
          <cell r="AR333">
            <v>98546.131666666653</v>
          </cell>
          <cell r="AV333">
            <v>102954.10208333332</v>
          </cell>
          <cell r="AZ333">
            <v>92285.022500000006</v>
          </cell>
        </row>
        <row r="334">
          <cell r="Q334">
            <v>2034.05</v>
          </cell>
          <cell r="S334">
            <v>678.05</v>
          </cell>
          <cell r="U334">
            <v>39421.25</v>
          </cell>
          <cell r="V334">
            <v>35837.5</v>
          </cell>
          <cell r="W334">
            <v>32253.75</v>
          </cell>
          <cell r="Y334">
            <v>25086.25</v>
          </cell>
          <cell r="AA334">
            <v>0</v>
          </cell>
          <cell r="AJ334">
            <v>4334.7712500000007</v>
          </cell>
          <cell r="AN334">
            <v>5060.8458333333338</v>
          </cell>
          <cell r="AR334">
            <v>13778.079166666665</v>
          </cell>
          <cell r="AV334">
            <v>15485.197916666666</v>
          </cell>
          <cell r="AZ334">
            <v>15222.96875</v>
          </cell>
        </row>
        <row r="335">
          <cell r="Q335">
            <v>0</v>
          </cell>
          <cell r="S335">
            <v>0</v>
          </cell>
          <cell r="U335">
            <v>0</v>
          </cell>
          <cell r="V335">
            <v>0</v>
          </cell>
          <cell r="W335">
            <v>0</v>
          </cell>
          <cell r="Y335">
            <v>0</v>
          </cell>
          <cell r="AA335">
            <v>0</v>
          </cell>
          <cell r="AJ335">
            <v>0</v>
          </cell>
          <cell r="AN335">
            <v>0</v>
          </cell>
          <cell r="AR335">
            <v>0</v>
          </cell>
          <cell r="AV335">
            <v>0</v>
          </cell>
          <cell r="AZ335">
            <v>0</v>
          </cell>
        </row>
        <row r="336">
          <cell r="Q336">
            <v>2600231.17</v>
          </cell>
          <cell r="S336">
            <v>2100830.0499999998</v>
          </cell>
          <cell r="U336">
            <v>1633978.93</v>
          </cell>
          <cell r="V336">
            <v>1400553.37</v>
          </cell>
          <cell r="W336">
            <v>1167127.81</v>
          </cell>
          <cell r="Y336">
            <v>700276.69</v>
          </cell>
          <cell r="AA336">
            <v>233425.57</v>
          </cell>
          <cell r="AJ336">
            <v>1189509.3445833335</v>
          </cell>
          <cell r="AN336">
            <v>1273261.3262499999</v>
          </cell>
          <cell r="AR336">
            <v>1293095.41625</v>
          </cell>
          <cell r="AV336">
            <v>1305746.6595833332</v>
          </cell>
          <cell r="AZ336">
            <v>1424279.0062499999</v>
          </cell>
        </row>
        <row r="337">
          <cell r="Q337">
            <v>8697.24</v>
          </cell>
          <cell r="S337">
            <v>5218.3599999999997</v>
          </cell>
          <cell r="U337">
            <v>1739.48</v>
          </cell>
          <cell r="V337">
            <v>0</v>
          </cell>
          <cell r="W337">
            <v>23259.23</v>
          </cell>
          <cell r="Y337">
            <v>18045.27</v>
          </cell>
          <cell r="AA337">
            <v>14035.21</v>
          </cell>
          <cell r="AJ337">
            <v>9730.9654166666642</v>
          </cell>
          <cell r="AN337">
            <v>9573.5154166666671</v>
          </cell>
          <cell r="AR337">
            <v>10231.652083333334</v>
          </cell>
          <cell r="AV337">
            <v>10851.348749999999</v>
          </cell>
          <cell r="AZ337">
            <v>11116.925416666665</v>
          </cell>
        </row>
        <row r="338">
          <cell r="Q338">
            <v>0</v>
          </cell>
          <cell r="S338">
            <v>0</v>
          </cell>
          <cell r="U338">
            <v>0</v>
          </cell>
          <cell r="V338">
            <v>0</v>
          </cell>
          <cell r="W338">
            <v>0</v>
          </cell>
          <cell r="Y338">
            <v>0</v>
          </cell>
          <cell r="AA338">
            <v>0</v>
          </cell>
          <cell r="AJ338">
            <v>0</v>
          </cell>
          <cell r="AN338">
            <v>0</v>
          </cell>
          <cell r="AR338">
            <v>0</v>
          </cell>
          <cell r="AV338">
            <v>0</v>
          </cell>
          <cell r="AZ338">
            <v>0</v>
          </cell>
        </row>
        <row r="339">
          <cell r="Q339">
            <v>3162.15</v>
          </cell>
          <cell r="S339">
            <v>26575.79</v>
          </cell>
          <cell r="U339">
            <v>21885.95</v>
          </cell>
          <cell r="V339">
            <v>19541.03</v>
          </cell>
          <cell r="W339">
            <v>17196.11</v>
          </cell>
          <cell r="Y339">
            <v>12506.27</v>
          </cell>
          <cell r="AA339">
            <v>7816.43</v>
          </cell>
          <cell r="AJ339">
            <v>13735.482083333334</v>
          </cell>
          <cell r="AN339">
            <v>13775.753333333332</v>
          </cell>
          <cell r="AR339">
            <v>13710.58</v>
          </cell>
          <cell r="AV339">
            <v>13680.953333333333</v>
          </cell>
          <cell r="AZ339">
            <v>14154.240833333335</v>
          </cell>
        </row>
        <row r="340">
          <cell r="Q340">
            <v>512596.01</v>
          </cell>
          <cell r="S340">
            <v>0</v>
          </cell>
          <cell r="U340">
            <v>0</v>
          </cell>
          <cell r="V340">
            <v>0</v>
          </cell>
          <cell r="W340">
            <v>0</v>
          </cell>
          <cell r="Y340">
            <v>0</v>
          </cell>
          <cell r="AA340">
            <v>0</v>
          </cell>
          <cell r="AJ340">
            <v>885150.92999999982</v>
          </cell>
          <cell r="AN340">
            <v>784149.86708333343</v>
          </cell>
          <cell r="AR340">
            <v>320372.51041666663</v>
          </cell>
          <cell r="AV340">
            <v>51869.833749999998</v>
          </cell>
          <cell r="AZ340">
            <v>0</v>
          </cell>
        </row>
        <row r="341">
          <cell r="Q341">
            <v>24649.96</v>
          </cell>
          <cell r="S341">
            <v>16433.28</v>
          </cell>
          <cell r="U341">
            <v>8216.6</v>
          </cell>
          <cell r="V341">
            <v>4108.26</v>
          </cell>
          <cell r="W341">
            <v>0</v>
          </cell>
          <cell r="Y341">
            <v>46495</v>
          </cell>
          <cell r="AA341">
            <v>37196</v>
          </cell>
          <cell r="AJ341">
            <v>26458.847916666666</v>
          </cell>
          <cell r="AN341">
            <v>26536.891250000004</v>
          </cell>
          <cell r="AR341">
            <v>23317.353333333333</v>
          </cell>
          <cell r="AV341">
            <v>24760.473333333332</v>
          </cell>
          <cell r="AZ341">
            <v>25482.046666666665</v>
          </cell>
        </row>
        <row r="342">
          <cell r="Q342">
            <v>168662.03</v>
          </cell>
          <cell r="S342">
            <v>137996.21</v>
          </cell>
          <cell r="U342">
            <v>107330.39</v>
          </cell>
          <cell r="V342">
            <v>91997.48</v>
          </cell>
          <cell r="W342">
            <v>76664.570000000007</v>
          </cell>
          <cell r="Y342">
            <v>45998.75</v>
          </cell>
          <cell r="AA342">
            <v>15332.93</v>
          </cell>
          <cell r="AJ342">
            <v>84078.519166666665</v>
          </cell>
          <cell r="AN342">
            <v>84228.765833333324</v>
          </cell>
          <cell r="AR342">
            <v>84312.239166666681</v>
          </cell>
          <cell r="AV342">
            <v>82995.671250000014</v>
          </cell>
          <cell r="AZ342">
            <v>74255.181250000009</v>
          </cell>
        </row>
        <row r="343">
          <cell r="Q343">
            <v>11837.53</v>
          </cell>
          <cell r="S343">
            <v>9321.11</v>
          </cell>
          <cell r="U343">
            <v>5025.03</v>
          </cell>
          <cell r="V343">
            <v>5876.99</v>
          </cell>
          <cell r="W343">
            <v>45518.95</v>
          </cell>
          <cell r="Y343">
            <v>37762.370000000003</v>
          </cell>
          <cell r="AA343">
            <v>30005.79</v>
          </cell>
          <cell r="AJ343">
            <v>23143.764999999999</v>
          </cell>
          <cell r="AN343">
            <v>17076.016249999997</v>
          </cell>
          <cell r="AR343">
            <v>17966.72625</v>
          </cell>
          <cell r="AV343">
            <v>22658.287916666664</v>
          </cell>
          <cell r="AZ343">
            <v>25041.136666666669</v>
          </cell>
        </row>
        <row r="344">
          <cell r="Q344">
            <v>664311.64</v>
          </cell>
          <cell r="S344">
            <v>221437.18</v>
          </cell>
          <cell r="U344">
            <v>2932474.49</v>
          </cell>
          <cell r="V344">
            <v>2665885.9</v>
          </cell>
          <cell r="W344">
            <v>2399297.31</v>
          </cell>
          <cell r="Y344">
            <v>1866120.13</v>
          </cell>
          <cell r="AA344">
            <v>1332328.3500000001</v>
          </cell>
          <cell r="AJ344">
            <v>1164809.8774999997</v>
          </cell>
          <cell r="AN344">
            <v>1213060.5216666667</v>
          </cell>
          <cell r="AR344">
            <v>1374053.1912500001</v>
          </cell>
          <cell r="AV344">
            <v>1449197.9195833334</v>
          </cell>
          <cell r="AZ344">
            <v>1455234.9570833331</v>
          </cell>
        </row>
        <row r="345">
          <cell r="Q345">
            <v>16486.25</v>
          </cell>
          <cell r="S345">
            <v>13488.75</v>
          </cell>
          <cell r="U345">
            <v>10491.25</v>
          </cell>
          <cell r="V345">
            <v>8992.5</v>
          </cell>
          <cell r="W345">
            <v>7493.75</v>
          </cell>
          <cell r="Y345">
            <v>4496.25</v>
          </cell>
          <cell r="AA345">
            <v>1498.75</v>
          </cell>
          <cell r="AJ345">
            <v>8243.125</v>
          </cell>
          <cell r="AN345">
            <v>8243.125</v>
          </cell>
          <cell r="AR345">
            <v>8243.125</v>
          </cell>
          <cell r="AV345">
            <v>8166.736249999999</v>
          </cell>
          <cell r="AZ345">
            <v>7666.7395833333321</v>
          </cell>
        </row>
        <row r="346">
          <cell r="Q346">
            <v>0</v>
          </cell>
          <cell r="S346">
            <v>18333.330000000002</v>
          </cell>
          <cell r="U346">
            <v>36666.67</v>
          </cell>
          <cell r="V346">
            <v>18333.34</v>
          </cell>
          <cell r="W346">
            <v>55000</v>
          </cell>
          <cell r="Y346">
            <v>18333.330000000002</v>
          </cell>
          <cell r="AA346">
            <v>36666.67</v>
          </cell>
          <cell r="AJ346">
            <v>32083.33666666667</v>
          </cell>
          <cell r="AN346">
            <v>32083.334999999995</v>
          </cell>
          <cell r="AR346">
            <v>32083.333750000005</v>
          </cell>
          <cell r="AV346">
            <v>32083.333333333332</v>
          </cell>
          <cell r="AZ346">
            <v>32569.447083333333</v>
          </cell>
        </row>
        <row r="347">
          <cell r="Q347">
            <v>60697.5</v>
          </cell>
          <cell r="S347">
            <v>0</v>
          </cell>
          <cell r="U347">
            <v>303487.5</v>
          </cell>
          <cell r="V347">
            <v>273138.75</v>
          </cell>
          <cell r="W347">
            <v>242790</v>
          </cell>
          <cell r="Y347">
            <v>182092.5</v>
          </cell>
          <cell r="AA347">
            <v>121395</v>
          </cell>
          <cell r="AJ347">
            <v>166918.125</v>
          </cell>
          <cell r="AN347">
            <v>166918.125</v>
          </cell>
          <cell r="AR347">
            <v>166918.125</v>
          </cell>
          <cell r="AV347">
            <v>166918.125</v>
          </cell>
          <cell r="AZ347">
            <v>153429.79166666666</v>
          </cell>
        </row>
        <row r="348">
          <cell r="Q348">
            <v>0</v>
          </cell>
          <cell r="S348">
            <v>1052105.8999999999</v>
          </cell>
          <cell r="U348">
            <v>841684.72</v>
          </cell>
          <cell r="V348">
            <v>736474.13</v>
          </cell>
          <cell r="W348">
            <v>631263.54</v>
          </cell>
          <cell r="Y348">
            <v>420842.36</v>
          </cell>
          <cell r="AA348">
            <v>210421.18</v>
          </cell>
          <cell r="AJ348">
            <v>353278.14583333331</v>
          </cell>
          <cell r="AN348">
            <v>503640.31875000003</v>
          </cell>
          <cell r="AR348">
            <v>559903.76208333333</v>
          </cell>
          <cell r="AV348">
            <v>578658.245</v>
          </cell>
          <cell r="AZ348">
            <v>579989.18666666665</v>
          </cell>
        </row>
        <row r="349">
          <cell r="U349">
            <v>800354</v>
          </cell>
          <cell r="V349">
            <v>713359</v>
          </cell>
          <cell r="W349">
            <v>626364</v>
          </cell>
          <cell r="Y349">
            <v>452374</v>
          </cell>
          <cell r="AA349">
            <v>278384</v>
          </cell>
          <cell r="AJ349">
            <v>0</v>
          </cell>
          <cell r="AN349">
            <v>107293.83333333333</v>
          </cell>
          <cell r="AR349">
            <v>316081.83333333331</v>
          </cell>
          <cell r="AV349">
            <v>408876.5</v>
          </cell>
          <cell r="AZ349">
            <v>336061.43</v>
          </cell>
        </row>
        <row r="350">
          <cell r="Q350">
            <v>0</v>
          </cell>
          <cell r="S350">
            <v>0</v>
          </cell>
          <cell r="U350">
            <v>0</v>
          </cell>
          <cell r="V350">
            <v>0</v>
          </cell>
          <cell r="W350">
            <v>0</v>
          </cell>
          <cell r="Y350">
            <v>0</v>
          </cell>
          <cell r="AA350">
            <v>0</v>
          </cell>
          <cell r="AJ350">
            <v>0</v>
          </cell>
          <cell r="AN350">
            <v>0</v>
          </cell>
          <cell r="AR350">
            <v>0</v>
          </cell>
          <cell r="AV350">
            <v>0</v>
          </cell>
          <cell r="AZ350">
            <v>0</v>
          </cell>
        </row>
        <row r="351">
          <cell r="Q351">
            <v>6173.42</v>
          </cell>
          <cell r="S351">
            <v>5336.72</v>
          </cell>
          <cell r="U351">
            <v>4120.1000000000004</v>
          </cell>
          <cell r="V351">
            <v>4678.3900000000003</v>
          </cell>
          <cell r="W351">
            <v>8611.68</v>
          </cell>
          <cell r="Y351">
            <v>6790.18</v>
          </cell>
          <cell r="AA351">
            <v>6254.5</v>
          </cell>
          <cell r="AJ351">
            <v>5485.3458333333338</v>
          </cell>
          <cell r="AN351">
            <v>5521.9179166666663</v>
          </cell>
          <cell r="AR351">
            <v>6038.3</v>
          </cell>
          <cell r="AV351">
            <v>6152.8408333333327</v>
          </cell>
          <cell r="AZ351">
            <v>6288.1704166666668</v>
          </cell>
        </row>
        <row r="352">
          <cell r="Q352">
            <v>0</v>
          </cell>
          <cell r="S352">
            <v>0</v>
          </cell>
          <cell r="U352">
            <v>0</v>
          </cell>
          <cell r="V352">
            <v>0</v>
          </cell>
          <cell r="W352">
            <v>0</v>
          </cell>
          <cell r="Y352">
            <v>0</v>
          </cell>
          <cell r="AA352">
            <v>0</v>
          </cell>
          <cell r="AJ352">
            <v>0</v>
          </cell>
          <cell r="AN352">
            <v>0</v>
          </cell>
          <cell r="AR352">
            <v>0</v>
          </cell>
          <cell r="AV352">
            <v>0</v>
          </cell>
          <cell r="AZ352">
            <v>0</v>
          </cell>
        </row>
        <row r="353">
          <cell r="Q353">
            <v>0</v>
          </cell>
          <cell r="S353">
            <v>0</v>
          </cell>
          <cell r="U353">
            <v>0</v>
          </cell>
          <cell r="V353">
            <v>0</v>
          </cell>
          <cell r="W353">
            <v>0</v>
          </cell>
          <cell r="Y353">
            <v>0</v>
          </cell>
          <cell r="AA353">
            <v>0</v>
          </cell>
          <cell r="AJ353">
            <v>0</v>
          </cell>
          <cell r="AN353">
            <v>0</v>
          </cell>
          <cell r="AR353">
            <v>0</v>
          </cell>
          <cell r="AV353">
            <v>0</v>
          </cell>
          <cell r="AZ353">
            <v>0</v>
          </cell>
        </row>
        <row r="354">
          <cell r="Q354">
            <v>0</v>
          </cell>
          <cell r="S354">
            <v>1095353.95</v>
          </cell>
          <cell r="U354">
            <v>876283.17</v>
          </cell>
          <cell r="V354">
            <v>766747.78</v>
          </cell>
          <cell r="W354">
            <v>657212.39</v>
          </cell>
          <cell r="Y354">
            <v>438141.61</v>
          </cell>
          <cell r="AA354">
            <v>219070.83</v>
          </cell>
          <cell r="AJ354">
            <v>527771.81750000012</v>
          </cell>
          <cell r="AN354">
            <v>531726.55041666667</v>
          </cell>
          <cell r="AR354">
            <v>574873.40708333335</v>
          </cell>
          <cell r="AV354">
            <v>589255.6908333333</v>
          </cell>
          <cell r="AZ354">
            <v>603868.3158333333</v>
          </cell>
        </row>
        <row r="355">
          <cell r="Q355">
            <v>0</v>
          </cell>
          <cell r="S355">
            <v>0</v>
          </cell>
          <cell r="U355">
            <v>2604883.7799999998</v>
          </cell>
          <cell r="V355">
            <v>994833</v>
          </cell>
          <cell r="W355">
            <v>0</v>
          </cell>
          <cell r="Y355">
            <v>1175111.57</v>
          </cell>
          <cell r="AA355">
            <v>2993380.23</v>
          </cell>
          <cell r="AJ355">
            <v>1904481.4229166666</v>
          </cell>
          <cell r="AN355">
            <v>1845055.1866666665</v>
          </cell>
          <cell r="AR355">
            <v>1745510.4341666664</v>
          </cell>
          <cell r="AV355">
            <v>1708376.9341666668</v>
          </cell>
          <cell r="AZ355">
            <v>1823174.4654166668</v>
          </cell>
        </row>
        <row r="356">
          <cell r="Q356">
            <v>2118.65</v>
          </cell>
          <cell r="S356">
            <v>1513.31</v>
          </cell>
          <cell r="U356">
            <v>907.97</v>
          </cell>
          <cell r="V356">
            <v>605.29999999999995</v>
          </cell>
          <cell r="W356">
            <v>302.63</v>
          </cell>
          <cell r="Y356">
            <v>3329.29</v>
          </cell>
          <cell r="AA356">
            <v>2723.95</v>
          </cell>
          <cell r="AJ356">
            <v>1623.4895833333333</v>
          </cell>
          <cell r="AN356">
            <v>1657.0929166666665</v>
          </cell>
          <cell r="AR356">
            <v>1664.6433333333332</v>
          </cell>
          <cell r="AV356">
            <v>1664.63</v>
          </cell>
          <cell r="AZ356">
            <v>1664.6166666666668</v>
          </cell>
        </row>
        <row r="357">
          <cell r="Q357">
            <v>0</v>
          </cell>
          <cell r="S357">
            <v>0</v>
          </cell>
          <cell r="U357">
            <v>0</v>
          </cell>
          <cell r="V357">
            <v>0</v>
          </cell>
          <cell r="W357">
            <v>0</v>
          </cell>
          <cell r="Y357">
            <v>0</v>
          </cell>
          <cell r="AA357">
            <v>0</v>
          </cell>
          <cell r="AJ357">
            <v>951.0383333333333</v>
          </cell>
          <cell r="AN357">
            <v>0</v>
          </cell>
          <cell r="AR357">
            <v>0</v>
          </cell>
          <cell r="AV357">
            <v>964.02250000000004</v>
          </cell>
          <cell r="AZ357">
            <v>3856.09</v>
          </cell>
        </row>
        <row r="358">
          <cell r="Q358">
            <v>24200</v>
          </cell>
          <cell r="S358">
            <v>21175</v>
          </cell>
          <cell r="U358">
            <v>18150</v>
          </cell>
          <cell r="V358">
            <v>16637.5</v>
          </cell>
          <cell r="W358">
            <v>15125</v>
          </cell>
          <cell r="Y358">
            <v>12100</v>
          </cell>
          <cell r="AA358">
            <v>9075</v>
          </cell>
          <cell r="AJ358">
            <v>33275</v>
          </cell>
          <cell r="AN358">
            <v>27225</v>
          </cell>
          <cell r="AR358">
            <v>21175</v>
          </cell>
          <cell r="AV358">
            <v>15125</v>
          </cell>
          <cell r="AZ358">
            <v>9075</v>
          </cell>
        </row>
        <row r="359">
          <cell r="Q359">
            <v>0</v>
          </cell>
          <cell r="S359">
            <v>0</v>
          </cell>
          <cell r="U359">
            <v>0</v>
          </cell>
          <cell r="V359">
            <v>0</v>
          </cell>
          <cell r="W359">
            <v>0</v>
          </cell>
          <cell r="Y359">
            <v>0</v>
          </cell>
          <cell r="AA359">
            <v>0</v>
          </cell>
          <cell r="AJ359">
            <v>0</v>
          </cell>
          <cell r="AN359">
            <v>0</v>
          </cell>
          <cell r="AR359">
            <v>0</v>
          </cell>
          <cell r="AV359">
            <v>0</v>
          </cell>
          <cell r="AZ359">
            <v>0</v>
          </cell>
        </row>
        <row r="360">
          <cell r="Q360">
            <v>0</v>
          </cell>
          <cell r="S360">
            <v>0</v>
          </cell>
          <cell r="U360">
            <v>0</v>
          </cell>
          <cell r="V360">
            <v>0</v>
          </cell>
          <cell r="W360">
            <v>0</v>
          </cell>
          <cell r="Y360">
            <v>4430.55</v>
          </cell>
          <cell r="AA360">
            <v>0</v>
          </cell>
          <cell r="AJ360">
            <v>119679.40999999999</v>
          </cell>
          <cell r="AN360">
            <v>90215.075416666674</v>
          </cell>
          <cell r="AR360">
            <v>19678.86</v>
          </cell>
          <cell r="AV360">
            <v>981.48083333333341</v>
          </cell>
          <cell r="AZ360">
            <v>981.48083333333341</v>
          </cell>
        </row>
        <row r="361">
          <cell r="Q361">
            <v>434858.41</v>
          </cell>
          <cell r="S361">
            <v>289905.61</v>
          </cell>
          <cell r="U361">
            <v>144952.81</v>
          </cell>
          <cell r="V361">
            <v>72476.41</v>
          </cell>
          <cell r="W361">
            <v>0</v>
          </cell>
          <cell r="Y361">
            <v>728088.6</v>
          </cell>
          <cell r="AA361">
            <v>582470.88</v>
          </cell>
          <cell r="AJ361">
            <v>398520.46499999991</v>
          </cell>
          <cell r="AN361">
            <v>398609.125</v>
          </cell>
          <cell r="AR361">
            <v>399063.48791666661</v>
          </cell>
          <cell r="AV361">
            <v>399950.04458333337</v>
          </cell>
          <cell r="AZ361">
            <v>400393.32124999998</v>
          </cell>
        </row>
        <row r="362">
          <cell r="Q362">
            <v>0</v>
          </cell>
          <cell r="S362">
            <v>0</v>
          </cell>
          <cell r="U362">
            <v>0</v>
          </cell>
          <cell r="V362">
            <v>0</v>
          </cell>
          <cell r="W362">
            <v>0</v>
          </cell>
          <cell r="Y362">
            <v>0</v>
          </cell>
          <cell r="AA362">
            <v>0</v>
          </cell>
          <cell r="AJ362">
            <v>0</v>
          </cell>
          <cell r="AN362">
            <v>0</v>
          </cell>
          <cell r="AR362">
            <v>0</v>
          </cell>
          <cell r="AV362">
            <v>0</v>
          </cell>
          <cell r="AZ362">
            <v>0</v>
          </cell>
        </row>
        <row r="363">
          <cell r="Q363">
            <v>9635.49</v>
          </cell>
          <cell r="S363">
            <v>0</v>
          </cell>
          <cell r="U363">
            <v>-28906.58</v>
          </cell>
          <cell r="V363">
            <v>77084.210000000006</v>
          </cell>
          <cell r="W363">
            <v>67448.679999999993</v>
          </cell>
          <cell r="Y363">
            <v>48177.62</v>
          </cell>
          <cell r="AA363">
            <v>28906.560000000001</v>
          </cell>
          <cell r="AJ363">
            <v>52983.24458333334</v>
          </cell>
          <cell r="AN363">
            <v>31315.444583333334</v>
          </cell>
          <cell r="AR363">
            <v>26497.684583333335</v>
          </cell>
          <cell r="AV363">
            <v>26497.687916666666</v>
          </cell>
          <cell r="AZ363">
            <v>46185.955833333333</v>
          </cell>
        </row>
        <row r="364">
          <cell r="Q364">
            <v>63768.98</v>
          </cell>
          <cell r="S364">
            <v>54659.14</v>
          </cell>
          <cell r="U364">
            <v>45549.3</v>
          </cell>
          <cell r="V364">
            <v>40994.379999999997</v>
          </cell>
          <cell r="W364">
            <v>36439.46</v>
          </cell>
          <cell r="Y364">
            <v>27329.62</v>
          </cell>
          <cell r="AA364">
            <v>18219.78</v>
          </cell>
          <cell r="AJ364">
            <v>50483.759166666663</v>
          </cell>
          <cell r="AN364">
            <v>68703.472499999989</v>
          </cell>
          <cell r="AR364">
            <v>54659.139999999992</v>
          </cell>
          <cell r="AV364">
            <v>36439.46</v>
          </cell>
          <cell r="AZ364">
            <v>18978.912500000002</v>
          </cell>
        </row>
        <row r="365">
          <cell r="Q365">
            <v>9635.59</v>
          </cell>
          <cell r="S365">
            <v>0</v>
          </cell>
          <cell r="U365">
            <v>-28906.57</v>
          </cell>
          <cell r="V365">
            <v>77084.22</v>
          </cell>
          <cell r="W365">
            <v>67448.7</v>
          </cell>
          <cell r="Y365">
            <v>48177.66</v>
          </cell>
          <cell r="AA365">
            <v>28906.62</v>
          </cell>
          <cell r="AJ365">
            <v>52983.285833333335</v>
          </cell>
          <cell r="AN365">
            <v>31315.48916666667</v>
          </cell>
          <cell r="AR365">
            <v>26497.722916666666</v>
          </cell>
          <cell r="AV365">
            <v>26497.719583333335</v>
          </cell>
          <cell r="AZ365">
            <v>46185.986666666664</v>
          </cell>
        </row>
        <row r="366">
          <cell r="U366">
            <v>160070.85</v>
          </cell>
          <cell r="V366">
            <v>140061.99</v>
          </cell>
          <cell r="W366">
            <v>120053.13</v>
          </cell>
          <cell r="Y366">
            <v>80035.41</v>
          </cell>
          <cell r="AA366">
            <v>40017.69</v>
          </cell>
          <cell r="AJ366">
            <v>0</v>
          </cell>
          <cell r="AN366">
            <v>21676.26125</v>
          </cell>
          <cell r="AR366">
            <v>61693.971249999995</v>
          </cell>
          <cell r="AV366">
            <v>75033.202499999999</v>
          </cell>
          <cell r="AZ366">
            <v>119116.75166666666</v>
          </cell>
        </row>
        <row r="367">
          <cell r="Q367">
            <v>0</v>
          </cell>
          <cell r="S367">
            <v>0</v>
          </cell>
          <cell r="U367">
            <v>0</v>
          </cell>
          <cell r="V367">
            <v>0</v>
          </cell>
          <cell r="W367">
            <v>0</v>
          </cell>
          <cell r="Y367">
            <v>0</v>
          </cell>
          <cell r="AA367">
            <v>0</v>
          </cell>
          <cell r="AJ367">
            <v>0</v>
          </cell>
          <cell r="AN367">
            <v>0</v>
          </cell>
          <cell r="AR367">
            <v>0</v>
          </cell>
          <cell r="AV367">
            <v>0</v>
          </cell>
          <cell r="AZ367">
            <v>0</v>
          </cell>
        </row>
        <row r="368">
          <cell r="Q368">
            <v>0</v>
          </cell>
          <cell r="S368">
            <v>0</v>
          </cell>
          <cell r="U368">
            <v>0</v>
          </cell>
          <cell r="V368">
            <v>0</v>
          </cell>
          <cell r="W368">
            <v>0</v>
          </cell>
          <cell r="Y368">
            <v>0</v>
          </cell>
          <cell r="AA368">
            <v>0</v>
          </cell>
          <cell r="AJ368">
            <v>1608098.9270833333</v>
          </cell>
          <cell r="AN368">
            <v>994097.51041666663</v>
          </cell>
          <cell r="AR368">
            <v>438572.42708333331</v>
          </cell>
          <cell r="AV368">
            <v>0</v>
          </cell>
          <cell r="AZ368">
            <v>0</v>
          </cell>
        </row>
        <row r="369">
          <cell r="AV369">
            <v>0</v>
          </cell>
          <cell r="AZ369">
            <v>0</v>
          </cell>
        </row>
        <row r="370">
          <cell r="Q370">
            <v>0</v>
          </cell>
          <cell r="S370">
            <v>0</v>
          </cell>
          <cell r="U370">
            <v>0</v>
          </cell>
          <cell r="V370">
            <v>0</v>
          </cell>
          <cell r="W370">
            <v>0</v>
          </cell>
          <cell r="Y370">
            <v>0</v>
          </cell>
          <cell r="AA370">
            <v>0</v>
          </cell>
          <cell r="AJ370">
            <v>0</v>
          </cell>
          <cell r="AN370">
            <v>0</v>
          </cell>
          <cell r="AR370">
            <v>0</v>
          </cell>
          <cell r="AV370">
            <v>0</v>
          </cell>
          <cell r="AZ370">
            <v>0</v>
          </cell>
        </row>
        <row r="371">
          <cell r="Q371">
            <v>0</v>
          </cell>
          <cell r="S371">
            <v>0</v>
          </cell>
          <cell r="U371">
            <v>0</v>
          </cell>
          <cell r="V371">
            <v>0</v>
          </cell>
          <cell r="W371">
            <v>0</v>
          </cell>
          <cell r="Y371">
            <v>0</v>
          </cell>
          <cell r="AA371">
            <v>0</v>
          </cell>
          <cell r="AJ371">
            <v>0</v>
          </cell>
          <cell r="AN371">
            <v>0</v>
          </cell>
          <cell r="AR371">
            <v>0</v>
          </cell>
          <cell r="AV371">
            <v>0</v>
          </cell>
          <cell r="AZ371">
            <v>0</v>
          </cell>
        </row>
        <row r="372">
          <cell r="Q372">
            <v>116471.42</v>
          </cell>
          <cell r="S372">
            <v>915704.14</v>
          </cell>
          <cell r="U372">
            <v>-494530.81</v>
          </cell>
          <cell r="V372">
            <v>28577.25</v>
          </cell>
          <cell r="W372">
            <v>21960.18</v>
          </cell>
          <cell r="Y372">
            <v>256074.36</v>
          </cell>
          <cell r="AA372">
            <v>111408.01</v>
          </cell>
          <cell r="AJ372">
            <v>-57130.494583333326</v>
          </cell>
          <cell r="AN372">
            <v>3094.1874999999977</v>
          </cell>
          <cell r="AR372">
            <v>102326.71999999999</v>
          </cell>
          <cell r="AV372">
            <v>113282.93583333331</v>
          </cell>
          <cell r="AZ372">
            <v>69166.212916666671</v>
          </cell>
        </row>
        <row r="373">
          <cell r="Q373">
            <v>171460.75</v>
          </cell>
          <cell r="S373">
            <v>152363.79999999999</v>
          </cell>
          <cell r="U373">
            <v>122238.96</v>
          </cell>
          <cell r="V373">
            <v>105520.8</v>
          </cell>
          <cell r="W373">
            <v>90446.399999999994</v>
          </cell>
          <cell r="Y373">
            <v>60297.599999999999</v>
          </cell>
          <cell r="AA373">
            <v>30148.799999999999</v>
          </cell>
          <cell r="AJ373">
            <v>112656.42749999999</v>
          </cell>
          <cell r="AN373">
            <v>111529.27083333331</v>
          </cell>
          <cell r="AR373">
            <v>111263.02083333331</v>
          </cell>
          <cell r="AV373">
            <v>96934.584583333344</v>
          </cell>
          <cell r="AZ373">
            <v>97874.909999999989</v>
          </cell>
        </row>
        <row r="374">
          <cell r="Q374">
            <v>17049.98</v>
          </cell>
          <cell r="S374">
            <v>11366.64</v>
          </cell>
          <cell r="U374">
            <v>5683.3</v>
          </cell>
          <cell r="V374">
            <v>2841.63</v>
          </cell>
          <cell r="W374">
            <v>0</v>
          </cell>
          <cell r="Y374">
            <v>36695</v>
          </cell>
          <cell r="AA374">
            <v>29356</v>
          </cell>
          <cell r="AJ374">
            <v>20208.328333333331</v>
          </cell>
          <cell r="AN374">
            <v>18663.875</v>
          </cell>
          <cell r="AR374">
            <v>16732.926666666666</v>
          </cell>
          <cell r="AV374">
            <v>18940.486666666668</v>
          </cell>
          <cell r="AZ374">
            <v>18056.273333333334</v>
          </cell>
        </row>
        <row r="375">
          <cell r="Q375">
            <v>31881.65</v>
          </cell>
          <cell r="S375">
            <v>21254.43</v>
          </cell>
          <cell r="U375">
            <v>10627.21</v>
          </cell>
          <cell r="V375">
            <v>5313.6</v>
          </cell>
          <cell r="W375">
            <v>42387.83</v>
          </cell>
          <cell r="Y375">
            <v>0</v>
          </cell>
          <cell r="AA375">
            <v>0</v>
          </cell>
          <cell r="AJ375">
            <v>28867.612916666669</v>
          </cell>
          <cell r="AN375">
            <v>29185.149583333332</v>
          </cell>
          <cell r="AR375">
            <v>29153.057916666668</v>
          </cell>
          <cell r="AV375">
            <v>14983.434583333335</v>
          </cell>
          <cell r="AZ375">
            <v>9704.6354166666661</v>
          </cell>
        </row>
        <row r="376">
          <cell r="Q376">
            <v>29604.73</v>
          </cell>
          <cell r="S376">
            <v>19736.47</v>
          </cell>
          <cell r="U376">
            <v>9868.2099999999991</v>
          </cell>
          <cell r="V376">
            <v>4934.08</v>
          </cell>
          <cell r="W376">
            <v>0</v>
          </cell>
          <cell r="Y376">
            <v>52343.37</v>
          </cell>
          <cell r="AA376">
            <v>41874.69</v>
          </cell>
          <cell r="AJ376">
            <v>27118.649583333332</v>
          </cell>
          <cell r="AN376">
            <v>27100.817500000005</v>
          </cell>
          <cell r="AR376">
            <v>22303.614166666666</v>
          </cell>
          <cell r="AV376">
            <v>23104.180833333336</v>
          </cell>
          <cell r="AZ376">
            <v>23504.467500000002</v>
          </cell>
        </row>
        <row r="377">
          <cell r="Q377">
            <v>99854.720000000001</v>
          </cell>
          <cell r="S377">
            <v>81699.320000000007</v>
          </cell>
          <cell r="U377">
            <v>63543.92</v>
          </cell>
          <cell r="V377">
            <v>54466.22</v>
          </cell>
          <cell r="W377">
            <v>45388.52</v>
          </cell>
          <cell r="Y377">
            <v>27233.119999999999</v>
          </cell>
          <cell r="AA377">
            <v>9077.7199999999993</v>
          </cell>
          <cell r="AJ377">
            <v>48769.9375</v>
          </cell>
          <cell r="AN377">
            <v>49458.664166666676</v>
          </cell>
          <cell r="AR377">
            <v>49841.284166666672</v>
          </cell>
          <cell r="AV377">
            <v>50050.927083333336</v>
          </cell>
          <cell r="AZ377">
            <v>50859.670416666653</v>
          </cell>
        </row>
        <row r="378">
          <cell r="Q378">
            <v>188933.52</v>
          </cell>
          <cell r="S378">
            <v>195997.29</v>
          </cell>
          <cell r="U378">
            <v>195997.3</v>
          </cell>
          <cell r="V378">
            <v>195997.3</v>
          </cell>
          <cell r="W378">
            <v>240581.26</v>
          </cell>
          <cell r="Y378">
            <v>240581.26</v>
          </cell>
          <cell r="AA378">
            <v>309059.53999999998</v>
          </cell>
          <cell r="AJ378">
            <v>114088.72666666668</v>
          </cell>
          <cell r="AN378">
            <v>178538.18666666668</v>
          </cell>
          <cell r="AR378">
            <v>175957.76041666666</v>
          </cell>
          <cell r="AV378">
            <v>246167.37083333332</v>
          </cell>
          <cell r="AZ378">
            <v>313887.9208333334</v>
          </cell>
        </row>
        <row r="379">
          <cell r="Q379">
            <v>226710</v>
          </cell>
          <cell r="S379">
            <v>188925</v>
          </cell>
          <cell r="U379">
            <v>151140</v>
          </cell>
          <cell r="V379">
            <v>132247.5</v>
          </cell>
          <cell r="W379">
            <v>113355</v>
          </cell>
          <cell r="Y379">
            <v>75570</v>
          </cell>
          <cell r="AA379">
            <v>72700</v>
          </cell>
          <cell r="AJ379">
            <v>88704.75</v>
          </cell>
          <cell r="AN379">
            <v>107647.25</v>
          </cell>
          <cell r="AR379">
            <v>119012.75</v>
          </cell>
          <cell r="AV379">
            <v>120628.95833333333</v>
          </cell>
          <cell r="AZ379">
            <v>69817.333333333328</v>
          </cell>
        </row>
        <row r="380">
          <cell r="Q380">
            <v>796665.13</v>
          </cell>
          <cell r="S380">
            <v>830218.07</v>
          </cell>
          <cell r="U380">
            <v>830218.07</v>
          </cell>
          <cell r="V380">
            <v>830218.07</v>
          </cell>
          <cell r="W380">
            <v>1017161.26</v>
          </cell>
          <cell r="Y380">
            <v>1017161.26</v>
          </cell>
          <cell r="AA380">
            <v>303549.93</v>
          </cell>
          <cell r="AJ380">
            <v>174892.17708333334</v>
          </cell>
          <cell r="AN380">
            <v>447437.41625000001</v>
          </cell>
          <cell r="AR380">
            <v>745411.04625000001</v>
          </cell>
          <cell r="AV380">
            <v>750034.98375000001</v>
          </cell>
          <cell r="AZ380">
            <v>707667.84625000006</v>
          </cell>
        </row>
        <row r="381">
          <cell r="Q381">
            <v>0</v>
          </cell>
          <cell r="S381">
            <v>442534.2</v>
          </cell>
          <cell r="U381">
            <v>354027.36</v>
          </cell>
          <cell r="V381">
            <v>309773.94</v>
          </cell>
          <cell r="W381">
            <v>265520.52</v>
          </cell>
          <cell r="Y381">
            <v>177013.68</v>
          </cell>
          <cell r="AA381">
            <v>88506.84</v>
          </cell>
          <cell r="AJ381">
            <v>238236.1575</v>
          </cell>
          <cell r="AN381">
            <v>240893.12458333335</v>
          </cell>
          <cell r="AR381">
            <v>242768.63458333336</v>
          </cell>
          <cell r="AV381">
            <v>266941.22666666663</v>
          </cell>
          <cell r="AZ381">
            <v>298539.31</v>
          </cell>
        </row>
        <row r="382">
          <cell r="Q382">
            <v>0</v>
          </cell>
          <cell r="S382">
            <v>319515</v>
          </cell>
          <cell r="U382">
            <v>255612</v>
          </cell>
          <cell r="V382">
            <v>223660.5</v>
          </cell>
          <cell r="W382">
            <v>191709</v>
          </cell>
          <cell r="Y382">
            <v>127806</v>
          </cell>
          <cell r="AA382">
            <v>63903</v>
          </cell>
          <cell r="AJ382">
            <v>175506.71000000005</v>
          </cell>
          <cell r="AN382">
            <v>168565.00166666668</v>
          </cell>
          <cell r="AR382">
            <v>173867.48166666666</v>
          </cell>
          <cell r="AV382">
            <v>191778.91666666666</v>
          </cell>
          <cell r="AZ382">
            <v>214819.14333333334</v>
          </cell>
        </row>
        <row r="383">
          <cell r="S383">
            <v>6600000</v>
          </cell>
          <cell r="U383">
            <v>0</v>
          </cell>
          <cell r="V383">
            <v>0</v>
          </cell>
          <cell r="W383">
            <v>1750000</v>
          </cell>
          <cell r="Y383">
            <v>12250000</v>
          </cell>
          <cell r="AA383">
            <v>0</v>
          </cell>
          <cell r="AJ383">
            <v>0</v>
          </cell>
          <cell r="AN383">
            <v>1100000</v>
          </cell>
          <cell r="AR383">
            <v>1902083.3333333333</v>
          </cell>
          <cell r="AV383">
            <v>2412500</v>
          </cell>
          <cell r="AZ383">
            <v>1312500</v>
          </cell>
        </row>
        <row r="384">
          <cell r="Q384">
            <v>0</v>
          </cell>
          <cell r="S384">
            <v>26436.66</v>
          </cell>
          <cell r="U384">
            <v>13218.32</v>
          </cell>
          <cell r="V384">
            <v>6609.15</v>
          </cell>
          <cell r="W384">
            <v>0</v>
          </cell>
          <cell r="Y384">
            <v>26436.74</v>
          </cell>
          <cell r="AA384">
            <v>13218.36</v>
          </cell>
          <cell r="AJ384">
            <v>15594.591666666667</v>
          </cell>
          <cell r="AN384">
            <v>15996.864999999998</v>
          </cell>
          <cell r="AR384">
            <v>16275.371666666666</v>
          </cell>
          <cell r="AV384">
            <v>16522.933333333331</v>
          </cell>
          <cell r="AZ384">
            <v>16372.713333333335</v>
          </cell>
        </row>
        <row r="385">
          <cell r="Q385">
            <v>5545.8</v>
          </cell>
          <cell r="S385">
            <v>0</v>
          </cell>
          <cell r="U385">
            <v>30500</v>
          </cell>
          <cell r="V385">
            <v>27450</v>
          </cell>
          <cell r="W385">
            <v>24400</v>
          </cell>
          <cell r="Y385">
            <v>18300</v>
          </cell>
          <cell r="AA385">
            <v>12200</v>
          </cell>
          <cell r="AJ385">
            <v>12667.165000000001</v>
          </cell>
          <cell r="AN385">
            <v>15620.468333333332</v>
          </cell>
          <cell r="AR385">
            <v>16359.361666666666</v>
          </cell>
          <cell r="AV385">
            <v>16728.814999999999</v>
          </cell>
          <cell r="AZ385">
            <v>16856.333333333332</v>
          </cell>
        </row>
        <row r="386">
          <cell r="Q386">
            <v>0</v>
          </cell>
          <cell r="S386">
            <v>332832.09999999998</v>
          </cell>
          <cell r="U386">
            <v>283972.64</v>
          </cell>
          <cell r="V386">
            <v>248476.06</v>
          </cell>
          <cell r="W386">
            <v>212979.48</v>
          </cell>
          <cell r="Y386">
            <v>141986.32</v>
          </cell>
          <cell r="AA386">
            <v>70993.16</v>
          </cell>
          <cell r="AJ386">
            <v>148078.32916666669</v>
          </cell>
          <cell r="AN386">
            <v>150685.28041666668</v>
          </cell>
          <cell r="AR386">
            <v>157062.44375000001</v>
          </cell>
          <cell r="AV386">
            <v>159188.15583333332</v>
          </cell>
          <cell r="AZ386">
            <v>94657.546666666676</v>
          </cell>
        </row>
        <row r="387">
          <cell r="Q387">
            <v>0</v>
          </cell>
          <cell r="S387">
            <v>0</v>
          </cell>
          <cell r="U387">
            <v>0</v>
          </cell>
          <cell r="V387">
            <v>0</v>
          </cell>
          <cell r="W387">
            <v>0</v>
          </cell>
          <cell r="Y387">
            <v>0</v>
          </cell>
          <cell r="AA387">
            <v>0</v>
          </cell>
          <cell r="AJ387">
            <v>0</v>
          </cell>
          <cell r="AN387">
            <v>0</v>
          </cell>
          <cell r="AR387">
            <v>0</v>
          </cell>
          <cell r="AV387">
            <v>0</v>
          </cell>
          <cell r="AZ387">
            <v>0</v>
          </cell>
        </row>
        <row r="388">
          <cell r="S388">
            <v>221443.22</v>
          </cell>
          <cell r="U388">
            <v>208417.14</v>
          </cell>
          <cell r="V388">
            <v>201904.1</v>
          </cell>
          <cell r="W388">
            <v>195391.06</v>
          </cell>
          <cell r="Y388">
            <v>182364.98</v>
          </cell>
          <cell r="AA388">
            <v>169338.9</v>
          </cell>
          <cell r="AJ388">
            <v>0</v>
          </cell>
          <cell r="AN388">
            <v>64044.852500000001</v>
          </cell>
          <cell r="AR388">
            <v>129175.20583333333</v>
          </cell>
          <cell r="AV388">
            <v>185621.50583333333</v>
          </cell>
          <cell r="AZ388">
            <v>169338.9</v>
          </cell>
        </row>
        <row r="389">
          <cell r="Q389">
            <v>113293.62</v>
          </cell>
          <cell r="S389">
            <v>130582.71</v>
          </cell>
          <cell r="U389">
            <v>168832.31</v>
          </cell>
          <cell r="V389">
            <v>168848.53</v>
          </cell>
          <cell r="W389">
            <v>1313.82</v>
          </cell>
          <cell r="Y389">
            <v>30797.759999999998</v>
          </cell>
          <cell r="AA389">
            <v>108449.96</v>
          </cell>
          <cell r="AJ389">
            <v>23669.454999999998</v>
          </cell>
          <cell r="AN389">
            <v>70470.728750000009</v>
          </cell>
          <cell r="AR389">
            <v>93291.893333333355</v>
          </cell>
          <cell r="AV389">
            <v>104809.7375</v>
          </cell>
          <cell r="AZ389">
            <v>117630.96208333335</v>
          </cell>
        </row>
        <row r="390">
          <cell r="W390">
            <v>0</v>
          </cell>
          <cell r="Y390">
            <v>0</v>
          </cell>
          <cell r="AA390">
            <v>0</v>
          </cell>
          <cell r="AJ390">
            <v>0</v>
          </cell>
          <cell r="AN390">
            <v>0</v>
          </cell>
          <cell r="AR390">
            <v>0</v>
          </cell>
          <cell r="AV390">
            <v>0</v>
          </cell>
          <cell r="AZ390">
            <v>0</v>
          </cell>
        </row>
        <row r="391">
          <cell r="Q391">
            <v>245103.43</v>
          </cell>
          <cell r="S391">
            <v>282507.26</v>
          </cell>
          <cell r="U391">
            <v>365257.8</v>
          </cell>
          <cell r="V391">
            <v>365292.89</v>
          </cell>
          <cell r="W391">
            <v>2842.37</v>
          </cell>
          <cell r="Y391">
            <v>66628.95</v>
          </cell>
          <cell r="AA391">
            <v>234624.48</v>
          </cell>
          <cell r="AJ391">
            <v>51207.341249999998</v>
          </cell>
          <cell r="AN391">
            <v>152458.87583333332</v>
          </cell>
          <cell r="AR391">
            <v>201830.99125000005</v>
          </cell>
          <cell r="AV391">
            <v>226749.09791666674</v>
          </cell>
          <cell r="AZ391">
            <v>254486.98875000002</v>
          </cell>
        </row>
        <row r="392">
          <cell r="AR392">
            <v>0</v>
          </cell>
          <cell r="AV392">
            <v>11679.164583333333</v>
          </cell>
          <cell r="AZ392">
            <v>40096.54</v>
          </cell>
        </row>
        <row r="393">
          <cell r="Q393">
            <v>5342466.25</v>
          </cell>
          <cell r="S393">
            <v>5359256.57</v>
          </cell>
          <cell r="U393">
            <v>5396402.71</v>
          </cell>
          <cell r="V393">
            <v>5396418.46</v>
          </cell>
          <cell r="W393">
            <v>1275.92</v>
          </cell>
          <cell r="Y393">
            <v>29909.27</v>
          </cell>
          <cell r="AA393">
            <v>105321.29</v>
          </cell>
          <cell r="AJ393">
            <v>1549115.2529166667</v>
          </cell>
          <cell r="AN393">
            <v>3338713.3712499999</v>
          </cell>
          <cell r="AR393">
            <v>4014931.2979166671</v>
          </cell>
          <cell r="AV393">
            <v>2499988.226666667</v>
          </cell>
          <cell r="AZ393">
            <v>768292.56083333341</v>
          </cell>
        </row>
        <row r="394">
          <cell r="AV394">
            <v>0</v>
          </cell>
          <cell r="AZ394">
            <v>4976.7170833333339</v>
          </cell>
        </row>
        <row r="395">
          <cell r="Q395">
            <v>43022.06</v>
          </cell>
          <cell r="S395">
            <v>44788</v>
          </cell>
          <cell r="U395">
            <v>44788.01</v>
          </cell>
          <cell r="V395">
            <v>44788.01</v>
          </cell>
          <cell r="W395">
            <v>54656.99</v>
          </cell>
          <cell r="Y395">
            <v>54656.99</v>
          </cell>
          <cell r="AA395">
            <v>71776.56</v>
          </cell>
          <cell r="AJ395">
            <v>9252.3158333333322</v>
          </cell>
          <cell r="AN395">
            <v>23960.907916666667</v>
          </cell>
          <cell r="AR395">
            <v>40013.815833333334</v>
          </cell>
          <cell r="AV395">
            <v>56796.325833333336</v>
          </cell>
          <cell r="AZ395">
            <v>73963.29833333334</v>
          </cell>
        </row>
        <row r="396">
          <cell r="AV396">
            <v>0</v>
          </cell>
          <cell r="AZ396">
            <v>0</v>
          </cell>
        </row>
        <row r="397">
          <cell r="Q397">
            <v>40612.83</v>
          </cell>
          <cell r="S397">
            <v>44888.18</v>
          </cell>
          <cell r="U397">
            <v>0</v>
          </cell>
          <cell r="V397">
            <v>0</v>
          </cell>
          <cell r="W397">
            <v>0</v>
          </cell>
          <cell r="Y397">
            <v>0</v>
          </cell>
          <cell r="AA397">
            <v>29578.9</v>
          </cell>
          <cell r="AJ397">
            <v>1692.2012500000001</v>
          </cell>
          <cell r="AN397">
            <v>10865.765833333333</v>
          </cell>
          <cell r="AR397">
            <v>10865.765833333333</v>
          </cell>
          <cell r="AV397">
            <v>18458.881666666668</v>
          </cell>
          <cell r="AZ397">
            <v>24990.971250000002</v>
          </cell>
        </row>
        <row r="398">
          <cell r="Q398">
            <v>356732.58</v>
          </cell>
          <cell r="S398">
            <v>375845.91</v>
          </cell>
          <cell r="U398">
            <v>0</v>
          </cell>
          <cell r="V398">
            <v>0</v>
          </cell>
          <cell r="W398">
            <v>0</v>
          </cell>
          <cell r="Y398">
            <v>0</v>
          </cell>
          <cell r="AA398">
            <v>132595.10999999999</v>
          </cell>
          <cell r="AJ398">
            <v>14863.8575</v>
          </cell>
          <cell r="AN398">
            <v>92368.7</v>
          </cell>
          <cell r="AR398">
            <v>92368.7</v>
          </cell>
          <cell r="AV398">
            <v>119064.09749999999</v>
          </cell>
          <cell r="AZ398">
            <v>111602.43249999998</v>
          </cell>
        </row>
        <row r="399">
          <cell r="Q399">
            <v>0</v>
          </cell>
          <cell r="S399">
            <v>0</v>
          </cell>
          <cell r="U399">
            <v>0</v>
          </cell>
          <cell r="V399">
            <v>0</v>
          </cell>
          <cell r="W399">
            <v>0</v>
          </cell>
          <cell r="Y399">
            <v>0</v>
          </cell>
          <cell r="AA399">
            <v>0</v>
          </cell>
          <cell r="AJ399">
            <v>0</v>
          </cell>
          <cell r="AN399">
            <v>0</v>
          </cell>
          <cell r="AR399">
            <v>0</v>
          </cell>
          <cell r="AV399">
            <v>0</v>
          </cell>
          <cell r="AZ399">
            <v>0</v>
          </cell>
        </row>
        <row r="400">
          <cell r="Q400">
            <v>499584.48</v>
          </cell>
          <cell r="S400">
            <v>501344.92</v>
          </cell>
          <cell r="U400">
            <v>509285.32</v>
          </cell>
          <cell r="V400">
            <v>509285.32</v>
          </cell>
          <cell r="W400">
            <v>508576.64</v>
          </cell>
          <cell r="Y400">
            <v>508576.64</v>
          </cell>
          <cell r="AA400">
            <v>520816.19</v>
          </cell>
          <cell r="AJ400">
            <v>20816.02</v>
          </cell>
          <cell r="AN400">
            <v>188850.19166666665</v>
          </cell>
          <cell r="AR400">
            <v>358464.3233333333</v>
          </cell>
          <cell r="AV400">
            <v>510996.84875000006</v>
          </cell>
          <cell r="AZ400">
            <v>518883.57250000007</v>
          </cell>
        </row>
        <row r="401">
          <cell r="Q401">
            <v>426683.81</v>
          </cell>
          <cell r="S401">
            <v>450391.61</v>
          </cell>
          <cell r="U401">
            <v>572999.71</v>
          </cell>
          <cell r="V401">
            <v>572999.71</v>
          </cell>
          <cell r="W401">
            <v>610805.06999999995</v>
          </cell>
          <cell r="Y401">
            <v>610252.66</v>
          </cell>
          <cell r="AA401">
            <v>859822.73</v>
          </cell>
          <cell r="AJ401">
            <v>17778.492083333334</v>
          </cell>
          <cell r="AN401">
            <v>182247.21624999997</v>
          </cell>
          <cell r="AR401">
            <v>381054.185</v>
          </cell>
          <cell r="AV401">
            <v>648125.07208333339</v>
          </cell>
          <cell r="AZ401">
            <v>897279.97541666648</v>
          </cell>
        </row>
        <row r="402">
          <cell r="Q402">
            <v>511455.46</v>
          </cell>
          <cell r="S402">
            <v>504984.54</v>
          </cell>
          <cell r="U402">
            <v>642454.23</v>
          </cell>
          <cell r="V402">
            <v>642454.23</v>
          </cell>
          <cell r="W402">
            <v>642454.23</v>
          </cell>
          <cell r="Y402">
            <v>684222.69</v>
          </cell>
          <cell r="AA402">
            <v>964043.68</v>
          </cell>
          <cell r="AJ402">
            <v>21310.644166666669</v>
          </cell>
          <cell r="AN402">
            <v>207092.15708333332</v>
          </cell>
          <cell r="AR402">
            <v>422983.91958333325</v>
          </cell>
          <cell r="AV402">
            <v>721049.85624999984</v>
          </cell>
          <cell r="AZ402">
            <v>955499.45083333331</v>
          </cell>
        </row>
        <row r="403">
          <cell r="Q403">
            <v>426683.8</v>
          </cell>
          <cell r="S403">
            <v>0</v>
          </cell>
          <cell r="U403">
            <v>0</v>
          </cell>
          <cell r="V403">
            <v>0</v>
          </cell>
          <cell r="W403">
            <v>0</v>
          </cell>
          <cell r="Y403">
            <v>0</v>
          </cell>
          <cell r="AA403">
            <v>0</v>
          </cell>
          <cell r="AJ403">
            <v>17778.491666666665</v>
          </cell>
          <cell r="AN403">
            <v>35556.98333333333</v>
          </cell>
          <cell r="AR403">
            <v>35556.98333333333</v>
          </cell>
          <cell r="AV403">
            <v>17778.491666666665</v>
          </cell>
          <cell r="AZ403">
            <v>0</v>
          </cell>
        </row>
        <row r="404">
          <cell r="Q404">
            <v>0</v>
          </cell>
          <cell r="S404">
            <v>0</v>
          </cell>
          <cell r="U404">
            <v>0</v>
          </cell>
          <cell r="V404">
            <v>0</v>
          </cell>
          <cell r="W404">
            <v>0</v>
          </cell>
          <cell r="Y404">
            <v>0</v>
          </cell>
          <cell r="AA404">
            <v>0</v>
          </cell>
          <cell r="AJ404">
            <v>0</v>
          </cell>
          <cell r="AN404">
            <v>0</v>
          </cell>
          <cell r="AR404">
            <v>0</v>
          </cell>
          <cell r="AV404">
            <v>0</v>
          </cell>
          <cell r="AZ404">
            <v>0</v>
          </cell>
        </row>
        <row r="405">
          <cell r="Q405">
            <v>0</v>
          </cell>
          <cell r="S405">
            <v>0</v>
          </cell>
          <cell r="U405">
            <v>0</v>
          </cell>
          <cell r="V405">
            <v>0</v>
          </cell>
          <cell r="W405">
            <v>0</v>
          </cell>
          <cell r="Y405">
            <v>0</v>
          </cell>
          <cell r="AA405">
            <v>0</v>
          </cell>
          <cell r="AJ405">
            <v>0</v>
          </cell>
          <cell r="AN405">
            <v>0</v>
          </cell>
          <cell r="AR405">
            <v>0</v>
          </cell>
          <cell r="AV405">
            <v>0</v>
          </cell>
          <cell r="AZ405">
            <v>0</v>
          </cell>
        </row>
        <row r="406">
          <cell r="Q406">
            <v>0</v>
          </cell>
          <cell r="S406">
            <v>0</v>
          </cell>
          <cell r="U406">
            <v>0</v>
          </cell>
          <cell r="V406">
            <v>0</v>
          </cell>
          <cell r="W406">
            <v>0</v>
          </cell>
          <cell r="Y406">
            <v>0</v>
          </cell>
          <cell r="AA406">
            <v>0</v>
          </cell>
          <cell r="AJ406">
            <v>0</v>
          </cell>
          <cell r="AN406">
            <v>0</v>
          </cell>
          <cell r="AR406">
            <v>0</v>
          </cell>
          <cell r="AV406">
            <v>0</v>
          </cell>
          <cell r="AZ406">
            <v>0</v>
          </cell>
        </row>
        <row r="407">
          <cell r="Q407">
            <v>442116</v>
          </cell>
          <cell r="S407">
            <v>0</v>
          </cell>
          <cell r="U407">
            <v>0</v>
          </cell>
          <cell r="V407">
            <v>0</v>
          </cell>
          <cell r="W407">
            <v>0</v>
          </cell>
          <cell r="Y407">
            <v>0</v>
          </cell>
          <cell r="AA407">
            <v>0</v>
          </cell>
          <cell r="AJ407">
            <v>18421.5</v>
          </cell>
          <cell r="AN407">
            <v>36843</v>
          </cell>
          <cell r="AR407">
            <v>36843</v>
          </cell>
          <cell r="AV407">
            <v>18421.5</v>
          </cell>
          <cell r="AZ407">
            <v>0</v>
          </cell>
        </row>
        <row r="408">
          <cell r="Q408">
            <v>932549.76</v>
          </cell>
          <cell r="S408">
            <v>208089.45</v>
          </cell>
          <cell r="U408">
            <v>0</v>
          </cell>
          <cell r="V408">
            <v>0</v>
          </cell>
          <cell r="W408">
            <v>0</v>
          </cell>
          <cell r="Y408">
            <v>0</v>
          </cell>
          <cell r="AA408">
            <v>0</v>
          </cell>
          <cell r="AJ408">
            <v>38856.239999999998</v>
          </cell>
          <cell r="AN408">
            <v>112394.05499999999</v>
          </cell>
          <cell r="AR408">
            <v>112394.05499999999</v>
          </cell>
          <cell r="AV408">
            <v>73537.815000000002</v>
          </cell>
          <cell r="AZ408">
            <v>0</v>
          </cell>
        </row>
        <row r="409">
          <cell r="S409">
            <v>61279.44</v>
          </cell>
          <cell r="U409">
            <v>339331.63</v>
          </cell>
          <cell r="V409">
            <v>308483.3</v>
          </cell>
          <cell r="W409">
            <v>277634.96999999997</v>
          </cell>
          <cell r="Y409">
            <v>215938.31</v>
          </cell>
          <cell r="AA409">
            <v>154241.65</v>
          </cell>
          <cell r="AJ409">
            <v>0</v>
          </cell>
          <cell r="AN409">
            <v>29458.677083333332</v>
          </cell>
          <cell r="AR409">
            <v>122003.66708333335</v>
          </cell>
          <cell r="AV409">
            <v>173417.55041666669</v>
          </cell>
          <cell r="AZ409">
            <v>167330.26458333331</v>
          </cell>
        </row>
        <row r="410">
          <cell r="S410">
            <v>0</v>
          </cell>
          <cell r="U410">
            <v>0</v>
          </cell>
          <cell r="V410">
            <v>0</v>
          </cell>
          <cell r="W410">
            <v>0</v>
          </cell>
          <cell r="Y410">
            <v>0</v>
          </cell>
          <cell r="AA410">
            <v>0</v>
          </cell>
          <cell r="AJ410">
            <v>0</v>
          </cell>
          <cell r="AN410">
            <v>35031.666666666664</v>
          </cell>
          <cell r="AR410">
            <v>35031.666666666664</v>
          </cell>
          <cell r="AV410">
            <v>35031.666666666664</v>
          </cell>
          <cell r="AZ410">
            <v>0</v>
          </cell>
        </row>
        <row r="411">
          <cell r="U411">
            <v>0</v>
          </cell>
          <cell r="V411">
            <v>0</v>
          </cell>
          <cell r="W411">
            <v>0</v>
          </cell>
          <cell r="Y411">
            <v>0</v>
          </cell>
          <cell r="AA411">
            <v>0</v>
          </cell>
          <cell r="AJ411">
            <v>0</v>
          </cell>
          <cell r="AN411">
            <v>0</v>
          </cell>
          <cell r="AR411">
            <v>0</v>
          </cell>
          <cell r="AV411">
            <v>0</v>
          </cell>
          <cell r="AZ411">
            <v>0</v>
          </cell>
        </row>
        <row r="412">
          <cell r="U412">
            <v>62092.4</v>
          </cell>
          <cell r="V412">
            <v>62092.4</v>
          </cell>
          <cell r="W412">
            <v>60371.34</v>
          </cell>
          <cell r="Y412">
            <v>60371.34</v>
          </cell>
          <cell r="AA412">
            <v>60371.34</v>
          </cell>
          <cell r="AJ412">
            <v>0</v>
          </cell>
          <cell r="AN412">
            <v>7761.55</v>
          </cell>
          <cell r="AR412">
            <v>28100.462499999998</v>
          </cell>
          <cell r="AV412">
            <v>48224.242499999993</v>
          </cell>
          <cell r="AZ412">
            <v>60586.472499999982</v>
          </cell>
        </row>
        <row r="413">
          <cell r="U413">
            <v>453926.54</v>
          </cell>
          <cell r="V413">
            <v>453926.54</v>
          </cell>
          <cell r="W413">
            <v>446232.38</v>
          </cell>
          <cell r="Y413">
            <v>446232.38</v>
          </cell>
          <cell r="AA413">
            <v>446232.38</v>
          </cell>
          <cell r="AJ413">
            <v>0</v>
          </cell>
          <cell r="AN413">
            <v>56740.817499999997</v>
          </cell>
          <cell r="AR413">
            <v>206446.71416666664</v>
          </cell>
          <cell r="AV413">
            <v>355190.84083333332</v>
          </cell>
          <cell r="AZ413">
            <v>447194.14999999991</v>
          </cell>
        </row>
        <row r="414">
          <cell r="U414">
            <v>6600000</v>
          </cell>
          <cell r="V414">
            <v>6600000</v>
          </cell>
          <cell r="W414">
            <v>6600000</v>
          </cell>
          <cell r="Y414">
            <v>6600000</v>
          </cell>
          <cell r="AA414">
            <v>37700000</v>
          </cell>
          <cell r="AJ414">
            <v>0</v>
          </cell>
          <cell r="AN414">
            <v>275000</v>
          </cell>
          <cell r="AR414">
            <v>2475000</v>
          </cell>
          <cell r="AV414">
            <v>13766666.666666666</v>
          </cell>
          <cell r="AZ414">
            <v>26225000</v>
          </cell>
        </row>
        <row r="415">
          <cell r="Y415">
            <v>0</v>
          </cell>
          <cell r="AA415">
            <v>47432.38</v>
          </cell>
          <cell r="AR415">
            <v>0</v>
          </cell>
          <cell r="AV415">
            <v>14048.4125</v>
          </cell>
          <cell r="AZ415">
            <v>27485.8325</v>
          </cell>
        </row>
        <row r="416">
          <cell r="AV416">
            <v>0</v>
          </cell>
          <cell r="AZ416">
            <v>7812.5</v>
          </cell>
        </row>
        <row r="417">
          <cell r="AR417">
            <v>0</v>
          </cell>
          <cell r="AV417">
            <v>1723.5929166666667</v>
          </cell>
          <cell r="AZ417">
            <v>10341.557500000001</v>
          </cell>
        </row>
        <row r="418">
          <cell r="Q418">
            <v>5850</v>
          </cell>
          <cell r="S418">
            <v>-828140.4</v>
          </cell>
          <cell r="U418">
            <v>4675</v>
          </cell>
          <cell r="V418">
            <v>8314.0400000000009</v>
          </cell>
          <cell r="W418">
            <v>6442</v>
          </cell>
          <cell r="Y418">
            <v>2707.56</v>
          </cell>
          <cell r="AA418">
            <v>3766.01</v>
          </cell>
          <cell r="AJ418">
            <v>199627.72166666668</v>
          </cell>
          <cell r="AN418">
            <v>131541.36916666667</v>
          </cell>
          <cell r="AR418">
            <v>-63593.492499999993</v>
          </cell>
          <cell r="AV418">
            <v>-64617.43499999999</v>
          </cell>
          <cell r="AZ418">
            <v>4439.3658333333333</v>
          </cell>
        </row>
        <row r="419">
          <cell r="Q419">
            <v>730125.58</v>
          </cell>
          <cell r="S419">
            <v>1216875.96</v>
          </cell>
          <cell r="U419">
            <v>243375.18</v>
          </cell>
          <cell r="V419">
            <v>1216875.95</v>
          </cell>
          <cell r="W419">
            <v>730125.57</v>
          </cell>
          <cell r="Y419">
            <v>1216875.97</v>
          </cell>
          <cell r="AA419">
            <v>243375.19</v>
          </cell>
          <cell r="AJ419">
            <v>835646.06583333341</v>
          </cell>
          <cell r="AN419">
            <v>838832.09916666674</v>
          </cell>
          <cell r="AR419">
            <v>852936.44625000004</v>
          </cell>
          <cell r="AV419">
            <v>857272.3041666667</v>
          </cell>
          <cell r="AZ419">
            <v>858744.72375</v>
          </cell>
        </row>
        <row r="420">
          <cell r="Q420">
            <v>0</v>
          </cell>
          <cell r="S420">
            <v>0</v>
          </cell>
          <cell r="U420">
            <v>0</v>
          </cell>
          <cell r="V420">
            <v>0</v>
          </cell>
          <cell r="W420">
            <v>0</v>
          </cell>
          <cell r="Y420">
            <v>0</v>
          </cell>
          <cell r="AA420">
            <v>0</v>
          </cell>
          <cell r="AJ420">
            <v>1062.875</v>
          </cell>
          <cell r="AN420">
            <v>0</v>
          </cell>
          <cell r="AR420">
            <v>0</v>
          </cell>
          <cell r="AV420">
            <v>0</v>
          </cell>
          <cell r="AZ420">
            <v>0</v>
          </cell>
        </row>
        <row r="421">
          <cell r="S421">
            <v>0</v>
          </cell>
          <cell r="AV421">
            <v>0</v>
          </cell>
          <cell r="AZ421">
            <v>0</v>
          </cell>
        </row>
        <row r="422">
          <cell r="AV422">
            <v>0</v>
          </cell>
          <cell r="AZ422">
            <v>0</v>
          </cell>
        </row>
        <row r="423">
          <cell r="Q423">
            <v>5000000</v>
          </cell>
          <cell r="S423">
            <v>5000000</v>
          </cell>
          <cell r="U423">
            <v>5000000</v>
          </cell>
          <cell r="V423">
            <v>5000000</v>
          </cell>
          <cell r="W423">
            <v>5000000</v>
          </cell>
          <cell r="Y423">
            <v>5000000</v>
          </cell>
          <cell r="AA423">
            <v>5000000</v>
          </cell>
          <cell r="AJ423">
            <v>5000000</v>
          </cell>
          <cell r="AN423">
            <v>5000000</v>
          </cell>
          <cell r="AR423">
            <v>5000000</v>
          </cell>
          <cell r="AV423">
            <v>5000000</v>
          </cell>
          <cell r="AZ423">
            <v>5000000</v>
          </cell>
        </row>
        <row r="424">
          <cell r="Q424">
            <v>0</v>
          </cell>
          <cell r="S424">
            <v>0</v>
          </cell>
          <cell r="U424">
            <v>0</v>
          </cell>
          <cell r="V424">
            <v>0</v>
          </cell>
          <cell r="W424">
            <v>0</v>
          </cell>
          <cell r="Y424">
            <v>0</v>
          </cell>
          <cell r="AA424">
            <v>0</v>
          </cell>
          <cell r="AJ424">
            <v>0</v>
          </cell>
          <cell r="AN424">
            <v>0</v>
          </cell>
          <cell r="AR424">
            <v>0</v>
          </cell>
          <cell r="AV424">
            <v>0</v>
          </cell>
          <cell r="AZ424">
            <v>0</v>
          </cell>
        </row>
        <row r="425">
          <cell r="Q425">
            <v>0</v>
          </cell>
          <cell r="S425">
            <v>0</v>
          </cell>
          <cell r="U425">
            <v>0</v>
          </cell>
          <cell r="V425">
            <v>0</v>
          </cell>
          <cell r="W425">
            <v>0</v>
          </cell>
          <cell r="Y425">
            <v>0</v>
          </cell>
          <cell r="AA425">
            <v>0</v>
          </cell>
          <cell r="AJ425">
            <v>0</v>
          </cell>
          <cell r="AN425">
            <v>0</v>
          </cell>
          <cell r="AR425">
            <v>0</v>
          </cell>
          <cell r="AV425">
            <v>0</v>
          </cell>
          <cell r="AZ425">
            <v>0</v>
          </cell>
        </row>
        <row r="426">
          <cell r="Q426">
            <v>0</v>
          </cell>
          <cell r="S426">
            <v>0</v>
          </cell>
          <cell r="U426">
            <v>0</v>
          </cell>
          <cell r="V426">
            <v>0</v>
          </cell>
          <cell r="W426">
            <v>0</v>
          </cell>
          <cell r="Y426">
            <v>0</v>
          </cell>
          <cell r="AA426">
            <v>0</v>
          </cell>
          <cell r="AJ426">
            <v>0</v>
          </cell>
          <cell r="AN426">
            <v>0</v>
          </cell>
          <cell r="AR426">
            <v>0</v>
          </cell>
          <cell r="AV426">
            <v>0</v>
          </cell>
          <cell r="AZ426">
            <v>0</v>
          </cell>
        </row>
        <row r="427">
          <cell r="Q427">
            <v>100.76</v>
          </cell>
          <cell r="S427">
            <v>201.52</v>
          </cell>
          <cell r="U427">
            <v>302.27999999999997</v>
          </cell>
          <cell r="V427">
            <v>352.66</v>
          </cell>
          <cell r="W427">
            <v>403.04</v>
          </cell>
          <cell r="Y427">
            <v>503.8</v>
          </cell>
          <cell r="AA427">
            <v>0</v>
          </cell>
          <cell r="AJ427">
            <v>458.63666666666671</v>
          </cell>
          <cell r="AN427">
            <v>413.25</v>
          </cell>
          <cell r="AR427">
            <v>322.47666666666669</v>
          </cell>
          <cell r="AV427">
            <v>270.96166666666664</v>
          </cell>
          <cell r="AZ427">
            <v>221.93499999999997</v>
          </cell>
        </row>
        <row r="428">
          <cell r="Q428">
            <v>0</v>
          </cell>
          <cell r="S428">
            <v>0</v>
          </cell>
          <cell r="U428">
            <v>0</v>
          </cell>
          <cell r="V428">
            <v>0</v>
          </cell>
          <cell r="W428">
            <v>0</v>
          </cell>
          <cell r="Y428">
            <v>0</v>
          </cell>
          <cell r="AA428">
            <v>0</v>
          </cell>
          <cell r="AJ428">
            <v>0</v>
          </cell>
          <cell r="AN428">
            <v>0</v>
          </cell>
          <cell r="AR428">
            <v>0</v>
          </cell>
          <cell r="AV428">
            <v>0</v>
          </cell>
          <cell r="AZ428">
            <v>0</v>
          </cell>
        </row>
        <row r="429">
          <cell r="Q429">
            <v>132661445</v>
          </cell>
          <cell r="S429">
            <v>101646581</v>
          </cell>
          <cell r="U429">
            <v>81894878</v>
          </cell>
          <cell r="V429">
            <v>73801102</v>
          </cell>
          <cell r="W429">
            <v>68264911</v>
          </cell>
          <cell r="Y429">
            <v>78237663</v>
          </cell>
          <cell r="AA429">
            <v>95467499</v>
          </cell>
          <cell r="AJ429">
            <v>97081877.041666672</v>
          </cell>
          <cell r="AN429">
            <v>95528163.208333328</v>
          </cell>
          <cell r="AR429">
            <v>93345075</v>
          </cell>
          <cell r="AV429">
            <v>93084806.875</v>
          </cell>
          <cell r="AZ429">
            <v>92366100.041666672</v>
          </cell>
        </row>
        <row r="430">
          <cell r="Q430">
            <v>115220570.33</v>
          </cell>
          <cell r="S430">
            <v>75836841.5</v>
          </cell>
          <cell r="U430">
            <v>45281502.93</v>
          </cell>
          <cell r="V430">
            <v>26359909.510000002</v>
          </cell>
          <cell r="W430">
            <v>15056369.640000001</v>
          </cell>
          <cell r="Y430">
            <v>20421400.59</v>
          </cell>
          <cell r="AA430">
            <v>39897035.509999998</v>
          </cell>
          <cell r="AJ430">
            <v>53980857.262083344</v>
          </cell>
          <cell r="AN430">
            <v>55344473.532916658</v>
          </cell>
          <cell r="AR430">
            <v>53027721.373750001</v>
          </cell>
          <cell r="AV430">
            <v>48716687.593749993</v>
          </cell>
          <cell r="AZ430">
            <v>37003742.396250002</v>
          </cell>
        </row>
        <row r="431">
          <cell r="Q431">
            <v>766584.41</v>
          </cell>
          <cell r="S431">
            <v>787997.85</v>
          </cell>
          <cell r="U431">
            <v>831453.45</v>
          </cell>
          <cell r="V431">
            <v>723764.64</v>
          </cell>
          <cell r="W431">
            <v>762802</v>
          </cell>
          <cell r="Y431">
            <v>838740.78</v>
          </cell>
          <cell r="AA431">
            <v>893908.45</v>
          </cell>
          <cell r="AJ431">
            <v>614630.83791666653</v>
          </cell>
          <cell r="AN431">
            <v>677769.84500000009</v>
          </cell>
          <cell r="AR431">
            <v>771086.58166666655</v>
          </cell>
          <cell r="AV431">
            <v>805870.18958333333</v>
          </cell>
          <cell r="AZ431">
            <v>839264.91624999989</v>
          </cell>
        </row>
        <row r="432">
          <cell r="Q432">
            <v>-133428029.41</v>
          </cell>
          <cell r="S432">
            <v>0</v>
          </cell>
          <cell r="U432">
            <v>0</v>
          </cell>
          <cell r="V432">
            <v>0</v>
          </cell>
          <cell r="W432">
            <v>0</v>
          </cell>
          <cell r="Y432">
            <v>0</v>
          </cell>
          <cell r="AA432">
            <v>0</v>
          </cell>
          <cell r="AJ432">
            <v>-97696507.880416676</v>
          </cell>
          <cell r="AN432">
            <v>-75947528.892916664</v>
          </cell>
          <cell r="AR432">
            <v>-48575241.372499995</v>
          </cell>
          <cell r="AV432">
            <v>-15831249.435416667</v>
          </cell>
          <cell r="AZ432">
            <v>0</v>
          </cell>
        </row>
        <row r="433">
          <cell r="Q433">
            <v>-115220570.33</v>
          </cell>
          <cell r="S433">
            <v>0</v>
          </cell>
          <cell r="U433">
            <v>0</v>
          </cell>
          <cell r="V433">
            <v>0</v>
          </cell>
          <cell r="W433">
            <v>0</v>
          </cell>
          <cell r="Y433">
            <v>0</v>
          </cell>
          <cell r="AA433">
            <v>0</v>
          </cell>
          <cell r="AJ433">
            <v>-53980857.262916677</v>
          </cell>
          <cell r="AN433">
            <v>-41112917.934583329</v>
          </cell>
          <cell r="AR433">
            <v>-31678300.016666666</v>
          </cell>
          <cell r="AV433">
            <v>-13399256.140416667</v>
          </cell>
          <cell r="AZ433">
            <v>0</v>
          </cell>
        </row>
        <row r="434">
          <cell r="Q434">
            <v>0</v>
          </cell>
          <cell r="S434">
            <v>0</v>
          </cell>
          <cell r="U434">
            <v>0</v>
          </cell>
          <cell r="V434">
            <v>0</v>
          </cell>
          <cell r="W434">
            <v>0</v>
          </cell>
          <cell r="Y434">
            <v>12622431.779999999</v>
          </cell>
          <cell r="AA434">
            <v>19968796.039999999</v>
          </cell>
          <cell r="AJ434">
            <v>3747043.574583333</v>
          </cell>
          <cell r="AN434">
            <v>3746303.39</v>
          </cell>
          <cell r="AR434">
            <v>4301828.1062500002</v>
          </cell>
          <cell r="AV434">
            <v>5711016.2616666667</v>
          </cell>
          <cell r="AZ434">
            <v>5711016.2616666667</v>
          </cell>
        </row>
        <row r="435">
          <cell r="Q435">
            <v>362363</v>
          </cell>
          <cell r="S435">
            <v>525276.41</v>
          </cell>
          <cell r="U435">
            <v>1575412.62</v>
          </cell>
          <cell r="V435">
            <v>1414871.28</v>
          </cell>
          <cell r="W435">
            <v>1022570.04</v>
          </cell>
          <cell r="Y435">
            <v>1361970.13</v>
          </cell>
          <cell r="AA435">
            <v>2126896.8199999998</v>
          </cell>
          <cell r="AJ435">
            <v>1366701.1666666667</v>
          </cell>
          <cell r="AN435">
            <v>1485253.0225</v>
          </cell>
          <cell r="AR435">
            <v>1226780.6912500001</v>
          </cell>
          <cell r="AV435">
            <v>1575379.45</v>
          </cell>
          <cell r="AZ435">
            <v>2262848.1133333333</v>
          </cell>
        </row>
        <row r="436">
          <cell r="Q436">
            <v>15232210</v>
          </cell>
          <cell r="S436">
            <v>20066360.510000002</v>
          </cell>
          <cell r="U436">
            <v>15334724.880000001</v>
          </cell>
          <cell r="V436">
            <v>14228220.380000001</v>
          </cell>
          <cell r="W436">
            <v>12742443.26</v>
          </cell>
          <cell r="Y436">
            <v>11097815.6</v>
          </cell>
          <cell r="AA436">
            <v>10309995.810000001</v>
          </cell>
          <cell r="AJ436">
            <v>44283470.583333336</v>
          </cell>
          <cell r="AN436">
            <v>48694433.054166675</v>
          </cell>
          <cell r="AR436">
            <v>19985297.645</v>
          </cell>
          <cell r="AV436">
            <v>14303490.204583332</v>
          </cell>
          <cell r="AZ436">
            <v>11566074.338333333</v>
          </cell>
        </row>
        <row r="437">
          <cell r="Q437">
            <v>119425</v>
          </cell>
          <cell r="S437">
            <v>587779.69999999995</v>
          </cell>
          <cell r="U437">
            <v>1060891.1200000001</v>
          </cell>
          <cell r="V437">
            <v>3021956.98</v>
          </cell>
          <cell r="W437">
            <v>2726493.55</v>
          </cell>
          <cell r="Y437">
            <v>1582289.27</v>
          </cell>
          <cell r="AA437">
            <v>3760301.3</v>
          </cell>
          <cell r="AJ437">
            <v>4976.041666666667</v>
          </cell>
          <cell r="AN437">
            <v>198476.01333333334</v>
          </cell>
          <cell r="AR437">
            <v>1010488.5845833332</v>
          </cell>
          <cell r="AV437">
            <v>2139101.0833333335</v>
          </cell>
          <cell r="AZ437">
            <v>2125249.9099999997</v>
          </cell>
        </row>
        <row r="438">
          <cell r="Q438">
            <v>6188358</v>
          </cell>
          <cell r="S438">
            <v>8631900.4399999995</v>
          </cell>
          <cell r="U438">
            <v>8219332.4699999997</v>
          </cell>
          <cell r="V438">
            <v>8768871.0299999993</v>
          </cell>
          <cell r="W438">
            <v>7230120.8499999996</v>
          </cell>
          <cell r="Y438">
            <v>3689061.72</v>
          </cell>
          <cell r="AA438">
            <v>5250944.76</v>
          </cell>
          <cell r="AJ438">
            <v>17595008.166666668</v>
          </cell>
          <cell r="AN438">
            <v>19709997.197083335</v>
          </cell>
          <cell r="AR438">
            <v>8585359.2383333333</v>
          </cell>
          <cell r="AV438">
            <v>7010318.9354166659</v>
          </cell>
          <cell r="AZ438">
            <v>4751452.0374999996</v>
          </cell>
        </row>
        <row r="439">
          <cell r="Q439">
            <v>0</v>
          </cell>
          <cell r="S439">
            <v>0</v>
          </cell>
          <cell r="U439">
            <v>0</v>
          </cell>
          <cell r="V439">
            <v>0</v>
          </cell>
          <cell r="W439">
            <v>0</v>
          </cell>
          <cell r="Y439">
            <v>0</v>
          </cell>
          <cell r="AA439">
            <v>0</v>
          </cell>
          <cell r="AJ439">
            <v>0</v>
          </cell>
          <cell r="AN439">
            <v>0</v>
          </cell>
          <cell r="AR439">
            <v>0</v>
          </cell>
          <cell r="AV439">
            <v>0</v>
          </cell>
          <cell r="AZ439">
            <v>0</v>
          </cell>
        </row>
        <row r="440">
          <cell r="Q440">
            <v>-28332</v>
          </cell>
          <cell r="S440">
            <v>-28332</v>
          </cell>
          <cell r="U440">
            <v>0</v>
          </cell>
          <cell r="V440">
            <v>0</v>
          </cell>
          <cell r="W440">
            <v>0</v>
          </cell>
          <cell r="Y440">
            <v>0</v>
          </cell>
          <cell r="AA440">
            <v>0</v>
          </cell>
          <cell r="AJ440">
            <v>-39308.25</v>
          </cell>
          <cell r="AN440">
            <v>-37713.875</v>
          </cell>
          <cell r="AR440">
            <v>-8448.875</v>
          </cell>
          <cell r="AV440">
            <v>-5902.5</v>
          </cell>
          <cell r="AZ440">
            <v>0</v>
          </cell>
        </row>
        <row r="441">
          <cell r="Q441">
            <v>-12159</v>
          </cell>
          <cell r="S441">
            <v>-12159</v>
          </cell>
          <cell r="U441">
            <v>0</v>
          </cell>
          <cell r="V441">
            <v>0</v>
          </cell>
          <cell r="W441">
            <v>0</v>
          </cell>
          <cell r="Y441">
            <v>0</v>
          </cell>
          <cell r="AA441">
            <v>0</v>
          </cell>
          <cell r="AJ441">
            <v>-23697.291666666668</v>
          </cell>
          <cell r="AN441">
            <v>-23887.875</v>
          </cell>
          <cell r="AR441">
            <v>-5345.875</v>
          </cell>
          <cell r="AV441">
            <v>-2533.125</v>
          </cell>
          <cell r="AZ441">
            <v>0</v>
          </cell>
        </row>
        <row r="442">
          <cell r="Q442">
            <v>-721</v>
          </cell>
          <cell r="S442">
            <v>-721</v>
          </cell>
          <cell r="U442">
            <v>0</v>
          </cell>
          <cell r="V442">
            <v>0</v>
          </cell>
          <cell r="W442">
            <v>0</v>
          </cell>
          <cell r="Y442">
            <v>0</v>
          </cell>
          <cell r="AA442">
            <v>0</v>
          </cell>
          <cell r="AJ442">
            <v>-2390.2083333333335</v>
          </cell>
          <cell r="AN442">
            <v>-1788.25</v>
          </cell>
          <cell r="AR442">
            <v>-197.45833333333334</v>
          </cell>
          <cell r="AV442">
            <v>-150.20833333333334</v>
          </cell>
          <cell r="AZ442">
            <v>0</v>
          </cell>
        </row>
        <row r="443">
          <cell r="Q443">
            <v>-222</v>
          </cell>
          <cell r="S443">
            <v>-222</v>
          </cell>
          <cell r="U443">
            <v>0</v>
          </cell>
          <cell r="V443">
            <v>0</v>
          </cell>
          <cell r="W443">
            <v>0</v>
          </cell>
          <cell r="Y443">
            <v>0</v>
          </cell>
          <cell r="AA443">
            <v>0</v>
          </cell>
          <cell r="AJ443">
            <v>-9.25</v>
          </cell>
          <cell r="AN443">
            <v>-55.5</v>
          </cell>
          <cell r="AR443">
            <v>-55.5</v>
          </cell>
          <cell r="AV443">
            <v>-46.25</v>
          </cell>
          <cell r="AZ443">
            <v>0</v>
          </cell>
        </row>
        <row r="444">
          <cell r="Q444">
            <v>0</v>
          </cell>
          <cell r="S444">
            <v>0</v>
          </cell>
          <cell r="U444">
            <v>0</v>
          </cell>
          <cell r="V444">
            <v>0</v>
          </cell>
          <cell r="W444">
            <v>0</v>
          </cell>
          <cell r="Y444">
            <v>0</v>
          </cell>
          <cell r="AA444">
            <v>0</v>
          </cell>
          <cell r="AJ444">
            <v>195299.75</v>
          </cell>
          <cell r="AN444">
            <v>129955</v>
          </cell>
          <cell r="AR444">
            <v>0</v>
          </cell>
          <cell r="AV444">
            <v>0</v>
          </cell>
          <cell r="AZ444">
            <v>0</v>
          </cell>
        </row>
        <row r="445">
          <cell r="Q445">
            <v>53005</v>
          </cell>
          <cell r="S445">
            <v>0</v>
          </cell>
          <cell r="U445">
            <v>0</v>
          </cell>
          <cell r="V445">
            <v>0</v>
          </cell>
          <cell r="W445">
            <v>0</v>
          </cell>
          <cell r="Y445">
            <v>0</v>
          </cell>
          <cell r="AA445">
            <v>0</v>
          </cell>
          <cell r="AJ445">
            <v>42132404.125</v>
          </cell>
          <cell r="AN445">
            <v>34148959.458333336</v>
          </cell>
          <cell r="AR445">
            <v>4643191.458333333</v>
          </cell>
          <cell r="AV445">
            <v>2208.5416666666665</v>
          </cell>
          <cell r="AZ445">
            <v>0</v>
          </cell>
        </row>
        <row r="446">
          <cell r="Q446">
            <v>0</v>
          </cell>
          <cell r="S446">
            <v>0</v>
          </cell>
          <cell r="U446">
            <v>0</v>
          </cell>
          <cell r="V446">
            <v>0</v>
          </cell>
          <cell r="W446">
            <v>0</v>
          </cell>
          <cell r="Y446">
            <v>0</v>
          </cell>
          <cell r="AA446">
            <v>0</v>
          </cell>
          <cell r="AJ446">
            <v>4938007.583333333</v>
          </cell>
          <cell r="AN446">
            <v>0</v>
          </cell>
          <cell r="AR446">
            <v>0</v>
          </cell>
          <cell r="AV446">
            <v>0</v>
          </cell>
          <cell r="AZ446">
            <v>0</v>
          </cell>
        </row>
        <row r="447">
          <cell r="Q447">
            <v>416947</v>
          </cell>
          <cell r="S447">
            <v>278960.48</v>
          </cell>
          <cell r="U447">
            <v>131539.88</v>
          </cell>
          <cell r="V447">
            <v>668206.64</v>
          </cell>
          <cell r="W447">
            <v>522293.57</v>
          </cell>
          <cell r="Y447">
            <v>0</v>
          </cell>
          <cell r="AA447">
            <v>0</v>
          </cell>
          <cell r="AJ447">
            <v>44512665.333333336</v>
          </cell>
          <cell r="AN447">
            <v>39316806.369166665</v>
          </cell>
          <cell r="AR447">
            <v>6626763.9233333329</v>
          </cell>
          <cell r="AV447">
            <v>191560.38166666668</v>
          </cell>
          <cell r="AZ447">
            <v>104689.17916666665</v>
          </cell>
        </row>
        <row r="448">
          <cell r="Q448">
            <v>0</v>
          </cell>
          <cell r="S448">
            <v>0</v>
          </cell>
          <cell r="U448">
            <v>0</v>
          </cell>
          <cell r="V448">
            <v>0</v>
          </cell>
          <cell r="W448">
            <v>0</v>
          </cell>
          <cell r="Y448">
            <v>0</v>
          </cell>
          <cell r="AA448">
            <v>0</v>
          </cell>
          <cell r="AJ448">
            <v>2249357.375</v>
          </cell>
          <cell r="AN448">
            <v>0</v>
          </cell>
          <cell r="AR448">
            <v>0</v>
          </cell>
          <cell r="AV448">
            <v>0</v>
          </cell>
          <cell r="AZ448">
            <v>0</v>
          </cell>
        </row>
        <row r="449">
          <cell r="Q449">
            <v>0</v>
          </cell>
          <cell r="S449">
            <v>0</v>
          </cell>
          <cell r="U449">
            <v>0</v>
          </cell>
          <cell r="V449">
            <v>0</v>
          </cell>
          <cell r="W449">
            <v>0</v>
          </cell>
          <cell r="Y449">
            <v>0</v>
          </cell>
          <cell r="AA449">
            <v>0</v>
          </cell>
          <cell r="AJ449">
            <v>393.5</v>
          </cell>
          <cell r="AN449">
            <v>196.75</v>
          </cell>
          <cell r="AR449">
            <v>0</v>
          </cell>
          <cell r="AV449">
            <v>0</v>
          </cell>
          <cell r="AZ449">
            <v>0</v>
          </cell>
        </row>
        <row r="450">
          <cell r="Q450">
            <v>0</v>
          </cell>
          <cell r="S450">
            <v>0</v>
          </cell>
          <cell r="U450">
            <v>0</v>
          </cell>
          <cell r="V450">
            <v>0</v>
          </cell>
          <cell r="W450">
            <v>0</v>
          </cell>
          <cell r="Y450">
            <v>0</v>
          </cell>
          <cell r="AA450">
            <v>0</v>
          </cell>
          <cell r="AJ450">
            <v>0</v>
          </cell>
          <cell r="AN450">
            <v>0</v>
          </cell>
          <cell r="AR450">
            <v>0</v>
          </cell>
          <cell r="AV450">
            <v>0</v>
          </cell>
          <cell r="AZ450">
            <v>0</v>
          </cell>
        </row>
        <row r="451">
          <cell r="Q451">
            <v>0</v>
          </cell>
          <cell r="S451">
            <v>0</v>
          </cell>
          <cell r="U451">
            <v>0</v>
          </cell>
          <cell r="V451">
            <v>0</v>
          </cell>
          <cell r="W451">
            <v>0</v>
          </cell>
          <cell r="Y451">
            <v>0</v>
          </cell>
          <cell r="AA451">
            <v>0</v>
          </cell>
          <cell r="AJ451">
            <v>1330780.25</v>
          </cell>
          <cell r="AN451">
            <v>1307022</v>
          </cell>
          <cell r="AR451">
            <v>213877.29166666666</v>
          </cell>
          <cell r="AV451">
            <v>0</v>
          </cell>
          <cell r="AZ451">
            <v>0</v>
          </cell>
        </row>
        <row r="452">
          <cell r="Q452">
            <v>0</v>
          </cell>
          <cell r="S452">
            <v>0</v>
          </cell>
          <cell r="U452">
            <v>0</v>
          </cell>
          <cell r="V452">
            <v>0</v>
          </cell>
          <cell r="W452">
            <v>0</v>
          </cell>
          <cell r="Y452">
            <v>0</v>
          </cell>
          <cell r="AA452">
            <v>0</v>
          </cell>
          <cell r="AJ452">
            <v>-14993.75</v>
          </cell>
          <cell r="AN452">
            <v>0</v>
          </cell>
          <cell r="AR452">
            <v>0</v>
          </cell>
          <cell r="AV452">
            <v>0</v>
          </cell>
          <cell r="AZ452">
            <v>0</v>
          </cell>
        </row>
        <row r="453">
          <cell r="Q453">
            <v>0</v>
          </cell>
          <cell r="S453">
            <v>0</v>
          </cell>
          <cell r="U453">
            <v>0</v>
          </cell>
          <cell r="V453">
            <v>0</v>
          </cell>
          <cell r="W453">
            <v>0</v>
          </cell>
          <cell r="Y453">
            <v>0</v>
          </cell>
          <cell r="AA453">
            <v>0</v>
          </cell>
          <cell r="AJ453">
            <v>0</v>
          </cell>
          <cell r="AN453">
            <v>0</v>
          </cell>
          <cell r="AR453">
            <v>0</v>
          </cell>
          <cell r="AV453">
            <v>0</v>
          </cell>
          <cell r="AZ453">
            <v>0</v>
          </cell>
        </row>
        <row r="454">
          <cell r="Q454">
            <v>0</v>
          </cell>
          <cell r="S454">
            <v>0</v>
          </cell>
          <cell r="U454">
            <v>0</v>
          </cell>
          <cell r="V454">
            <v>0</v>
          </cell>
          <cell r="W454">
            <v>0</v>
          </cell>
          <cell r="Y454">
            <v>0</v>
          </cell>
          <cell r="AA454">
            <v>0</v>
          </cell>
          <cell r="AJ454">
            <v>-4685.083333333333</v>
          </cell>
          <cell r="AN454">
            <v>0</v>
          </cell>
          <cell r="AR454">
            <v>0</v>
          </cell>
          <cell r="AV454">
            <v>0</v>
          </cell>
          <cell r="AZ454">
            <v>0</v>
          </cell>
        </row>
        <row r="455">
          <cell r="Q455">
            <v>0</v>
          </cell>
          <cell r="S455">
            <v>0</v>
          </cell>
          <cell r="U455">
            <v>0</v>
          </cell>
          <cell r="V455">
            <v>0</v>
          </cell>
          <cell r="W455">
            <v>0</v>
          </cell>
          <cell r="Y455">
            <v>0</v>
          </cell>
          <cell r="AA455">
            <v>0</v>
          </cell>
          <cell r="AJ455">
            <v>626364.625</v>
          </cell>
          <cell r="AN455">
            <v>0</v>
          </cell>
          <cell r="AR455">
            <v>0</v>
          </cell>
          <cell r="AV455">
            <v>0</v>
          </cell>
          <cell r="AZ455">
            <v>0</v>
          </cell>
        </row>
        <row r="456">
          <cell r="Q456">
            <v>0</v>
          </cell>
          <cell r="S456">
            <v>0</v>
          </cell>
          <cell r="U456">
            <v>0</v>
          </cell>
          <cell r="V456">
            <v>0</v>
          </cell>
          <cell r="W456">
            <v>0</v>
          </cell>
          <cell r="Y456">
            <v>0</v>
          </cell>
          <cell r="AA456">
            <v>0</v>
          </cell>
          <cell r="AJ456">
            <v>0</v>
          </cell>
          <cell r="AN456">
            <v>0</v>
          </cell>
          <cell r="AR456">
            <v>0</v>
          </cell>
          <cell r="AV456">
            <v>0</v>
          </cell>
          <cell r="AZ456">
            <v>0</v>
          </cell>
        </row>
        <row r="457">
          <cell r="Q457">
            <v>0</v>
          </cell>
          <cell r="S457">
            <v>0</v>
          </cell>
          <cell r="U457">
            <v>0</v>
          </cell>
          <cell r="V457">
            <v>0</v>
          </cell>
          <cell r="W457">
            <v>0</v>
          </cell>
          <cell r="Y457">
            <v>0</v>
          </cell>
          <cell r="AA457">
            <v>0</v>
          </cell>
          <cell r="AJ457">
            <v>0</v>
          </cell>
          <cell r="AN457">
            <v>0</v>
          </cell>
          <cell r="AR457">
            <v>0</v>
          </cell>
          <cell r="AV457">
            <v>0</v>
          </cell>
          <cell r="AZ457">
            <v>0</v>
          </cell>
        </row>
        <row r="458">
          <cell r="Q458">
            <v>-122</v>
          </cell>
          <cell r="S458">
            <v>-122</v>
          </cell>
          <cell r="U458">
            <v>0</v>
          </cell>
          <cell r="V458">
            <v>0</v>
          </cell>
          <cell r="W458">
            <v>0</v>
          </cell>
          <cell r="Y458">
            <v>0</v>
          </cell>
          <cell r="AA458">
            <v>0</v>
          </cell>
          <cell r="AJ458">
            <v>-60152.166666666664</v>
          </cell>
          <cell r="AN458">
            <v>-33702.125</v>
          </cell>
          <cell r="AR458">
            <v>-1357.375</v>
          </cell>
          <cell r="AV458">
            <v>-25.416666666666668</v>
          </cell>
          <cell r="AZ458">
            <v>0</v>
          </cell>
        </row>
        <row r="459">
          <cell r="Q459">
            <v>-776</v>
          </cell>
          <cell r="S459">
            <v>-776</v>
          </cell>
          <cell r="U459">
            <v>0</v>
          </cell>
          <cell r="V459">
            <v>0</v>
          </cell>
          <cell r="W459">
            <v>0</v>
          </cell>
          <cell r="Y459">
            <v>0</v>
          </cell>
          <cell r="AA459">
            <v>0</v>
          </cell>
          <cell r="AJ459">
            <v>-196655.33333333334</v>
          </cell>
          <cell r="AN459">
            <v>-180777</v>
          </cell>
          <cell r="AR459">
            <v>-27619.708333333332</v>
          </cell>
          <cell r="AV459">
            <v>-161.66666666666666</v>
          </cell>
          <cell r="AZ459">
            <v>0</v>
          </cell>
        </row>
        <row r="460">
          <cell r="Q460">
            <v>954620.76</v>
          </cell>
          <cell r="S460">
            <v>937799.24</v>
          </cell>
          <cell r="U460">
            <v>920977.72</v>
          </cell>
          <cell r="V460">
            <v>912566.96</v>
          </cell>
          <cell r="W460">
            <v>904156.2</v>
          </cell>
          <cell r="Y460">
            <v>887334.68</v>
          </cell>
          <cell r="AA460">
            <v>870513.16</v>
          </cell>
          <cell r="AJ460">
            <v>1005085.32</v>
          </cell>
          <cell r="AN460">
            <v>971442.27999999991</v>
          </cell>
          <cell r="AR460">
            <v>937799.23999999987</v>
          </cell>
          <cell r="AV460">
            <v>904156.19999999984</v>
          </cell>
          <cell r="AZ460">
            <v>870513.16124999989</v>
          </cell>
        </row>
        <row r="461">
          <cell r="Q461">
            <v>58520</v>
          </cell>
          <cell r="S461">
            <v>57684</v>
          </cell>
          <cell r="U461">
            <v>56848</v>
          </cell>
          <cell r="V461">
            <v>56430</v>
          </cell>
          <cell r="W461">
            <v>56012</v>
          </cell>
          <cell r="Y461">
            <v>55176</v>
          </cell>
          <cell r="AA461">
            <v>54340</v>
          </cell>
          <cell r="AJ461">
            <v>61028</v>
          </cell>
          <cell r="AN461">
            <v>59356</v>
          </cell>
          <cell r="AR461">
            <v>57684</v>
          </cell>
          <cell r="AV461">
            <v>56012</v>
          </cell>
          <cell r="AZ461">
            <v>54340</v>
          </cell>
        </row>
        <row r="462">
          <cell r="Q462">
            <v>36102.379999999997</v>
          </cell>
          <cell r="S462">
            <v>34822.019999999997</v>
          </cell>
          <cell r="U462">
            <v>33541.660000000003</v>
          </cell>
          <cell r="V462">
            <v>32901.480000000003</v>
          </cell>
          <cell r="W462">
            <v>32261.3</v>
          </cell>
          <cell r="Y462">
            <v>30980.94</v>
          </cell>
          <cell r="AA462">
            <v>29700.58</v>
          </cell>
          <cell r="AJ462">
            <v>40532.498333333329</v>
          </cell>
          <cell r="AN462">
            <v>37501.478333333333</v>
          </cell>
          <cell r="AR462">
            <v>34822.488749999997</v>
          </cell>
          <cell r="AV462">
            <v>32261.300000000003</v>
          </cell>
          <cell r="AZ462">
            <v>29700.579999999998</v>
          </cell>
        </row>
        <row r="463">
          <cell r="Q463">
            <v>133715.78</v>
          </cell>
          <cell r="S463">
            <v>130336.54</v>
          </cell>
          <cell r="U463">
            <v>126957.3</v>
          </cell>
          <cell r="V463">
            <v>125267.68</v>
          </cell>
          <cell r="W463">
            <v>123578.06</v>
          </cell>
          <cell r="Y463">
            <v>120198.82</v>
          </cell>
          <cell r="AA463">
            <v>116819.58</v>
          </cell>
          <cell r="AJ463">
            <v>143853.63458333333</v>
          </cell>
          <cell r="AN463">
            <v>137095.09791666665</v>
          </cell>
          <cell r="AR463">
            <v>130336.56125000001</v>
          </cell>
          <cell r="AV463">
            <v>123591.33749999998</v>
          </cell>
          <cell r="AZ463">
            <v>117151.5175</v>
          </cell>
        </row>
        <row r="464">
          <cell r="Q464">
            <v>0</v>
          </cell>
          <cell r="S464">
            <v>0</v>
          </cell>
          <cell r="U464">
            <v>0</v>
          </cell>
          <cell r="V464">
            <v>0</v>
          </cell>
          <cell r="W464">
            <v>0</v>
          </cell>
          <cell r="Y464">
            <v>0</v>
          </cell>
          <cell r="AA464">
            <v>0</v>
          </cell>
          <cell r="AJ464">
            <v>0</v>
          </cell>
          <cell r="AN464">
            <v>0</v>
          </cell>
          <cell r="AR464">
            <v>0</v>
          </cell>
          <cell r="AV464">
            <v>0</v>
          </cell>
          <cell r="AZ464">
            <v>0</v>
          </cell>
        </row>
        <row r="465">
          <cell r="Q465">
            <v>0</v>
          </cell>
          <cell r="S465">
            <v>0</v>
          </cell>
          <cell r="U465">
            <v>0</v>
          </cell>
          <cell r="V465">
            <v>0</v>
          </cell>
          <cell r="W465">
            <v>0</v>
          </cell>
          <cell r="Y465">
            <v>0</v>
          </cell>
          <cell r="AA465">
            <v>0</v>
          </cell>
          <cell r="AJ465">
            <v>0</v>
          </cell>
          <cell r="AN465">
            <v>0</v>
          </cell>
          <cell r="AR465">
            <v>0</v>
          </cell>
          <cell r="AV465">
            <v>0</v>
          </cell>
          <cell r="AZ465">
            <v>0</v>
          </cell>
        </row>
        <row r="466">
          <cell r="Q466">
            <v>0</v>
          </cell>
          <cell r="S466">
            <v>0</v>
          </cell>
          <cell r="U466">
            <v>0</v>
          </cell>
          <cell r="V466">
            <v>0</v>
          </cell>
          <cell r="W466">
            <v>0</v>
          </cell>
          <cell r="Y466">
            <v>0</v>
          </cell>
          <cell r="AA466">
            <v>0</v>
          </cell>
          <cell r="AJ466">
            <v>0</v>
          </cell>
          <cell r="AN466">
            <v>0</v>
          </cell>
          <cell r="AR466">
            <v>0</v>
          </cell>
          <cell r="AV466">
            <v>0</v>
          </cell>
          <cell r="AZ466">
            <v>0</v>
          </cell>
        </row>
        <row r="467">
          <cell r="Q467">
            <v>2166614.2999999998</v>
          </cell>
          <cell r="S467">
            <v>2152944.7999999998</v>
          </cell>
          <cell r="U467">
            <v>2139275.2999999998</v>
          </cell>
          <cell r="V467">
            <v>2132440.5499999998</v>
          </cell>
          <cell r="W467">
            <v>2125605.7999999998</v>
          </cell>
          <cell r="Y467">
            <v>2111936.2999999998</v>
          </cell>
          <cell r="AA467">
            <v>2098266.7999999998</v>
          </cell>
          <cell r="AJ467">
            <v>2207622.8000000003</v>
          </cell>
          <cell r="AN467">
            <v>2180283.8000000003</v>
          </cell>
          <cell r="AR467">
            <v>2152944.8000000003</v>
          </cell>
          <cell r="AV467">
            <v>2125605.8000000003</v>
          </cell>
          <cell r="AZ467">
            <v>2098266.8000000003</v>
          </cell>
        </row>
        <row r="468">
          <cell r="Q468">
            <v>0</v>
          </cell>
          <cell r="S468">
            <v>0</v>
          </cell>
          <cell r="U468">
            <v>0</v>
          </cell>
          <cell r="V468">
            <v>0</v>
          </cell>
          <cell r="W468">
            <v>0</v>
          </cell>
          <cell r="Y468">
            <v>0</v>
          </cell>
          <cell r="AA468">
            <v>0</v>
          </cell>
          <cell r="AJ468">
            <v>0</v>
          </cell>
          <cell r="AN468">
            <v>0</v>
          </cell>
          <cell r="AR468">
            <v>0</v>
          </cell>
          <cell r="AV468">
            <v>0</v>
          </cell>
          <cell r="AZ468">
            <v>0</v>
          </cell>
        </row>
        <row r="469">
          <cell r="Q469">
            <v>0</v>
          </cell>
          <cell r="S469">
            <v>0</v>
          </cell>
          <cell r="U469">
            <v>0</v>
          </cell>
          <cell r="V469">
            <v>0</v>
          </cell>
          <cell r="W469">
            <v>0</v>
          </cell>
          <cell r="Y469">
            <v>0</v>
          </cell>
          <cell r="AA469">
            <v>0</v>
          </cell>
          <cell r="AJ469">
            <v>0</v>
          </cell>
          <cell r="AN469">
            <v>0</v>
          </cell>
          <cell r="AR469">
            <v>0</v>
          </cell>
          <cell r="AV469">
            <v>0</v>
          </cell>
          <cell r="AZ469">
            <v>0</v>
          </cell>
        </row>
        <row r="470">
          <cell r="Q470">
            <v>0</v>
          </cell>
          <cell r="S470">
            <v>0</v>
          </cell>
          <cell r="U470">
            <v>0</v>
          </cell>
          <cell r="V470">
            <v>0</v>
          </cell>
          <cell r="W470">
            <v>0</v>
          </cell>
          <cell r="Y470">
            <v>0</v>
          </cell>
          <cell r="AA470">
            <v>0</v>
          </cell>
          <cell r="AJ470">
            <v>0</v>
          </cell>
          <cell r="AN470">
            <v>0</v>
          </cell>
          <cell r="AR470">
            <v>0</v>
          </cell>
          <cell r="AV470">
            <v>0</v>
          </cell>
          <cell r="AZ470">
            <v>0</v>
          </cell>
        </row>
        <row r="471">
          <cell r="Q471">
            <v>138086.82999999999</v>
          </cell>
          <cell r="S471">
            <v>0</v>
          </cell>
          <cell r="U471">
            <v>0</v>
          </cell>
          <cell r="V471">
            <v>0</v>
          </cell>
          <cell r="W471">
            <v>0</v>
          </cell>
          <cell r="Y471">
            <v>0</v>
          </cell>
          <cell r="AA471">
            <v>0</v>
          </cell>
          <cell r="AJ471">
            <v>171852.97</v>
          </cell>
          <cell r="AN471">
            <v>123856.93958333334</v>
          </cell>
          <cell r="AR471">
            <v>66572.616250000006</v>
          </cell>
          <cell r="AV471">
            <v>16791.879583333332</v>
          </cell>
          <cell r="AZ471">
            <v>0</v>
          </cell>
        </row>
        <row r="472">
          <cell r="Q472">
            <v>0</v>
          </cell>
          <cell r="S472">
            <v>0</v>
          </cell>
          <cell r="U472">
            <v>0</v>
          </cell>
          <cell r="V472">
            <v>0</v>
          </cell>
          <cell r="W472">
            <v>0</v>
          </cell>
          <cell r="Y472">
            <v>0</v>
          </cell>
          <cell r="AA472">
            <v>0</v>
          </cell>
          <cell r="AJ472">
            <v>0</v>
          </cell>
          <cell r="AN472">
            <v>0</v>
          </cell>
          <cell r="AR472">
            <v>0</v>
          </cell>
          <cell r="AV472">
            <v>0</v>
          </cell>
          <cell r="AZ472">
            <v>0</v>
          </cell>
        </row>
        <row r="473">
          <cell r="Q473">
            <v>0</v>
          </cell>
          <cell r="S473">
            <v>0</v>
          </cell>
          <cell r="U473">
            <v>0</v>
          </cell>
          <cell r="V473">
            <v>0</v>
          </cell>
          <cell r="W473">
            <v>0</v>
          </cell>
          <cell r="Y473">
            <v>0</v>
          </cell>
          <cell r="AA473">
            <v>0</v>
          </cell>
          <cell r="AJ473">
            <v>0</v>
          </cell>
          <cell r="AN473">
            <v>0</v>
          </cell>
          <cell r="AR473">
            <v>0</v>
          </cell>
          <cell r="AV473">
            <v>0</v>
          </cell>
          <cell r="AZ473">
            <v>0</v>
          </cell>
        </row>
        <row r="474">
          <cell r="Q474">
            <v>0</v>
          </cell>
          <cell r="S474">
            <v>0</v>
          </cell>
          <cell r="U474">
            <v>0</v>
          </cell>
          <cell r="V474">
            <v>0</v>
          </cell>
          <cell r="W474">
            <v>0</v>
          </cell>
          <cell r="Y474">
            <v>0</v>
          </cell>
          <cell r="AA474">
            <v>0</v>
          </cell>
          <cell r="AJ474">
            <v>0</v>
          </cell>
          <cell r="AN474">
            <v>0</v>
          </cell>
          <cell r="AR474">
            <v>0</v>
          </cell>
          <cell r="AV474">
            <v>0</v>
          </cell>
          <cell r="AZ474">
            <v>0</v>
          </cell>
        </row>
        <row r="475">
          <cell r="Q475">
            <v>1913908.68</v>
          </cell>
          <cell r="S475">
            <v>1897046.04</v>
          </cell>
          <cell r="U475">
            <v>1880183.4</v>
          </cell>
          <cell r="V475">
            <v>1871752.08</v>
          </cell>
          <cell r="W475">
            <v>1863320.76</v>
          </cell>
          <cell r="Y475">
            <v>1846458.12</v>
          </cell>
          <cell r="AA475">
            <v>1829595.48</v>
          </cell>
          <cell r="AJ475">
            <v>1964496.6000000003</v>
          </cell>
          <cell r="AN475">
            <v>1930771.32</v>
          </cell>
          <cell r="AR475">
            <v>1897046.0400000003</v>
          </cell>
          <cell r="AV475">
            <v>1863320.76</v>
          </cell>
          <cell r="AZ475">
            <v>1829595.4799999997</v>
          </cell>
        </row>
        <row r="476">
          <cell r="Q476">
            <v>21017</v>
          </cell>
          <cell r="S476">
            <v>2741.35</v>
          </cell>
          <cell r="U476">
            <v>0</v>
          </cell>
          <cell r="V476">
            <v>0</v>
          </cell>
          <cell r="W476">
            <v>0</v>
          </cell>
          <cell r="Y476">
            <v>0</v>
          </cell>
          <cell r="AA476">
            <v>0</v>
          </cell>
          <cell r="AJ476">
            <v>75843.947499999995</v>
          </cell>
          <cell r="AN476">
            <v>40472.949999999997</v>
          </cell>
          <cell r="AR476">
            <v>15191.634166666669</v>
          </cell>
          <cell r="AV476">
            <v>2094.085</v>
          </cell>
          <cell r="AZ476">
            <v>0</v>
          </cell>
        </row>
        <row r="477">
          <cell r="Q477">
            <v>642790.85</v>
          </cell>
          <cell r="S477">
            <v>637485.11</v>
          </cell>
          <cell r="U477">
            <v>632179.37</v>
          </cell>
          <cell r="V477">
            <v>629526.5</v>
          </cell>
          <cell r="W477">
            <v>626873.63</v>
          </cell>
          <cell r="Y477">
            <v>621567.89</v>
          </cell>
          <cell r="AA477">
            <v>616262.15</v>
          </cell>
          <cell r="AJ477">
            <v>658708.06999999995</v>
          </cell>
          <cell r="AN477">
            <v>648096.59</v>
          </cell>
          <cell r="AR477">
            <v>637485.11</v>
          </cell>
          <cell r="AV477">
            <v>626873.63</v>
          </cell>
          <cell r="AZ477">
            <v>616262.15</v>
          </cell>
        </row>
        <row r="478">
          <cell r="Q478">
            <v>196027.36</v>
          </cell>
          <cell r="S478">
            <v>167514.29</v>
          </cell>
          <cell r="U478">
            <v>139001.22</v>
          </cell>
          <cell r="V478">
            <v>124744.68</v>
          </cell>
          <cell r="W478">
            <v>110488.15</v>
          </cell>
          <cell r="Y478">
            <v>81975.08</v>
          </cell>
          <cell r="AA478">
            <v>53462.01</v>
          </cell>
          <cell r="AJ478">
            <v>281566.59041666676</v>
          </cell>
          <cell r="AN478">
            <v>224540.43624999994</v>
          </cell>
          <cell r="AR478">
            <v>167514.28874999998</v>
          </cell>
          <cell r="AV478">
            <v>110488.14750000001</v>
          </cell>
          <cell r="AZ478">
            <v>56580.624166666654</v>
          </cell>
        </row>
        <row r="479">
          <cell r="Q479">
            <v>0</v>
          </cell>
          <cell r="S479">
            <v>0</v>
          </cell>
          <cell r="U479">
            <v>0</v>
          </cell>
          <cell r="V479">
            <v>0</v>
          </cell>
          <cell r="W479">
            <v>0</v>
          </cell>
          <cell r="Y479">
            <v>0</v>
          </cell>
          <cell r="AA479">
            <v>0</v>
          </cell>
          <cell r="AJ479">
            <v>5842.037916666668</v>
          </cell>
          <cell r="AN479">
            <v>1580.9837500000001</v>
          </cell>
          <cell r="AR479">
            <v>25.362916666666667</v>
          </cell>
          <cell r="AV479">
            <v>0</v>
          </cell>
          <cell r="AZ479">
            <v>0</v>
          </cell>
        </row>
        <row r="480">
          <cell r="Q480">
            <v>380774.87</v>
          </cell>
          <cell r="S480">
            <v>350312.88</v>
          </cell>
          <cell r="U480">
            <v>319850.89</v>
          </cell>
          <cell r="V480">
            <v>304619.90000000002</v>
          </cell>
          <cell r="W480">
            <v>289388.90000000002</v>
          </cell>
          <cell r="Y480">
            <v>258926.91</v>
          </cell>
          <cell r="AA480">
            <v>228464.92</v>
          </cell>
          <cell r="AJ480">
            <v>472160.84125000006</v>
          </cell>
          <cell r="AN480">
            <v>411236.86249999999</v>
          </cell>
          <cell r="AR480">
            <v>350312.88250000001</v>
          </cell>
          <cell r="AV480">
            <v>289388.90250000003</v>
          </cell>
          <cell r="AZ480">
            <v>228464.92249999999</v>
          </cell>
        </row>
        <row r="481">
          <cell r="Q481">
            <v>0</v>
          </cell>
          <cell r="S481">
            <v>0</v>
          </cell>
          <cell r="U481">
            <v>0</v>
          </cell>
          <cell r="V481">
            <v>0</v>
          </cell>
          <cell r="W481">
            <v>0</v>
          </cell>
          <cell r="Y481">
            <v>0</v>
          </cell>
          <cell r="AA481">
            <v>0</v>
          </cell>
          <cell r="AJ481">
            <v>0</v>
          </cell>
          <cell r="AN481">
            <v>0</v>
          </cell>
          <cell r="AR481">
            <v>0</v>
          </cell>
          <cell r="AV481">
            <v>0</v>
          </cell>
          <cell r="AZ481">
            <v>0</v>
          </cell>
        </row>
        <row r="482">
          <cell r="Q482">
            <v>4895324.22</v>
          </cell>
          <cell r="S482">
            <v>4858517.28</v>
          </cell>
          <cell r="U482">
            <v>4821710.34</v>
          </cell>
          <cell r="V482">
            <v>4803306.87</v>
          </cell>
          <cell r="W482">
            <v>4784903.4000000004</v>
          </cell>
          <cell r="Y482">
            <v>4748096.46</v>
          </cell>
          <cell r="AA482">
            <v>4711289.5199999996</v>
          </cell>
          <cell r="AJ482">
            <v>5005745.0762500009</v>
          </cell>
          <cell r="AN482">
            <v>4932131.1729166675</v>
          </cell>
          <cell r="AR482">
            <v>4858517.282916666</v>
          </cell>
          <cell r="AV482">
            <v>4784903.4000000004</v>
          </cell>
          <cell r="AZ482">
            <v>4711289.5199999996</v>
          </cell>
        </row>
        <row r="483">
          <cell r="Q483">
            <v>827318.91</v>
          </cell>
          <cell r="S483">
            <v>821098.47</v>
          </cell>
          <cell r="U483">
            <v>814878.03</v>
          </cell>
          <cell r="V483">
            <v>811767.81</v>
          </cell>
          <cell r="W483">
            <v>808657.59</v>
          </cell>
          <cell r="Y483">
            <v>802437.15</v>
          </cell>
          <cell r="AA483">
            <v>796216.71</v>
          </cell>
          <cell r="AJ483">
            <v>845980.23958333337</v>
          </cell>
          <cell r="AN483">
            <v>833539.35624999984</v>
          </cell>
          <cell r="AR483">
            <v>821098.47291666653</v>
          </cell>
          <cell r="AV483">
            <v>808657.59</v>
          </cell>
          <cell r="AZ483">
            <v>796216.71</v>
          </cell>
        </row>
        <row r="484">
          <cell r="Q484">
            <v>815866.29</v>
          </cell>
          <cell r="S484">
            <v>0</v>
          </cell>
          <cell r="U484">
            <v>0</v>
          </cell>
          <cell r="V484">
            <v>0</v>
          </cell>
          <cell r="W484">
            <v>0</v>
          </cell>
          <cell r="Y484">
            <v>0</v>
          </cell>
          <cell r="AA484">
            <v>0</v>
          </cell>
          <cell r="AJ484">
            <v>929801.72166666656</v>
          </cell>
          <cell r="AN484">
            <v>694574.22125000006</v>
          </cell>
          <cell r="AR484">
            <v>384930.99125000002</v>
          </cell>
          <cell r="AV484">
            <v>100412.96125000001</v>
          </cell>
          <cell r="AZ484">
            <v>0</v>
          </cell>
        </row>
        <row r="485">
          <cell r="Q485">
            <v>0</v>
          </cell>
          <cell r="S485">
            <v>0</v>
          </cell>
          <cell r="U485">
            <v>0</v>
          </cell>
          <cell r="V485">
            <v>0</v>
          </cell>
          <cell r="W485">
            <v>0</v>
          </cell>
          <cell r="Y485">
            <v>0</v>
          </cell>
          <cell r="AA485">
            <v>0</v>
          </cell>
          <cell r="AJ485">
            <v>0</v>
          </cell>
          <cell r="AN485">
            <v>0</v>
          </cell>
          <cell r="AR485">
            <v>0</v>
          </cell>
          <cell r="AV485">
            <v>0</v>
          </cell>
          <cell r="AZ485">
            <v>0</v>
          </cell>
        </row>
        <row r="486">
          <cell r="Q486">
            <v>0</v>
          </cell>
          <cell r="S486">
            <v>0</v>
          </cell>
          <cell r="U486">
            <v>0</v>
          </cell>
          <cell r="V486">
            <v>0</v>
          </cell>
          <cell r="W486">
            <v>0</v>
          </cell>
          <cell r="Y486">
            <v>0</v>
          </cell>
          <cell r="AA486">
            <v>0</v>
          </cell>
          <cell r="AJ486">
            <v>0</v>
          </cell>
          <cell r="AN486">
            <v>0</v>
          </cell>
          <cell r="AR486">
            <v>0</v>
          </cell>
          <cell r="AV486">
            <v>0</v>
          </cell>
          <cell r="AZ486">
            <v>0</v>
          </cell>
        </row>
        <row r="487">
          <cell r="Q487">
            <v>0</v>
          </cell>
          <cell r="S487">
            <v>0</v>
          </cell>
          <cell r="U487">
            <v>0</v>
          </cell>
          <cell r="V487">
            <v>0</v>
          </cell>
          <cell r="W487">
            <v>0</v>
          </cell>
          <cell r="Y487">
            <v>0</v>
          </cell>
          <cell r="AA487">
            <v>0</v>
          </cell>
          <cell r="AJ487">
            <v>0</v>
          </cell>
          <cell r="AN487">
            <v>0</v>
          </cell>
          <cell r="AR487">
            <v>0</v>
          </cell>
          <cell r="AV487">
            <v>0</v>
          </cell>
          <cell r="AZ487">
            <v>0</v>
          </cell>
        </row>
        <row r="488">
          <cell r="Q488">
            <v>0</v>
          </cell>
          <cell r="S488">
            <v>0</v>
          </cell>
          <cell r="U488">
            <v>0</v>
          </cell>
          <cell r="V488">
            <v>0</v>
          </cell>
          <cell r="W488">
            <v>0</v>
          </cell>
          <cell r="Y488">
            <v>0</v>
          </cell>
          <cell r="AA488">
            <v>0</v>
          </cell>
          <cell r="AJ488">
            <v>0</v>
          </cell>
          <cell r="AN488">
            <v>0</v>
          </cell>
          <cell r="AR488">
            <v>0</v>
          </cell>
          <cell r="AV488">
            <v>0</v>
          </cell>
          <cell r="AZ488">
            <v>0</v>
          </cell>
        </row>
        <row r="489">
          <cell r="Q489">
            <v>0</v>
          </cell>
          <cell r="S489">
            <v>0</v>
          </cell>
          <cell r="U489">
            <v>0</v>
          </cell>
          <cell r="V489">
            <v>0</v>
          </cell>
          <cell r="W489">
            <v>0</v>
          </cell>
          <cell r="Y489">
            <v>0</v>
          </cell>
          <cell r="AA489">
            <v>0</v>
          </cell>
          <cell r="AJ489">
            <v>0</v>
          </cell>
          <cell r="AN489">
            <v>0</v>
          </cell>
          <cell r="AR489">
            <v>0</v>
          </cell>
          <cell r="AV489">
            <v>0</v>
          </cell>
          <cell r="AZ489">
            <v>0</v>
          </cell>
        </row>
        <row r="490">
          <cell r="Q490">
            <v>0</v>
          </cell>
          <cell r="S490">
            <v>0</v>
          </cell>
          <cell r="U490">
            <v>0</v>
          </cell>
          <cell r="V490">
            <v>0</v>
          </cell>
          <cell r="W490">
            <v>0</v>
          </cell>
          <cell r="Y490">
            <v>0</v>
          </cell>
          <cell r="AA490">
            <v>0</v>
          </cell>
          <cell r="AJ490">
            <v>0</v>
          </cell>
          <cell r="AN490">
            <v>0</v>
          </cell>
          <cell r="AR490">
            <v>0</v>
          </cell>
          <cell r="AV490">
            <v>0</v>
          </cell>
          <cell r="AZ490">
            <v>0</v>
          </cell>
        </row>
        <row r="491">
          <cell r="Q491">
            <v>0</v>
          </cell>
          <cell r="S491">
            <v>0</v>
          </cell>
          <cell r="U491">
            <v>0</v>
          </cell>
          <cell r="V491">
            <v>0</v>
          </cell>
          <cell r="W491">
            <v>0</v>
          </cell>
          <cell r="Y491">
            <v>0</v>
          </cell>
          <cell r="AA491">
            <v>0</v>
          </cell>
          <cell r="AJ491">
            <v>20425.910416666666</v>
          </cell>
          <cell r="AN491">
            <v>817.04041666666672</v>
          </cell>
          <cell r="AR491">
            <v>0</v>
          </cell>
          <cell r="AV491">
            <v>0</v>
          </cell>
          <cell r="AZ491">
            <v>0</v>
          </cell>
        </row>
        <row r="492">
          <cell r="Q492">
            <v>0</v>
          </cell>
          <cell r="S492">
            <v>0</v>
          </cell>
          <cell r="U492">
            <v>0</v>
          </cell>
          <cell r="V492">
            <v>0</v>
          </cell>
          <cell r="W492">
            <v>0</v>
          </cell>
          <cell r="Y492">
            <v>0</v>
          </cell>
          <cell r="AA492">
            <v>0</v>
          </cell>
          <cell r="AJ492">
            <v>0</v>
          </cell>
          <cell r="AN492">
            <v>0</v>
          </cell>
          <cell r="AR492">
            <v>0</v>
          </cell>
          <cell r="AV492">
            <v>0</v>
          </cell>
          <cell r="AZ492">
            <v>0</v>
          </cell>
        </row>
        <row r="493">
          <cell r="Q493">
            <v>0</v>
          </cell>
          <cell r="S493">
            <v>1702292.08</v>
          </cell>
          <cell r="U493">
            <v>1827178.37</v>
          </cell>
          <cell r="V493">
            <v>1804978.34</v>
          </cell>
          <cell r="W493">
            <v>1782120.24</v>
          </cell>
          <cell r="Y493">
            <v>1736563.16</v>
          </cell>
          <cell r="AA493">
            <v>1690681.07</v>
          </cell>
          <cell r="AJ493">
            <v>0</v>
          </cell>
          <cell r="AN493">
            <v>505690.91791666672</v>
          </cell>
          <cell r="AR493">
            <v>1099711.075</v>
          </cell>
          <cell r="AV493">
            <v>1663279.7004166667</v>
          </cell>
          <cell r="AZ493">
            <v>1690689.9924999999</v>
          </cell>
        </row>
        <row r="494">
          <cell r="Q494">
            <v>817114.51</v>
          </cell>
          <cell r="S494">
            <v>796938.85</v>
          </cell>
          <cell r="U494">
            <v>776763.19</v>
          </cell>
          <cell r="V494">
            <v>766675.36</v>
          </cell>
          <cell r="W494">
            <v>756587.53</v>
          </cell>
          <cell r="Y494">
            <v>736411.87</v>
          </cell>
          <cell r="AA494">
            <v>716236.21</v>
          </cell>
          <cell r="AJ494">
            <v>877641.49000000011</v>
          </cell>
          <cell r="AN494">
            <v>837290.16999999993</v>
          </cell>
          <cell r="AR494">
            <v>796938.85</v>
          </cell>
          <cell r="AV494">
            <v>756587.52999999991</v>
          </cell>
          <cell r="AZ494">
            <v>716236.21</v>
          </cell>
        </row>
        <row r="495">
          <cell r="Q495">
            <v>2324574.52</v>
          </cell>
          <cell r="S495">
            <v>2310472.7599999998</v>
          </cell>
          <cell r="U495">
            <v>2296371</v>
          </cell>
          <cell r="V495">
            <v>2289320.12</v>
          </cell>
          <cell r="W495">
            <v>2282269.2400000002</v>
          </cell>
          <cell r="Y495">
            <v>2268167.48</v>
          </cell>
          <cell r="AA495">
            <v>2254065.7200000002</v>
          </cell>
          <cell r="AJ495">
            <v>2366702.8733333335</v>
          </cell>
          <cell r="AN495">
            <v>2338580.2733333334</v>
          </cell>
          <cell r="AR495">
            <v>2310461.86</v>
          </cell>
          <cell r="AV495">
            <v>2282269.2400000002</v>
          </cell>
          <cell r="AZ495">
            <v>2254065.7199999997</v>
          </cell>
        </row>
        <row r="496">
          <cell r="Q496">
            <v>2702337.43</v>
          </cell>
          <cell r="S496">
            <v>2686347.27</v>
          </cell>
          <cell r="U496">
            <v>2670357.11</v>
          </cell>
          <cell r="V496">
            <v>2662362.0299999998</v>
          </cell>
          <cell r="W496">
            <v>2654366.9500000002</v>
          </cell>
          <cell r="Y496">
            <v>2638376.79</v>
          </cell>
          <cell r="AA496">
            <v>2622386.63</v>
          </cell>
          <cell r="AJ496">
            <v>2750089.4808333335</v>
          </cell>
          <cell r="AN496">
            <v>2718201.8608333333</v>
          </cell>
          <cell r="AR496">
            <v>2686313.1741666668</v>
          </cell>
          <cell r="AV496">
            <v>2654366.9499999997</v>
          </cell>
          <cell r="AZ496">
            <v>2622386.63</v>
          </cell>
        </row>
        <row r="497">
          <cell r="Q497">
            <v>150692.75</v>
          </cell>
          <cell r="S497">
            <v>0</v>
          </cell>
          <cell r="U497">
            <v>0</v>
          </cell>
          <cell r="V497">
            <v>0</v>
          </cell>
          <cell r="W497">
            <v>0</v>
          </cell>
          <cell r="Y497">
            <v>0</v>
          </cell>
          <cell r="AA497">
            <v>0</v>
          </cell>
          <cell r="AJ497">
            <v>173865.46958333332</v>
          </cell>
          <cell r="AN497">
            <v>129275.57041666664</v>
          </cell>
          <cell r="AR497">
            <v>71320.413749999992</v>
          </cell>
          <cell r="AV497">
            <v>18514.750416666666</v>
          </cell>
          <cell r="AZ497">
            <v>0</v>
          </cell>
        </row>
        <row r="498">
          <cell r="Q498">
            <v>3737732.75</v>
          </cell>
          <cell r="S498">
            <v>3663718.24</v>
          </cell>
          <cell r="U498">
            <v>3589703.73</v>
          </cell>
          <cell r="V498">
            <v>3552696.48</v>
          </cell>
          <cell r="W498">
            <v>3515689.22</v>
          </cell>
          <cell r="Y498">
            <v>3441674.71</v>
          </cell>
          <cell r="AA498">
            <v>3367660.2</v>
          </cell>
          <cell r="AJ498">
            <v>3959622.1333333328</v>
          </cell>
          <cell r="AN498">
            <v>3811747.2741666674</v>
          </cell>
          <cell r="AR498">
            <v>3663718.2449999996</v>
          </cell>
          <cell r="AV498">
            <v>3515689.2225000001</v>
          </cell>
          <cell r="AZ498">
            <v>3367660.2025000006</v>
          </cell>
        </row>
        <row r="499">
          <cell r="S499">
            <v>9676184.8499999996</v>
          </cell>
          <cell r="U499">
            <v>7639311.9900000002</v>
          </cell>
          <cell r="V499">
            <v>206828.62</v>
          </cell>
          <cell r="W499">
            <v>7575862.1600000001</v>
          </cell>
          <cell r="Y499">
            <v>7300376.2599999998</v>
          </cell>
          <cell r="AA499">
            <v>7024890.3600000003</v>
          </cell>
          <cell r="AJ499">
            <v>0</v>
          </cell>
          <cell r="AN499">
            <v>1776584.0912500003</v>
          </cell>
          <cell r="AR499">
            <v>3667471.9341666675</v>
          </cell>
          <cell r="AV499">
            <v>6009477.614583333</v>
          </cell>
          <cell r="AZ499">
            <v>6394012.6420833329</v>
          </cell>
        </row>
        <row r="500">
          <cell r="S500">
            <v>9429188.75</v>
          </cell>
          <cell r="U500">
            <v>7639311.9900000002</v>
          </cell>
          <cell r="V500">
            <v>206828.63</v>
          </cell>
          <cell r="W500">
            <v>7575862.1699999999</v>
          </cell>
          <cell r="Y500">
            <v>7300376.2699999996</v>
          </cell>
          <cell r="AA500">
            <v>7024890.3700000001</v>
          </cell>
          <cell r="AJ500">
            <v>0</v>
          </cell>
          <cell r="AN500">
            <v>1756001.0845833335</v>
          </cell>
          <cell r="AR500">
            <v>3646888.930416666</v>
          </cell>
          <cell r="AV500">
            <v>5988894.6133333333</v>
          </cell>
          <cell r="AZ500">
            <v>6394012.6408333331</v>
          </cell>
        </row>
        <row r="501">
          <cell r="S501">
            <v>8188487.4199999999</v>
          </cell>
          <cell r="U501">
            <v>6684660.3099999996</v>
          </cell>
          <cell r="V501">
            <v>177234.84</v>
          </cell>
          <cell r="W501">
            <v>6623307.2400000002</v>
          </cell>
          <cell r="Y501">
            <v>6382459.7000000002</v>
          </cell>
          <cell r="AA501">
            <v>6141612.1600000001</v>
          </cell>
          <cell r="AJ501">
            <v>0</v>
          </cell>
          <cell r="AN501">
            <v>1519775.3854166667</v>
          </cell>
          <cell r="AR501">
            <v>3172857.5150000001</v>
          </cell>
          <cell r="AV501">
            <v>5220383.4766666675</v>
          </cell>
          <cell r="AZ501">
            <v>5589842.9308333332</v>
          </cell>
        </row>
        <row r="502">
          <cell r="Q502">
            <v>536016.68000000005</v>
          </cell>
          <cell r="S502">
            <v>0</v>
          </cell>
          <cell r="U502">
            <v>0</v>
          </cell>
          <cell r="V502">
            <v>0</v>
          </cell>
          <cell r="W502">
            <v>0</v>
          </cell>
          <cell r="Y502">
            <v>0</v>
          </cell>
          <cell r="AA502">
            <v>0</v>
          </cell>
          <cell r="AJ502">
            <v>289600.26166666666</v>
          </cell>
          <cell r="AN502">
            <v>347668.73500000004</v>
          </cell>
          <cell r="AR502">
            <v>307824.44458333333</v>
          </cell>
          <cell r="AV502">
            <v>58068.473333333335</v>
          </cell>
          <cell r="AZ502">
            <v>0</v>
          </cell>
        </row>
        <row r="503">
          <cell r="Y503">
            <v>0</v>
          </cell>
          <cell r="AA503">
            <v>3506488.37</v>
          </cell>
          <cell r="AR503">
            <v>0</v>
          </cell>
          <cell r="AV503">
            <v>989753.05666666664</v>
          </cell>
          <cell r="AZ503">
            <v>2157093.27</v>
          </cell>
        </row>
        <row r="504">
          <cell r="AV504">
            <v>0</v>
          </cell>
          <cell r="AZ504">
            <v>399995.0091666666</v>
          </cell>
        </row>
        <row r="505">
          <cell r="AV505">
            <v>0</v>
          </cell>
          <cell r="AZ505">
            <v>0</v>
          </cell>
        </row>
        <row r="506">
          <cell r="Q506">
            <v>0</v>
          </cell>
          <cell r="S506">
            <v>0</v>
          </cell>
          <cell r="U506">
            <v>0</v>
          </cell>
          <cell r="V506">
            <v>0</v>
          </cell>
          <cell r="W506">
            <v>0</v>
          </cell>
          <cell r="Y506">
            <v>0</v>
          </cell>
          <cell r="AA506">
            <v>0</v>
          </cell>
          <cell r="AJ506">
            <v>0</v>
          </cell>
          <cell r="AN506">
            <v>0</v>
          </cell>
          <cell r="AR506">
            <v>0</v>
          </cell>
          <cell r="AV506">
            <v>0</v>
          </cell>
          <cell r="AZ506">
            <v>0</v>
          </cell>
        </row>
        <row r="507">
          <cell r="Q507">
            <v>0</v>
          </cell>
          <cell r="S507">
            <v>0</v>
          </cell>
          <cell r="U507">
            <v>0</v>
          </cell>
          <cell r="V507">
            <v>0</v>
          </cell>
          <cell r="W507">
            <v>0</v>
          </cell>
          <cell r="Y507">
            <v>0</v>
          </cell>
          <cell r="AA507">
            <v>0</v>
          </cell>
          <cell r="AJ507">
            <v>0</v>
          </cell>
          <cell r="AN507">
            <v>0</v>
          </cell>
          <cell r="AR507">
            <v>0</v>
          </cell>
          <cell r="AV507">
            <v>0</v>
          </cell>
          <cell r="AZ507">
            <v>0</v>
          </cell>
        </row>
        <row r="508">
          <cell r="Q508">
            <v>0</v>
          </cell>
          <cell r="S508">
            <v>0</v>
          </cell>
          <cell r="U508">
            <v>0</v>
          </cell>
          <cell r="V508">
            <v>0</v>
          </cell>
          <cell r="W508">
            <v>0</v>
          </cell>
          <cell r="Y508">
            <v>0</v>
          </cell>
          <cell r="AA508">
            <v>0</v>
          </cell>
          <cell r="AJ508">
            <v>0</v>
          </cell>
          <cell r="AN508">
            <v>0</v>
          </cell>
          <cell r="AR508">
            <v>0</v>
          </cell>
          <cell r="AV508">
            <v>0</v>
          </cell>
          <cell r="AZ508">
            <v>0</v>
          </cell>
        </row>
        <row r="509">
          <cell r="Q509">
            <v>2125913.37</v>
          </cell>
          <cell r="S509">
            <v>937910.71</v>
          </cell>
          <cell r="U509">
            <v>0</v>
          </cell>
          <cell r="V509">
            <v>0</v>
          </cell>
          <cell r="W509">
            <v>0</v>
          </cell>
          <cell r="Y509">
            <v>0</v>
          </cell>
          <cell r="AA509">
            <v>0</v>
          </cell>
          <cell r="AJ509">
            <v>4232258.2279166682</v>
          </cell>
          <cell r="AN509">
            <v>2799577.7291666665</v>
          </cell>
          <cell r="AR509">
            <v>1369389.4958333336</v>
          </cell>
          <cell r="AV509">
            <v>323057.40125</v>
          </cell>
          <cell r="AZ509">
            <v>0</v>
          </cell>
        </row>
        <row r="510">
          <cell r="Q510">
            <v>74068.94</v>
          </cell>
          <cell r="S510">
            <v>74068.94</v>
          </cell>
          <cell r="U510">
            <v>74068.94</v>
          </cell>
          <cell r="V510">
            <v>74068.94</v>
          </cell>
          <cell r="W510">
            <v>74068.94</v>
          </cell>
          <cell r="Y510">
            <v>74068.94</v>
          </cell>
          <cell r="AA510">
            <v>74068.94</v>
          </cell>
          <cell r="AJ510">
            <v>91843964.097916678</v>
          </cell>
          <cell r="AN510">
            <v>56385451.270416684</v>
          </cell>
          <cell r="AR510">
            <v>21739831.768749997</v>
          </cell>
          <cell r="AV510">
            <v>74068.939999999988</v>
          </cell>
          <cell r="AZ510">
            <v>70982.734166666647</v>
          </cell>
        </row>
        <row r="511">
          <cell r="Q511">
            <v>13013034.1</v>
          </cell>
          <cell r="S511">
            <v>13013034.1</v>
          </cell>
          <cell r="U511">
            <v>13013034.1</v>
          </cell>
          <cell r="V511">
            <v>13013034.1</v>
          </cell>
          <cell r="W511">
            <v>13013034.1</v>
          </cell>
          <cell r="Y511">
            <v>13013034.1</v>
          </cell>
          <cell r="AA511">
            <v>13013034.1</v>
          </cell>
          <cell r="AJ511">
            <v>13697414.455</v>
          </cell>
          <cell r="AN511">
            <v>13444452.344999997</v>
          </cell>
          <cell r="AR511">
            <v>13180437.598333331</v>
          </cell>
          <cell r="AV511">
            <v>13013034.099999996</v>
          </cell>
          <cell r="AZ511">
            <v>12470824.345833331</v>
          </cell>
        </row>
        <row r="512">
          <cell r="Q512">
            <v>1426221.06</v>
          </cell>
          <cell r="S512">
            <v>1998778.99</v>
          </cell>
          <cell r="U512">
            <v>2073656.75</v>
          </cell>
          <cell r="V512">
            <v>2073230.86</v>
          </cell>
          <cell r="W512">
            <v>2072992.11</v>
          </cell>
          <cell r="Y512">
            <v>2068082.64</v>
          </cell>
          <cell r="AA512">
            <v>2084963.67</v>
          </cell>
          <cell r="AJ512">
            <v>59425.877500000002</v>
          </cell>
          <cell r="AN512">
            <v>689209.41041666665</v>
          </cell>
          <cell r="AR512">
            <v>1379640.6858333333</v>
          </cell>
          <cell r="AV512">
            <v>2013092.5695833331</v>
          </cell>
          <cell r="AZ512">
            <v>1995014.4687500002</v>
          </cell>
        </row>
        <row r="513">
          <cell r="Q513">
            <v>78266845</v>
          </cell>
          <cell r="S513">
            <v>76940289</v>
          </cell>
          <cell r="U513">
            <v>75613733</v>
          </cell>
          <cell r="V513">
            <v>74950455</v>
          </cell>
          <cell r="W513">
            <v>74287177</v>
          </cell>
          <cell r="Y513">
            <v>72960621</v>
          </cell>
          <cell r="AA513">
            <v>71634065</v>
          </cell>
          <cell r="AJ513">
            <v>9838628.791666666</v>
          </cell>
          <cell r="AN513">
            <v>35485391.791666664</v>
          </cell>
          <cell r="AR513">
            <v>60247784.125</v>
          </cell>
          <cell r="AV513">
            <v>74287177</v>
          </cell>
          <cell r="AZ513">
            <v>71634065</v>
          </cell>
        </row>
        <row r="514">
          <cell r="Q514">
            <v>24416828</v>
          </cell>
          <cell r="S514">
            <v>24416828</v>
          </cell>
          <cell r="U514">
            <v>24166736.050000001</v>
          </cell>
          <cell r="V514">
            <v>23572734.719999999</v>
          </cell>
          <cell r="W514">
            <v>22978733.390000001</v>
          </cell>
          <cell r="Y514">
            <v>21790730.73</v>
          </cell>
          <cell r="AA514">
            <v>20602728.07</v>
          </cell>
          <cell r="AJ514">
            <v>3052103.5</v>
          </cell>
          <cell r="AN514">
            <v>11180625.668750001</v>
          </cell>
          <cell r="AR514">
            <v>18840203.46541667</v>
          </cell>
          <cell r="AV514">
            <v>22655675.98875</v>
          </cell>
          <cell r="AZ514">
            <v>20602494.789583337</v>
          </cell>
        </row>
        <row r="515">
          <cell r="Q515">
            <v>781320</v>
          </cell>
          <cell r="S515">
            <v>781320</v>
          </cell>
          <cell r="U515">
            <v>781320</v>
          </cell>
          <cell r="V515">
            <v>781320</v>
          </cell>
          <cell r="W515">
            <v>781320</v>
          </cell>
          <cell r="Y515">
            <v>781320</v>
          </cell>
          <cell r="AA515">
            <v>781320</v>
          </cell>
          <cell r="AJ515">
            <v>97665</v>
          </cell>
          <cell r="AN515">
            <v>358105</v>
          </cell>
          <cell r="AR515">
            <v>618545</v>
          </cell>
          <cell r="AV515">
            <v>781320</v>
          </cell>
          <cell r="AZ515">
            <v>1323529.7541666667</v>
          </cell>
        </row>
        <row r="516">
          <cell r="AV516">
            <v>0</v>
          </cell>
          <cell r="AZ516">
            <v>83282.457916666666</v>
          </cell>
        </row>
        <row r="517">
          <cell r="Q517">
            <v>0</v>
          </cell>
          <cell r="S517">
            <v>0</v>
          </cell>
          <cell r="U517">
            <v>0</v>
          </cell>
          <cell r="V517">
            <v>0</v>
          </cell>
          <cell r="W517">
            <v>0</v>
          </cell>
          <cell r="Y517">
            <v>0</v>
          </cell>
          <cell r="AA517">
            <v>0</v>
          </cell>
          <cell r="AJ517">
            <v>21263.028750000001</v>
          </cell>
          <cell r="AN517">
            <v>9450.1454166666663</v>
          </cell>
          <cell r="AR517">
            <v>2362.4754166666667</v>
          </cell>
          <cell r="AV517">
            <v>0</v>
          </cell>
          <cell r="AZ517">
            <v>0</v>
          </cell>
        </row>
        <row r="518">
          <cell r="Q518">
            <v>65824332.039999999</v>
          </cell>
          <cell r="S518">
            <v>65824332.039999999</v>
          </cell>
          <cell r="U518">
            <v>65824332.039999999</v>
          </cell>
          <cell r="V518">
            <v>65824332.039999999</v>
          </cell>
          <cell r="W518">
            <v>65824332.039999999</v>
          </cell>
          <cell r="Y518">
            <v>65824332.039999999</v>
          </cell>
          <cell r="AA518">
            <v>65824332.039999999</v>
          </cell>
          <cell r="AJ518">
            <v>65824332.039999992</v>
          </cell>
          <cell r="AN518">
            <v>65824332.039999992</v>
          </cell>
          <cell r="AR518">
            <v>65824332.039999992</v>
          </cell>
          <cell r="AV518">
            <v>65658522.97208333</v>
          </cell>
          <cell r="AZ518">
            <v>65121585.846666671</v>
          </cell>
        </row>
        <row r="519">
          <cell r="Q519">
            <v>744794.53</v>
          </cell>
          <cell r="S519">
            <v>744794.53</v>
          </cell>
          <cell r="U519">
            <v>744794.53</v>
          </cell>
          <cell r="V519">
            <v>744794.53</v>
          </cell>
          <cell r="W519">
            <v>744794.53</v>
          </cell>
          <cell r="Y519">
            <v>744794.53</v>
          </cell>
          <cell r="AA519">
            <v>744794.53</v>
          </cell>
          <cell r="AJ519">
            <v>744794.53000000014</v>
          </cell>
          <cell r="AN519">
            <v>744794.53000000014</v>
          </cell>
          <cell r="AR519">
            <v>744794.53000000014</v>
          </cell>
          <cell r="AV519">
            <v>744794.53000000014</v>
          </cell>
          <cell r="AZ519">
            <v>744794.53000000014</v>
          </cell>
        </row>
        <row r="520">
          <cell r="Q520">
            <v>-18840989.280000001</v>
          </cell>
          <cell r="S520">
            <v>-18840989.280000001</v>
          </cell>
          <cell r="U520">
            <v>-18840989.280000001</v>
          </cell>
          <cell r="V520">
            <v>-18840989.280000001</v>
          </cell>
          <cell r="W520">
            <v>-18840989.280000001</v>
          </cell>
          <cell r="Y520">
            <v>-18840989.280000001</v>
          </cell>
          <cell r="AA520">
            <v>-18840989.280000001</v>
          </cell>
          <cell r="AJ520">
            <v>-18840989.280000001</v>
          </cell>
          <cell r="AN520">
            <v>-18840989.280000001</v>
          </cell>
          <cell r="AR520">
            <v>-18840989.280000001</v>
          </cell>
          <cell r="AV520">
            <v>-18828002.696666669</v>
          </cell>
          <cell r="AZ520">
            <v>-18784324.891666666</v>
          </cell>
        </row>
        <row r="521">
          <cell r="Q521">
            <v>-7411230.7400000002</v>
          </cell>
          <cell r="S521">
            <v>-7660347.7400000002</v>
          </cell>
          <cell r="U521">
            <v>-7909464.7400000002</v>
          </cell>
          <cell r="V521">
            <v>-8034023.2400000002</v>
          </cell>
          <cell r="W521">
            <v>-8158581.7400000002</v>
          </cell>
          <cell r="Y521">
            <v>-8407698.7400000002</v>
          </cell>
          <cell r="AA521">
            <v>-8656815.7400000002</v>
          </cell>
          <cell r="AJ521">
            <v>-6663879.7400000012</v>
          </cell>
          <cell r="AN521">
            <v>-7162113.7399999993</v>
          </cell>
          <cell r="AR521">
            <v>-7660347.7399999993</v>
          </cell>
          <cell r="AV521">
            <v>-8158581.7399999993</v>
          </cell>
          <cell r="AZ521">
            <v>-8656815.7399999984</v>
          </cell>
        </row>
        <row r="522">
          <cell r="AR522">
            <v>0</v>
          </cell>
          <cell r="AV522">
            <v>-1036312.2666666666</v>
          </cell>
          <cell r="AZ522">
            <v>-9338545.8591666669</v>
          </cell>
        </row>
        <row r="523">
          <cell r="Q523">
            <v>110837754</v>
          </cell>
          <cell r="S523">
            <v>105391754</v>
          </cell>
          <cell r="U523">
            <v>99945754</v>
          </cell>
          <cell r="V523">
            <v>97222754</v>
          </cell>
          <cell r="W523">
            <v>94499754</v>
          </cell>
          <cell r="Y523">
            <v>89053754</v>
          </cell>
          <cell r="AA523">
            <v>83607754</v>
          </cell>
          <cell r="AJ523">
            <v>124973754</v>
          </cell>
          <cell r="AN523">
            <v>115305087.33333333</v>
          </cell>
          <cell r="AR523">
            <v>105147087.33333333</v>
          </cell>
          <cell r="AV523">
            <v>94499754</v>
          </cell>
          <cell r="AZ523">
            <v>83337920.666666672</v>
          </cell>
        </row>
        <row r="524">
          <cell r="Q524">
            <v>6363954</v>
          </cell>
          <cell r="S524">
            <v>6363954</v>
          </cell>
          <cell r="U524">
            <v>6123954</v>
          </cell>
          <cell r="V524">
            <v>6123954</v>
          </cell>
          <cell r="W524">
            <v>5883954</v>
          </cell>
          <cell r="Y524">
            <v>5883954</v>
          </cell>
          <cell r="AA524">
            <v>5643954</v>
          </cell>
          <cell r="AJ524">
            <v>7009378.583333333</v>
          </cell>
          <cell r="AN524">
            <v>6716785.25</v>
          </cell>
          <cell r="AR524">
            <v>6391691.916666667</v>
          </cell>
          <cell r="AV524">
            <v>5952579</v>
          </cell>
          <cell r="AZ524">
            <v>5550329</v>
          </cell>
        </row>
        <row r="525">
          <cell r="Q525">
            <v>0</v>
          </cell>
          <cell r="S525">
            <v>0</v>
          </cell>
          <cell r="U525">
            <v>0</v>
          </cell>
          <cell r="V525">
            <v>0</v>
          </cell>
          <cell r="W525">
            <v>0</v>
          </cell>
          <cell r="Y525">
            <v>0</v>
          </cell>
          <cell r="AA525">
            <v>0</v>
          </cell>
          <cell r="AJ525">
            <v>0</v>
          </cell>
          <cell r="AN525">
            <v>0</v>
          </cell>
          <cell r="AR525">
            <v>0</v>
          </cell>
          <cell r="AV525">
            <v>0</v>
          </cell>
          <cell r="AZ525">
            <v>0</v>
          </cell>
        </row>
        <row r="526">
          <cell r="Q526">
            <v>53170870.630000003</v>
          </cell>
          <cell r="S526">
            <v>61621677.539999999</v>
          </cell>
          <cell r="U526">
            <v>19049796.07</v>
          </cell>
          <cell r="V526">
            <v>23334576.969999999</v>
          </cell>
          <cell r="W526">
            <v>29719799.27</v>
          </cell>
          <cell r="Y526">
            <v>40609191.560000002</v>
          </cell>
          <cell r="AA526">
            <v>53254998.079999998</v>
          </cell>
          <cell r="AJ526">
            <v>32586896.236666668</v>
          </cell>
          <cell r="AN526">
            <v>38604587.902499996</v>
          </cell>
          <cell r="AR526">
            <v>41291676.090416662</v>
          </cell>
          <cell r="AV526">
            <v>46201182.589999996</v>
          </cell>
          <cell r="AZ526">
            <v>52146157.479166664</v>
          </cell>
        </row>
        <row r="527">
          <cell r="Q527">
            <v>42822914.490000002</v>
          </cell>
          <cell r="S527">
            <v>42526054.950000003</v>
          </cell>
          <cell r="U527">
            <v>42229195.409999996</v>
          </cell>
          <cell r="V527">
            <v>42080765.640000001</v>
          </cell>
          <cell r="W527">
            <v>41932335.869999997</v>
          </cell>
          <cell r="Y527">
            <v>41635476.329999998</v>
          </cell>
          <cell r="AA527">
            <v>41338616.789999999</v>
          </cell>
          <cell r="AJ527">
            <v>35758860.752916671</v>
          </cell>
          <cell r="AN527">
            <v>38020041.821666665</v>
          </cell>
          <cell r="AR527">
            <v>40156854.681666672</v>
          </cell>
          <cell r="AV527">
            <v>42377840.062083334</v>
          </cell>
          <cell r="AZ527">
            <v>45332074.272083335</v>
          </cell>
        </row>
        <row r="528">
          <cell r="Q528">
            <v>12951784.65</v>
          </cell>
          <cell r="S528">
            <v>15032585.83</v>
          </cell>
          <cell r="U528">
            <v>4580761.8499999996</v>
          </cell>
          <cell r="V528">
            <v>6001105.3799999999</v>
          </cell>
          <cell r="W528">
            <v>7826290.0300000003</v>
          </cell>
          <cell r="Y528">
            <v>10008219.49</v>
          </cell>
          <cell r="AA528">
            <v>13686403.060000001</v>
          </cell>
          <cell r="AJ528">
            <v>8870286.4641666654</v>
          </cell>
          <cell r="AN528">
            <v>10142032.934166668</v>
          </cell>
          <cell r="AR528">
            <v>10507698.114583334</v>
          </cell>
          <cell r="AV528">
            <v>11627039.317083335</v>
          </cell>
          <cell r="AZ528">
            <v>13545029.5725</v>
          </cell>
        </row>
        <row r="529">
          <cell r="Q529">
            <v>21589277</v>
          </cell>
          <cell r="S529">
            <v>21589277</v>
          </cell>
          <cell r="U529">
            <v>21589277</v>
          </cell>
          <cell r="V529">
            <v>21589277</v>
          </cell>
          <cell r="W529">
            <v>21589277</v>
          </cell>
          <cell r="Y529">
            <v>21589277</v>
          </cell>
          <cell r="AA529">
            <v>21589277</v>
          </cell>
          <cell r="AJ529">
            <v>21589277</v>
          </cell>
          <cell r="AN529">
            <v>21589277</v>
          </cell>
          <cell r="AR529">
            <v>21589277</v>
          </cell>
          <cell r="AV529">
            <v>21589277</v>
          </cell>
          <cell r="AZ529">
            <v>21589277</v>
          </cell>
        </row>
        <row r="530">
          <cell r="Q530">
            <v>3390437.78</v>
          </cell>
          <cell r="S530">
            <v>1238928.94</v>
          </cell>
          <cell r="U530">
            <v>12443702.68</v>
          </cell>
          <cell r="V530">
            <v>11772586.57</v>
          </cell>
          <cell r="W530">
            <v>11385464.85</v>
          </cell>
          <cell r="Y530">
            <v>10614439.1</v>
          </cell>
          <cell r="AA530">
            <v>9305047.4800000004</v>
          </cell>
          <cell r="AJ530">
            <v>4574459.9504166665</v>
          </cell>
          <cell r="AN530">
            <v>4943516.0395833328</v>
          </cell>
          <cell r="AR530">
            <v>6498143.6433333335</v>
          </cell>
          <cell r="AV530">
            <v>7758742.7058333345</v>
          </cell>
          <cell r="AZ530">
            <v>8615898.1174999997</v>
          </cell>
        </row>
        <row r="531">
          <cell r="Q531">
            <v>-12682680.27</v>
          </cell>
          <cell r="S531">
            <v>-12778760.050000001</v>
          </cell>
          <cell r="U531">
            <v>-12874839.83</v>
          </cell>
          <cell r="V531">
            <v>-12922879.720000001</v>
          </cell>
          <cell r="W531">
            <v>-12970919.609999999</v>
          </cell>
          <cell r="Y531">
            <v>-13066999.390000001</v>
          </cell>
          <cell r="AA531">
            <v>-13163079.17</v>
          </cell>
          <cell r="AJ531">
            <v>-12394440.93</v>
          </cell>
          <cell r="AN531">
            <v>-12586600.49</v>
          </cell>
          <cell r="AR531">
            <v>-12778760.049999999</v>
          </cell>
          <cell r="AV531">
            <v>-12970919.609999999</v>
          </cell>
          <cell r="AZ531">
            <v>-13163079.17</v>
          </cell>
        </row>
        <row r="532">
          <cell r="Q532">
            <v>2149273</v>
          </cell>
          <cell r="S532">
            <v>2126139</v>
          </cell>
          <cell r="U532">
            <v>2103005</v>
          </cell>
          <cell r="V532">
            <v>2091438</v>
          </cell>
          <cell r="W532">
            <v>2079871</v>
          </cell>
          <cell r="Y532">
            <v>2056737</v>
          </cell>
          <cell r="AA532">
            <v>2033603</v>
          </cell>
          <cell r="AJ532">
            <v>2218675</v>
          </cell>
          <cell r="AN532">
            <v>2172407</v>
          </cell>
          <cell r="AR532">
            <v>2126139</v>
          </cell>
          <cell r="AV532">
            <v>2079871</v>
          </cell>
          <cell r="AZ532">
            <v>2033603</v>
          </cell>
        </row>
        <row r="533">
          <cell r="Q533">
            <v>113632921</v>
          </cell>
          <cell r="S533">
            <v>113632921</v>
          </cell>
          <cell r="U533">
            <v>113632921</v>
          </cell>
          <cell r="V533">
            <v>113632921</v>
          </cell>
          <cell r="W533">
            <v>113632921</v>
          </cell>
          <cell r="Y533">
            <v>113632921</v>
          </cell>
          <cell r="AA533">
            <v>113632921</v>
          </cell>
          <cell r="AJ533">
            <v>113632921</v>
          </cell>
          <cell r="AN533">
            <v>113632921</v>
          </cell>
          <cell r="AR533">
            <v>113632921</v>
          </cell>
          <cell r="AV533">
            <v>113632921</v>
          </cell>
          <cell r="AZ533">
            <v>113632921</v>
          </cell>
        </row>
        <row r="534">
          <cell r="Q534">
            <v>-83656742.989999995</v>
          </cell>
          <cell r="S534">
            <v>-84244512.989999995</v>
          </cell>
          <cell r="U534">
            <v>-84832282.989999995</v>
          </cell>
          <cell r="V534">
            <v>-85126167.989999995</v>
          </cell>
          <cell r="W534">
            <v>-85420052.989999995</v>
          </cell>
          <cell r="Y534">
            <v>-86007822.989999995</v>
          </cell>
          <cell r="AA534">
            <v>-86595592.989999995</v>
          </cell>
          <cell r="AJ534">
            <v>-81893432.989999995</v>
          </cell>
          <cell r="AN534">
            <v>-83068972.989999995</v>
          </cell>
          <cell r="AR534">
            <v>-84244512.989999995</v>
          </cell>
          <cell r="AV534">
            <v>-85420052.989999995</v>
          </cell>
          <cell r="AZ534">
            <v>-86595592.989999995</v>
          </cell>
        </row>
        <row r="535">
          <cell r="Q535">
            <v>888056</v>
          </cell>
          <cell r="S535">
            <v>851056</v>
          </cell>
          <cell r="U535">
            <v>814056</v>
          </cell>
          <cell r="V535">
            <v>795556</v>
          </cell>
          <cell r="W535">
            <v>777056</v>
          </cell>
          <cell r="Y535">
            <v>740056</v>
          </cell>
          <cell r="AA535">
            <v>703056</v>
          </cell>
          <cell r="AJ535">
            <v>999056</v>
          </cell>
          <cell r="AN535">
            <v>925056</v>
          </cell>
          <cell r="AR535">
            <v>851056</v>
          </cell>
          <cell r="AV535">
            <v>777056</v>
          </cell>
          <cell r="AZ535">
            <v>703056</v>
          </cell>
        </row>
        <row r="536">
          <cell r="Q536">
            <v>0</v>
          </cell>
          <cell r="S536">
            <v>0</v>
          </cell>
          <cell r="U536">
            <v>0</v>
          </cell>
          <cell r="V536">
            <v>0</v>
          </cell>
          <cell r="W536">
            <v>0</v>
          </cell>
          <cell r="Y536">
            <v>0</v>
          </cell>
          <cell r="AA536">
            <v>0</v>
          </cell>
          <cell r="AJ536">
            <v>352508.24083333329</v>
          </cell>
          <cell r="AN536">
            <v>39167.580833333333</v>
          </cell>
          <cell r="AR536">
            <v>0</v>
          </cell>
          <cell r="AV536">
            <v>0</v>
          </cell>
          <cell r="AZ536">
            <v>0</v>
          </cell>
        </row>
        <row r="537">
          <cell r="Q537">
            <v>0</v>
          </cell>
          <cell r="S537">
            <v>0</v>
          </cell>
          <cell r="U537">
            <v>0</v>
          </cell>
          <cell r="V537">
            <v>0</v>
          </cell>
          <cell r="W537">
            <v>0</v>
          </cell>
          <cell r="Y537">
            <v>0</v>
          </cell>
          <cell r="AA537">
            <v>0</v>
          </cell>
          <cell r="AJ537">
            <v>0</v>
          </cell>
          <cell r="AN537">
            <v>0</v>
          </cell>
          <cell r="AR537">
            <v>0</v>
          </cell>
          <cell r="AV537">
            <v>0</v>
          </cell>
          <cell r="AZ537">
            <v>0</v>
          </cell>
        </row>
        <row r="538">
          <cell r="Q538">
            <v>65629.84</v>
          </cell>
          <cell r="S538">
            <v>0</v>
          </cell>
          <cell r="U538">
            <v>0</v>
          </cell>
          <cell r="V538">
            <v>0</v>
          </cell>
          <cell r="W538">
            <v>0</v>
          </cell>
          <cell r="Y538">
            <v>0</v>
          </cell>
          <cell r="AA538">
            <v>0</v>
          </cell>
          <cell r="AJ538">
            <v>1049289.5483333333</v>
          </cell>
          <cell r="AN538">
            <v>488571.84499999997</v>
          </cell>
          <cell r="AR538">
            <v>136347.19</v>
          </cell>
          <cell r="AV538">
            <v>2734.5766666666664</v>
          </cell>
          <cell r="AZ538">
            <v>0</v>
          </cell>
        </row>
        <row r="539">
          <cell r="Q539">
            <v>45123.16</v>
          </cell>
          <cell r="S539">
            <v>0</v>
          </cell>
          <cell r="U539">
            <v>0</v>
          </cell>
          <cell r="V539">
            <v>0</v>
          </cell>
          <cell r="W539">
            <v>0</v>
          </cell>
          <cell r="Y539">
            <v>0</v>
          </cell>
          <cell r="AA539">
            <v>0</v>
          </cell>
          <cell r="AJ539">
            <v>724511.23916666675</v>
          </cell>
          <cell r="AN539">
            <v>337298.30916666676</v>
          </cell>
          <cell r="AR539">
            <v>94094.289166666669</v>
          </cell>
          <cell r="AV539">
            <v>1880.1316666666669</v>
          </cell>
          <cell r="AZ539">
            <v>0</v>
          </cell>
        </row>
        <row r="540">
          <cell r="Q540">
            <v>0</v>
          </cell>
          <cell r="S540">
            <v>0</v>
          </cell>
          <cell r="U540">
            <v>0</v>
          </cell>
          <cell r="V540">
            <v>0</v>
          </cell>
          <cell r="W540">
            <v>0</v>
          </cell>
          <cell r="Y540">
            <v>0</v>
          </cell>
          <cell r="AA540">
            <v>0</v>
          </cell>
          <cell r="AJ540">
            <v>0</v>
          </cell>
          <cell r="AN540">
            <v>0</v>
          </cell>
          <cell r="AR540">
            <v>0</v>
          </cell>
          <cell r="AV540">
            <v>0</v>
          </cell>
          <cell r="AZ540">
            <v>0</v>
          </cell>
        </row>
        <row r="541">
          <cell r="Q541">
            <v>1997765.92</v>
          </cell>
          <cell r="S541">
            <v>1831088.45</v>
          </cell>
          <cell r="U541">
            <v>1654454.61</v>
          </cell>
          <cell r="V541">
            <v>1565807.26</v>
          </cell>
          <cell r="W541">
            <v>1444706.66</v>
          </cell>
          <cell r="Y541">
            <v>1265666.83</v>
          </cell>
          <cell r="AA541">
            <v>1085287.4099999999</v>
          </cell>
          <cell r="AJ541">
            <v>2755597.3983333334</v>
          </cell>
          <cell r="AN541">
            <v>2263988.665833333</v>
          </cell>
          <cell r="AR541">
            <v>1816107.1429166666</v>
          </cell>
          <cell r="AV541">
            <v>1456710.3608333331</v>
          </cell>
          <cell r="AZ541">
            <v>1101405.2858333334</v>
          </cell>
        </row>
        <row r="542">
          <cell r="Q542">
            <v>0</v>
          </cell>
          <cell r="S542">
            <v>0</v>
          </cell>
          <cell r="U542">
            <v>0</v>
          </cell>
          <cell r="V542">
            <v>0</v>
          </cell>
          <cell r="W542">
            <v>0</v>
          </cell>
          <cell r="Y542">
            <v>0</v>
          </cell>
          <cell r="AA542">
            <v>0</v>
          </cell>
          <cell r="AJ542">
            <v>0</v>
          </cell>
          <cell r="AN542">
            <v>0</v>
          </cell>
          <cell r="AR542">
            <v>0</v>
          </cell>
          <cell r="AV542">
            <v>0</v>
          </cell>
          <cell r="AZ542">
            <v>0</v>
          </cell>
        </row>
        <row r="543">
          <cell r="Q543">
            <v>2269066</v>
          </cell>
          <cell r="S543">
            <v>2269066</v>
          </cell>
          <cell r="U543">
            <v>2269066</v>
          </cell>
          <cell r="V543">
            <v>2269066</v>
          </cell>
          <cell r="W543">
            <v>2269066</v>
          </cell>
          <cell r="Y543">
            <v>2269066</v>
          </cell>
          <cell r="AA543">
            <v>2269066</v>
          </cell>
          <cell r="AJ543">
            <v>2269066</v>
          </cell>
          <cell r="AN543">
            <v>2269066</v>
          </cell>
          <cell r="AR543">
            <v>2269066</v>
          </cell>
          <cell r="AV543">
            <v>2269066</v>
          </cell>
          <cell r="AZ543">
            <v>2269066</v>
          </cell>
        </row>
        <row r="544">
          <cell r="Q544">
            <v>-2269066</v>
          </cell>
          <cell r="S544">
            <v>-2269066</v>
          </cell>
          <cell r="U544">
            <v>-2269066</v>
          </cell>
          <cell r="V544">
            <v>-2269066</v>
          </cell>
          <cell r="W544">
            <v>-2269066</v>
          </cell>
          <cell r="Y544">
            <v>-2269066</v>
          </cell>
          <cell r="AA544">
            <v>-2269066</v>
          </cell>
          <cell r="AJ544">
            <v>-2269066</v>
          </cell>
          <cell r="AN544">
            <v>-2269066</v>
          </cell>
          <cell r="AR544">
            <v>-2269066</v>
          </cell>
          <cell r="AV544">
            <v>-2269066</v>
          </cell>
          <cell r="AZ544">
            <v>-2269066</v>
          </cell>
        </row>
        <row r="545">
          <cell r="Q545">
            <v>1459972.92</v>
          </cell>
          <cell r="S545">
            <v>880564.57</v>
          </cell>
          <cell r="U545">
            <v>766385.85</v>
          </cell>
          <cell r="V545">
            <v>803523.29</v>
          </cell>
          <cell r="W545">
            <v>873358.39</v>
          </cell>
          <cell r="Y545">
            <v>985715.65</v>
          </cell>
          <cell r="AA545">
            <v>1037481.05</v>
          </cell>
          <cell r="AJ545">
            <v>552111.45125000004</v>
          </cell>
          <cell r="AN545">
            <v>857409.06041666644</v>
          </cell>
          <cell r="AR545">
            <v>980039.1445833334</v>
          </cell>
          <cell r="AV545">
            <v>937583.50708333321</v>
          </cell>
          <cell r="AZ545">
            <v>929204.2666666666</v>
          </cell>
        </row>
        <row r="546">
          <cell r="Q546">
            <v>15000</v>
          </cell>
          <cell r="S546">
            <v>15000</v>
          </cell>
          <cell r="U546">
            <v>15000</v>
          </cell>
          <cell r="V546">
            <v>15000</v>
          </cell>
          <cell r="W546">
            <v>15000</v>
          </cell>
          <cell r="Y546">
            <v>15000</v>
          </cell>
          <cell r="AA546">
            <v>15000</v>
          </cell>
          <cell r="AJ546">
            <v>15000</v>
          </cell>
          <cell r="AN546">
            <v>15000</v>
          </cell>
          <cell r="AR546">
            <v>15000</v>
          </cell>
          <cell r="AV546">
            <v>15000</v>
          </cell>
          <cell r="AZ546">
            <v>15000</v>
          </cell>
        </row>
        <row r="547">
          <cell r="Q547">
            <v>52471.63</v>
          </cell>
          <cell r="S547">
            <v>52471.63</v>
          </cell>
          <cell r="U547">
            <v>52471.63</v>
          </cell>
          <cell r="V547">
            <v>52471.63</v>
          </cell>
          <cell r="W547">
            <v>46622.18</v>
          </cell>
          <cell r="Y547">
            <v>46622.18</v>
          </cell>
          <cell r="AA547">
            <v>52454.07</v>
          </cell>
          <cell r="AJ547">
            <v>52471.63</v>
          </cell>
          <cell r="AN547">
            <v>52471.63</v>
          </cell>
          <cell r="AR547">
            <v>51252.99458333334</v>
          </cell>
          <cell r="AV547">
            <v>52745.91166666666</v>
          </cell>
          <cell r="AZ547">
            <v>65823.184999999998</v>
          </cell>
        </row>
        <row r="548">
          <cell r="Q548">
            <v>0</v>
          </cell>
          <cell r="S548">
            <v>0</v>
          </cell>
          <cell r="U548">
            <v>0</v>
          </cell>
          <cell r="V548">
            <v>0</v>
          </cell>
          <cell r="W548">
            <v>0</v>
          </cell>
          <cell r="Y548">
            <v>0</v>
          </cell>
          <cell r="AA548">
            <v>0</v>
          </cell>
          <cell r="AJ548">
            <v>0</v>
          </cell>
          <cell r="AN548">
            <v>0</v>
          </cell>
          <cell r="AR548">
            <v>0</v>
          </cell>
          <cell r="AV548">
            <v>0</v>
          </cell>
          <cell r="AZ548">
            <v>0</v>
          </cell>
        </row>
        <row r="549">
          <cell r="Q549">
            <v>114821696.98999999</v>
          </cell>
          <cell r="S549">
            <v>116419132.89</v>
          </cell>
          <cell r="U549">
            <v>118016568.79000001</v>
          </cell>
          <cell r="V549">
            <v>118815286.73999999</v>
          </cell>
          <cell r="W549">
            <v>119614004.69</v>
          </cell>
          <cell r="Y549">
            <v>121211440.59</v>
          </cell>
          <cell r="AA549">
            <v>122808876.48999999</v>
          </cell>
          <cell r="AJ549">
            <v>110001433.78375</v>
          </cell>
          <cell r="AN549">
            <v>113214562.19375001</v>
          </cell>
          <cell r="AR549">
            <v>116418562.37750001</v>
          </cell>
          <cell r="AV549">
            <v>119614004.69</v>
          </cell>
          <cell r="AZ549">
            <v>122808401.0625</v>
          </cell>
        </row>
        <row r="550">
          <cell r="Q550">
            <v>-1459972.92</v>
          </cell>
          <cell r="S550">
            <v>-880564.57</v>
          </cell>
          <cell r="U550">
            <v>-766385.85</v>
          </cell>
          <cell r="V550">
            <v>-803523.29</v>
          </cell>
          <cell r="W550">
            <v>-873358.39</v>
          </cell>
          <cell r="Y550">
            <v>-985715.65</v>
          </cell>
          <cell r="AA550">
            <v>-1037481.05</v>
          </cell>
          <cell r="AJ550">
            <v>-552111.45125000004</v>
          </cell>
          <cell r="AN550">
            <v>-857409.06041666644</v>
          </cell>
          <cell r="AR550">
            <v>-980039.1445833334</v>
          </cell>
          <cell r="AV550">
            <v>-937583.50708333321</v>
          </cell>
          <cell r="AZ550">
            <v>-929204.2666666666</v>
          </cell>
        </row>
        <row r="551">
          <cell r="Q551">
            <v>2729408.07</v>
          </cell>
          <cell r="S551">
            <v>2543073.8199999998</v>
          </cell>
          <cell r="U551">
            <v>2344067.56</v>
          </cell>
          <cell r="V551">
            <v>2242012.2799999998</v>
          </cell>
          <cell r="W551">
            <v>2102916.4500000002</v>
          </cell>
          <cell r="Y551">
            <v>1897131.03</v>
          </cell>
          <cell r="AA551">
            <v>1690019.3</v>
          </cell>
          <cell r="AJ551">
            <v>3261947.5229166667</v>
          </cell>
          <cell r="AN551">
            <v>2907537.9708333332</v>
          </cell>
          <cell r="AR551">
            <v>2523118.9099999997</v>
          </cell>
          <cell r="AV551">
            <v>2115430.1662500002</v>
          </cell>
          <cell r="AZ551">
            <v>1710160.6533333336</v>
          </cell>
        </row>
        <row r="552">
          <cell r="Q552">
            <v>10241081</v>
          </cell>
          <cell r="S552">
            <v>9638665</v>
          </cell>
          <cell r="U552">
            <v>9036249</v>
          </cell>
          <cell r="V552">
            <v>8735041</v>
          </cell>
          <cell r="W552">
            <v>8433833</v>
          </cell>
          <cell r="Y552">
            <v>7831417</v>
          </cell>
          <cell r="AA552">
            <v>7229001</v>
          </cell>
          <cell r="AJ552">
            <v>10793295.666666666</v>
          </cell>
          <cell r="AN552">
            <v>10391685</v>
          </cell>
          <cell r="AR552">
            <v>9588463.666666666</v>
          </cell>
          <cell r="AV552">
            <v>8433833</v>
          </cell>
          <cell r="AZ552">
            <v>7229001</v>
          </cell>
        </row>
        <row r="553">
          <cell r="Q553">
            <v>1551688.1</v>
          </cell>
          <cell r="S553">
            <v>1460412.1</v>
          </cell>
          <cell r="U553">
            <v>1369136.1</v>
          </cell>
          <cell r="V553">
            <v>1323498.1000000001</v>
          </cell>
          <cell r="W553">
            <v>1277860.1000000001</v>
          </cell>
          <cell r="Y553">
            <v>1186584.1000000001</v>
          </cell>
          <cell r="AA553">
            <v>1095308.1000000001</v>
          </cell>
          <cell r="AJ553">
            <v>1226467.5583333333</v>
          </cell>
          <cell r="AN553">
            <v>1427306.6249999998</v>
          </cell>
          <cell r="AR553">
            <v>1436450.1583333332</v>
          </cell>
          <cell r="AV553">
            <v>1277860.0999999999</v>
          </cell>
          <cell r="AZ553">
            <v>1095308.0999999999</v>
          </cell>
        </row>
        <row r="554">
          <cell r="Q554">
            <v>2318.31</v>
          </cell>
          <cell r="S554">
            <v>3097.58</v>
          </cell>
          <cell r="U554">
            <v>1277.08</v>
          </cell>
          <cell r="V554">
            <v>1379.8</v>
          </cell>
          <cell r="W554">
            <v>1501.03</v>
          </cell>
          <cell r="Y554">
            <v>1875.84</v>
          </cell>
          <cell r="AA554">
            <v>2342.1799999999998</v>
          </cell>
          <cell r="AJ554">
            <v>1546.7995833333332</v>
          </cell>
          <cell r="AN554">
            <v>1836.3570833333335</v>
          </cell>
          <cell r="AR554">
            <v>2013.1291666666664</v>
          </cell>
          <cell r="AV554">
            <v>2223.1708333333331</v>
          </cell>
          <cell r="AZ554">
            <v>2362.8733333333334</v>
          </cell>
        </row>
        <row r="555">
          <cell r="Q555">
            <v>0</v>
          </cell>
          <cell r="S555">
            <v>0</v>
          </cell>
          <cell r="U555">
            <v>0</v>
          </cell>
          <cell r="V555">
            <v>0</v>
          </cell>
          <cell r="W555">
            <v>0</v>
          </cell>
          <cell r="Y555">
            <v>0</v>
          </cell>
          <cell r="AA555">
            <v>0</v>
          </cell>
          <cell r="AJ555">
            <v>0</v>
          </cell>
          <cell r="AN555">
            <v>0</v>
          </cell>
          <cell r="AR555">
            <v>0</v>
          </cell>
          <cell r="AV555">
            <v>0</v>
          </cell>
          <cell r="AZ555">
            <v>0</v>
          </cell>
        </row>
        <row r="556">
          <cell r="Q556">
            <v>1518794.88</v>
          </cell>
          <cell r="S556">
            <v>1518794.88</v>
          </cell>
          <cell r="U556">
            <v>1518794.88</v>
          </cell>
          <cell r="V556">
            <v>1518794.88</v>
          </cell>
          <cell r="W556">
            <v>1518794.88</v>
          </cell>
          <cell r="Y556">
            <v>1518794.88</v>
          </cell>
          <cell r="AA556">
            <v>1518794.88</v>
          </cell>
          <cell r="AJ556">
            <v>1518794.8799999997</v>
          </cell>
          <cell r="AN556">
            <v>1518794.8799999997</v>
          </cell>
          <cell r="AR556">
            <v>1518794.8799999997</v>
          </cell>
          <cell r="AV556">
            <v>1518794.8799999997</v>
          </cell>
          <cell r="AZ556">
            <v>1518794.8799999997</v>
          </cell>
        </row>
        <row r="557">
          <cell r="Q557">
            <v>-1318122.6299999999</v>
          </cell>
          <cell r="S557">
            <v>-1323462.49</v>
          </cell>
          <cell r="U557">
            <v>-1328802.3500000001</v>
          </cell>
          <cell r="V557">
            <v>-1331472.28</v>
          </cell>
          <cell r="W557">
            <v>-1334142.21</v>
          </cell>
          <cell r="Y557">
            <v>-1339482.07</v>
          </cell>
          <cell r="AA557">
            <v>-1344821.93</v>
          </cell>
          <cell r="AJ557">
            <v>-1302103.0499999998</v>
          </cell>
          <cell r="AN557">
            <v>-1312782.77</v>
          </cell>
          <cell r="AR557">
            <v>-1323462.49</v>
          </cell>
          <cell r="AV557">
            <v>-1334142.20875</v>
          </cell>
          <cell r="AZ557">
            <v>-1344821.91875</v>
          </cell>
        </row>
        <row r="558">
          <cell r="Q558">
            <v>0</v>
          </cell>
          <cell r="S558">
            <v>0</v>
          </cell>
          <cell r="U558">
            <v>0</v>
          </cell>
          <cell r="V558">
            <v>0</v>
          </cell>
          <cell r="W558">
            <v>0</v>
          </cell>
          <cell r="Y558">
            <v>0</v>
          </cell>
          <cell r="AA558">
            <v>0</v>
          </cell>
          <cell r="AJ558">
            <v>9817551.265416665</v>
          </cell>
          <cell r="AN558">
            <v>0</v>
          </cell>
          <cell r="AR558">
            <v>0</v>
          </cell>
          <cell r="AV558">
            <v>0</v>
          </cell>
          <cell r="AZ558">
            <v>0</v>
          </cell>
        </row>
        <row r="559">
          <cell r="Q559">
            <v>2829103.93</v>
          </cell>
          <cell r="S559">
            <v>2581200.11</v>
          </cell>
          <cell r="U559">
            <v>2333296.29</v>
          </cell>
          <cell r="V559">
            <v>2209344.38</v>
          </cell>
          <cell r="W559">
            <v>2085392.47</v>
          </cell>
          <cell r="Y559">
            <v>1837488.65</v>
          </cell>
          <cell r="AA559">
            <v>1589584.83</v>
          </cell>
          <cell r="AJ559">
            <v>2912493.5500000003</v>
          </cell>
          <cell r="AN559">
            <v>2891079.8849999998</v>
          </cell>
          <cell r="AR559">
            <v>2560541.4583333326</v>
          </cell>
          <cell r="AV559">
            <v>2085392.47</v>
          </cell>
          <cell r="AZ559">
            <v>1592253.5495833333</v>
          </cell>
        </row>
        <row r="560">
          <cell r="Q560">
            <v>-56384924.780000001</v>
          </cell>
          <cell r="S560">
            <v>-68291161.040000007</v>
          </cell>
          <cell r="U560">
            <v>-21666791.739999998</v>
          </cell>
          <cell r="V560">
            <v>-25463589.739999998</v>
          </cell>
          <cell r="W560">
            <v>-29143295.739999998</v>
          </cell>
          <cell r="Y560">
            <v>-37024745.600000001</v>
          </cell>
          <cell r="AA560">
            <v>-45044773.229999997</v>
          </cell>
          <cell r="AJ560">
            <v>-38086464.823750004</v>
          </cell>
          <cell r="AN560">
            <v>-44370864.777500004</v>
          </cell>
          <cell r="AR560">
            <v>-45163006.34958335</v>
          </cell>
          <cell r="AV560">
            <v>-45260199.434583344</v>
          </cell>
          <cell r="AZ560">
            <v>-43635014.942083329</v>
          </cell>
        </row>
        <row r="561">
          <cell r="Q561">
            <v>89053132</v>
          </cell>
          <cell r="S561">
            <v>89053132</v>
          </cell>
          <cell r="U561">
            <v>86078132</v>
          </cell>
          <cell r="V561">
            <v>86078132</v>
          </cell>
          <cell r="W561">
            <v>84678132</v>
          </cell>
          <cell r="Y561">
            <v>84678132</v>
          </cell>
          <cell r="AA561">
            <v>81655132</v>
          </cell>
          <cell r="AJ561">
            <v>91816619.625</v>
          </cell>
          <cell r="AN561">
            <v>89090732.625</v>
          </cell>
          <cell r="AR561">
            <v>87096720.625</v>
          </cell>
          <cell r="AV561">
            <v>85162757</v>
          </cell>
          <cell r="AZ561">
            <v>83419257</v>
          </cell>
        </row>
        <row r="562">
          <cell r="Q562">
            <v>0</v>
          </cell>
          <cell r="S562">
            <v>0</v>
          </cell>
          <cell r="U562">
            <v>0</v>
          </cell>
          <cell r="V562">
            <v>0</v>
          </cell>
          <cell r="W562">
            <v>0</v>
          </cell>
          <cell r="Y562">
            <v>0</v>
          </cell>
          <cell r="AA562">
            <v>0</v>
          </cell>
          <cell r="AJ562">
            <v>0</v>
          </cell>
          <cell r="AN562">
            <v>0</v>
          </cell>
          <cell r="AR562">
            <v>0</v>
          </cell>
          <cell r="AV562">
            <v>0</v>
          </cell>
          <cell r="AZ562">
            <v>0</v>
          </cell>
        </row>
        <row r="563">
          <cell r="Q563">
            <v>-474402.14</v>
          </cell>
          <cell r="S563">
            <v>-474402.14</v>
          </cell>
          <cell r="U563">
            <v>-474402.14</v>
          </cell>
          <cell r="V563">
            <v>-474402.14</v>
          </cell>
          <cell r="W563">
            <v>-474402.14</v>
          </cell>
          <cell r="Y563">
            <v>-474402.14</v>
          </cell>
          <cell r="AA563">
            <v>-474402.14</v>
          </cell>
          <cell r="AJ563">
            <v>-474496.75708333327</v>
          </cell>
          <cell r="AN563">
            <v>-474606.80041666672</v>
          </cell>
          <cell r="AR563">
            <v>-474402.13999999996</v>
          </cell>
          <cell r="AV563">
            <v>-474402.13999999996</v>
          </cell>
          <cell r="AZ563">
            <v>-474402.13999999996</v>
          </cell>
        </row>
        <row r="564">
          <cell r="Q564">
            <v>30203454</v>
          </cell>
          <cell r="S564">
            <v>30203454</v>
          </cell>
          <cell r="U564">
            <v>30203454</v>
          </cell>
          <cell r="V564">
            <v>30203454</v>
          </cell>
          <cell r="W564">
            <v>30203454</v>
          </cell>
          <cell r="Y564">
            <v>30203454</v>
          </cell>
          <cell r="AA564">
            <v>30203454</v>
          </cell>
          <cell r="AJ564">
            <v>30203454</v>
          </cell>
          <cell r="AN564">
            <v>30203454</v>
          </cell>
          <cell r="AR564">
            <v>30203454</v>
          </cell>
          <cell r="AV564">
            <v>30203454</v>
          </cell>
          <cell r="AZ564">
            <v>30203454</v>
          </cell>
        </row>
        <row r="565">
          <cell r="Q565">
            <v>-30203454</v>
          </cell>
          <cell r="S565">
            <v>-30203454</v>
          </cell>
          <cell r="U565">
            <v>-30203454</v>
          </cell>
          <cell r="V565">
            <v>-30203454</v>
          </cell>
          <cell r="W565">
            <v>-30203454</v>
          </cell>
          <cell r="Y565">
            <v>-30203454</v>
          </cell>
          <cell r="AA565">
            <v>-30203454</v>
          </cell>
          <cell r="AJ565">
            <v>-30203454</v>
          </cell>
          <cell r="AN565">
            <v>-30203454</v>
          </cell>
          <cell r="AR565">
            <v>-30203454</v>
          </cell>
          <cell r="AV565">
            <v>-30203454</v>
          </cell>
          <cell r="AZ565">
            <v>-30203454</v>
          </cell>
        </row>
        <row r="566">
          <cell r="Q566">
            <v>10302187</v>
          </cell>
          <cell r="S566">
            <v>10302187</v>
          </cell>
          <cell r="U566">
            <v>10302187</v>
          </cell>
          <cell r="V566">
            <v>10302187</v>
          </cell>
          <cell r="W566">
            <v>10302187</v>
          </cell>
          <cell r="Y566">
            <v>10302187</v>
          </cell>
          <cell r="AA566">
            <v>10302187</v>
          </cell>
          <cell r="AJ566">
            <v>10302187</v>
          </cell>
          <cell r="AN566">
            <v>10302187</v>
          </cell>
          <cell r="AR566">
            <v>10302187</v>
          </cell>
          <cell r="AV566">
            <v>10302187</v>
          </cell>
          <cell r="AZ566">
            <v>10302187</v>
          </cell>
        </row>
        <row r="567">
          <cell r="Q567">
            <v>-10302187</v>
          </cell>
          <cell r="S567">
            <v>-10302187</v>
          </cell>
          <cell r="U567">
            <v>-10302187</v>
          </cell>
          <cell r="V567">
            <v>-10302187</v>
          </cell>
          <cell r="W567">
            <v>-10302187</v>
          </cell>
          <cell r="Y567">
            <v>-10302187</v>
          </cell>
          <cell r="AA567">
            <v>-10302187</v>
          </cell>
          <cell r="AJ567">
            <v>-10302187</v>
          </cell>
          <cell r="AN567">
            <v>-10302187</v>
          </cell>
          <cell r="AR567">
            <v>-10302187</v>
          </cell>
          <cell r="AV567">
            <v>-10302187</v>
          </cell>
          <cell r="AZ567">
            <v>-10302187</v>
          </cell>
        </row>
        <row r="568">
          <cell r="Q568">
            <v>-10522768</v>
          </cell>
          <cell r="S568">
            <v>-10522768</v>
          </cell>
          <cell r="U568">
            <v>-10522768</v>
          </cell>
          <cell r="V568">
            <v>-10522768</v>
          </cell>
          <cell r="W568">
            <v>-10522768</v>
          </cell>
          <cell r="Y568">
            <v>-10522768</v>
          </cell>
          <cell r="AA568">
            <v>-11444089</v>
          </cell>
          <cell r="AJ568">
            <v>-10522768</v>
          </cell>
          <cell r="AN568">
            <v>-10522768</v>
          </cell>
          <cell r="AR568">
            <v>-10522768</v>
          </cell>
          <cell r="AV568">
            <v>-10714709.875</v>
          </cell>
          <cell r="AZ568">
            <v>-11021816.875</v>
          </cell>
        </row>
        <row r="569">
          <cell r="Q569">
            <v>10522768</v>
          </cell>
          <cell r="S569">
            <v>10522768</v>
          </cell>
          <cell r="U569">
            <v>10522768</v>
          </cell>
          <cell r="V569">
            <v>10522768</v>
          </cell>
          <cell r="W569">
            <v>10522768</v>
          </cell>
          <cell r="Y569">
            <v>10522768</v>
          </cell>
          <cell r="AA569">
            <v>11444089</v>
          </cell>
          <cell r="AJ569">
            <v>10522768</v>
          </cell>
          <cell r="AN569">
            <v>10522768</v>
          </cell>
          <cell r="AR569">
            <v>10522768</v>
          </cell>
          <cell r="AV569">
            <v>10714709.875</v>
          </cell>
          <cell r="AZ569">
            <v>11021816.875</v>
          </cell>
        </row>
        <row r="570">
          <cell r="Q570">
            <v>4990118</v>
          </cell>
          <cell r="S570">
            <v>422232</v>
          </cell>
          <cell r="U570">
            <v>-2532530</v>
          </cell>
          <cell r="V570">
            <v>-15076583</v>
          </cell>
          <cell r="W570">
            <v>-15438160</v>
          </cell>
          <cell r="Y570">
            <v>-15980689</v>
          </cell>
          <cell r="AA570">
            <v>10059429</v>
          </cell>
          <cell r="AJ570">
            <v>-8435371.541666666</v>
          </cell>
          <cell r="AN570">
            <v>-10011865.916666666</v>
          </cell>
          <cell r="AR570">
            <v>-8690350.208333334</v>
          </cell>
          <cell r="AV570">
            <v>-2443948.2083333335</v>
          </cell>
          <cell r="AZ570">
            <v>12848156.041666666</v>
          </cell>
        </row>
        <row r="571">
          <cell r="Q571">
            <v>-4990118</v>
          </cell>
          <cell r="S571">
            <v>-422232</v>
          </cell>
          <cell r="U571">
            <v>2532530</v>
          </cell>
          <cell r="V571">
            <v>15076583</v>
          </cell>
          <cell r="W571">
            <v>15438160</v>
          </cell>
          <cell r="Y571">
            <v>15980689</v>
          </cell>
          <cell r="AA571">
            <v>-10059429</v>
          </cell>
          <cell r="AJ571">
            <v>8435371.541666666</v>
          </cell>
          <cell r="AN571">
            <v>10011865.916666666</v>
          </cell>
          <cell r="AR571">
            <v>8690350.208333334</v>
          </cell>
          <cell r="AV571">
            <v>2443948.2083333335</v>
          </cell>
          <cell r="AZ571">
            <v>-12848156.041666666</v>
          </cell>
        </row>
        <row r="572">
          <cell r="Q572">
            <v>1804703</v>
          </cell>
          <cell r="S572">
            <v>1804703</v>
          </cell>
          <cell r="U572">
            <v>1804703</v>
          </cell>
          <cell r="V572">
            <v>1738002</v>
          </cell>
          <cell r="W572">
            <v>1376425</v>
          </cell>
          <cell r="Y572">
            <v>833896</v>
          </cell>
          <cell r="AA572">
            <v>1170089</v>
          </cell>
          <cell r="AJ572">
            <v>-59420.333333333336</v>
          </cell>
          <cell r="AN572">
            <v>-59420.333333333336</v>
          </cell>
          <cell r="AR572">
            <v>1178337.375</v>
          </cell>
          <cell r="AV572">
            <v>1662797.1666666667</v>
          </cell>
          <cell r="AZ572">
            <v>4502210.625</v>
          </cell>
        </row>
        <row r="573">
          <cell r="Q573">
            <v>0</v>
          </cell>
          <cell r="S573">
            <v>0</v>
          </cell>
          <cell r="U573">
            <v>0</v>
          </cell>
          <cell r="V573">
            <v>0</v>
          </cell>
          <cell r="W573">
            <v>0</v>
          </cell>
          <cell r="Y573">
            <v>0</v>
          </cell>
          <cell r="AA573">
            <v>0</v>
          </cell>
          <cell r="AJ573">
            <v>0</v>
          </cell>
          <cell r="AN573">
            <v>0</v>
          </cell>
          <cell r="AR573">
            <v>0</v>
          </cell>
          <cell r="AV573">
            <v>0</v>
          </cell>
          <cell r="AZ573">
            <v>0</v>
          </cell>
        </row>
        <row r="574">
          <cell r="Q574">
            <v>-57848</v>
          </cell>
          <cell r="S574">
            <v>-57848</v>
          </cell>
          <cell r="U574">
            <v>-57848</v>
          </cell>
          <cell r="V574">
            <v>-57848</v>
          </cell>
          <cell r="W574">
            <v>-57848</v>
          </cell>
          <cell r="Y574">
            <v>-57848</v>
          </cell>
          <cell r="AA574">
            <v>-419133</v>
          </cell>
          <cell r="AJ574">
            <v>-57848</v>
          </cell>
          <cell r="AN574">
            <v>-57848</v>
          </cell>
          <cell r="AR574">
            <v>-57848</v>
          </cell>
          <cell r="AV574">
            <v>-133115.70833333334</v>
          </cell>
          <cell r="AZ574">
            <v>-253544.04166666666</v>
          </cell>
        </row>
        <row r="575">
          <cell r="Q575">
            <v>57848</v>
          </cell>
          <cell r="S575">
            <v>57848</v>
          </cell>
          <cell r="U575">
            <v>57848</v>
          </cell>
          <cell r="V575">
            <v>57848</v>
          </cell>
          <cell r="W575">
            <v>57848</v>
          </cell>
          <cell r="Y575">
            <v>57848</v>
          </cell>
          <cell r="AA575">
            <v>419133</v>
          </cell>
          <cell r="AJ575">
            <v>57848</v>
          </cell>
          <cell r="AN575">
            <v>57848</v>
          </cell>
          <cell r="AR575">
            <v>57848</v>
          </cell>
          <cell r="AV575">
            <v>133115.70833333334</v>
          </cell>
          <cell r="AZ575">
            <v>253544.04166666666</v>
          </cell>
        </row>
        <row r="576">
          <cell r="Q576">
            <v>-26594047</v>
          </cell>
          <cell r="S576">
            <v>-26594047</v>
          </cell>
          <cell r="U576">
            <v>-26594047</v>
          </cell>
          <cell r="V576">
            <v>-26594047</v>
          </cell>
          <cell r="W576">
            <v>-26594047</v>
          </cell>
          <cell r="Y576">
            <v>-26594047</v>
          </cell>
          <cell r="AA576">
            <v>-27863275</v>
          </cell>
          <cell r="AJ576">
            <v>-26594047</v>
          </cell>
          <cell r="AN576">
            <v>-26594047</v>
          </cell>
          <cell r="AR576">
            <v>-26594047</v>
          </cell>
          <cell r="AV576">
            <v>-26858469.5</v>
          </cell>
          <cell r="AZ576">
            <v>-27484596.625</v>
          </cell>
        </row>
        <row r="577">
          <cell r="Q577">
            <v>26594047</v>
          </cell>
          <cell r="S577">
            <v>26594047</v>
          </cell>
          <cell r="U577">
            <v>26594047</v>
          </cell>
          <cell r="V577">
            <v>26594047</v>
          </cell>
          <cell r="W577">
            <v>26594047</v>
          </cell>
          <cell r="Y577">
            <v>26594047</v>
          </cell>
          <cell r="AA577">
            <v>27863275</v>
          </cell>
          <cell r="AJ577">
            <v>26594047</v>
          </cell>
          <cell r="AN577">
            <v>26594047</v>
          </cell>
          <cell r="AR577">
            <v>26594047</v>
          </cell>
          <cell r="AV577">
            <v>26858469.5</v>
          </cell>
          <cell r="AZ577">
            <v>27484596.625</v>
          </cell>
        </row>
        <row r="578">
          <cell r="Q578">
            <v>1194774</v>
          </cell>
          <cell r="S578">
            <v>1194774</v>
          </cell>
          <cell r="U578">
            <v>1194774</v>
          </cell>
          <cell r="V578">
            <v>1194774</v>
          </cell>
          <cell r="W578">
            <v>1194774</v>
          </cell>
          <cell r="Y578">
            <v>1194774</v>
          </cell>
          <cell r="AA578">
            <v>-502152</v>
          </cell>
          <cell r="AJ578">
            <v>-14094838</v>
          </cell>
          <cell r="AN578">
            <v>-13791872.375</v>
          </cell>
          <cell r="AR578">
            <v>-4639070.083333333</v>
          </cell>
          <cell r="AV578">
            <v>841247.75</v>
          </cell>
          <cell r="AZ578">
            <v>275605.75</v>
          </cell>
        </row>
        <row r="579">
          <cell r="Q579">
            <v>-1194774</v>
          </cell>
          <cell r="S579">
            <v>-1194774</v>
          </cell>
          <cell r="U579">
            <v>-1194774</v>
          </cell>
          <cell r="V579">
            <v>-1194774</v>
          </cell>
          <cell r="W579">
            <v>-1194774</v>
          </cell>
          <cell r="Y579">
            <v>-1194774</v>
          </cell>
          <cell r="AA579">
            <v>502152</v>
          </cell>
          <cell r="AJ579">
            <v>14094838</v>
          </cell>
          <cell r="AN579">
            <v>13791872.375</v>
          </cell>
          <cell r="AR579">
            <v>4639070.083333333</v>
          </cell>
          <cell r="AV579">
            <v>-841247.75</v>
          </cell>
          <cell r="AZ579">
            <v>-275605.75</v>
          </cell>
        </row>
        <row r="580">
          <cell r="Q580">
            <v>0</v>
          </cell>
          <cell r="S580">
            <v>-4567886</v>
          </cell>
          <cell r="U580">
            <v>-7522648</v>
          </cell>
          <cell r="V580">
            <v>-20133402</v>
          </cell>
          <cell r="W580">
            <v>-20856556</v>
          </cell>
          <cell r="Y580">
            <v>-21941616</v>
          </cell>
          <cell r="AA580">
            <v>8683457</v>
          </cell>
          <cell r="AJ580">
            <v>0</v>
          </cell>
          <cell r="AN580">
            <v>-1879460.3333333333</v>
          </cell>
          <cell r="AR580">
            <v>-8472989.75</v>
          </cell>
          <cell r="AV580">
            <v>-6690814.041666667</v>
          </cell>
          <cell r="AZ580">
            <v>5921421.958333333</v>
          </cell>
        </row>
        <row r="581">
          <cell r="Q581">
            <v>0</v>
          </cell>
          <cell r="S581">
            <v>4567886</v>
          </cell>
          <cell r="U581">
            <v>7522648</v>
          </cell>
          <cell r="V581">
            <v>20133402</v>
          </cell>
          <cell r="W581">
            <v>20856556</v>
          </cell>
          <cell r="Y581">
            <v>21941616</v>
          </cell>
          <cell r="AA581">
            <v>-8683457</v>
          </cell>
          <cell r="AJ581">
            <v>0</v>
          </cell>
          <cell r="AN581">
            <v>1879460.3333333333</v>
          </cell>
          <cell r="AR581">
            <v>8472989.75</v>
          </cell>
          <cell r="AV581">
            <v>6690814.041666667</v>
          </cell>
          <cell r="AZ581">
            <v>-5921421.958333333</v>
          </cell>
        </row>
        <row r="582">
          <cell r="AV582">
            <v>0</v>
          </cell>
          <cell r="AZ582">
            <v>7138586.416666667</v>
          </cell>
        </row>
        <row r="583">
          <cell r="Q583">
            <v>2792486.79</v>
          </cell>
          <cell r="S583">
            <v>3009106.83</v>
          </cell>
          <cell r="U583">
            <v>805.99</v>
          </cell>
          <cell r="V583">
            <v>805.99</v>
          </cell>
          <cell r="W583">
            <v>2796.99</v>
          </cell>
          <cell r="Y583">
            <v>0</v>
          </cell>
          <cell r="AA583">
            <v>0</v>
          </cell>
          <cell r="AJ583">
            <v>2310914.8858333332</v>
          </cell>
          <cell r="AN583">
            <v>2194450.7449999996</v>
          </cell>
          <cell r="AR583">
            <v>1452460.1116666666</v>
          </cell>
          <cell r="AV583">
            <v>603239.88291666668</v>
          </cell>
          <cell r="AZ583">
            <v>440.48624999999993</v>
          </cell>
        </row>
        <row r="584">
          <cell r="Q584">
            <v>10984724.220000001</v>
          </cell>
          <cell r="S584">
            <v>10322819.220000001</v>
          </cell>
          <cell r="U584">
            <v>9688027.2200000007</v>
          </cell>
          <cell r="V584">
            <v>9378372.2200000007</v>
          </cell>
          <cell r="W584">
            <v>9076605.2200000007</v>
          </cell>
          <cell r="Y584">
            <v>8497870.2200000007</v>
          </cell>
          <cell r="AA584">
            <v>7942956.2199999997</v>
          </cell>
          <cell r="AJ584">
            <v>13125241.636666669</v>
          </cell>
          <cell r="AN584">
            <v>11704998.928333335</v>
          </cell>
          <cell r="AR584">
            <v>10361692.345000001</v>
          </cell>
          <cell r="AV584">
            <v>9118740.0950000007</v>
          </cell>
          <cell r="AZ584">
            <v>7969242.5116666667</v>
          </cell>
        </row>
        <row r="585">
          <cell r="Q585">
            <v>0</v>
          </cell>
          <cell r="S585">
            <v>0</v>
          </cell>
          <cell r="U585">
            <v>0</v>
          </cell>
          <cell r="V585">
            <v>0</v>
          </cell>
          <cell r="W585">
            <v>0</v>
          </cell>
          <cell r="Y585">
            <v>0</v>
          </cell>
          <cell r="AA585">
            <v>0</v>
          </cell>
          <cell r="AJ585">
            <v>69588.037916666668</v>
          </cell>
          <cell r="AN585">
            <v>29843.587916666671</v>
          </cell>
          <cell r="AR585">
            <v>6447.9112500000001</v>
          </cell>
          <cell r="AV585">
            <v>0</v>
          </cell>
          <cell r="AZ585">
            <v>0</v>
          </cell>
        </row>
        <row r="586">
          <cell r="Q586">
            <v>0</v>
          </cell>
          <cell r="S586">
            <v>0</v>
          </cell>
          <cell r="U586">
            <v>0</v>
          </cell>
          <cell r="V586">
            <v>0</v>
          </cell>
          <cell r="W586">
            <v>0</v>
          </cell>
          <cell r="Y586">
            <v>0</v>
          </cell>
          <cell r="AA586">
            <v>0</v>
          </cell>
          <cell r="AJ586">
            <v>95186.637916666674</v>
          </cell>
          <cell r="AN586">
            <v>40820.147916666661</v>
          </cell>
          <cell r="AR586">
            <v>8818.5512499999986</v>
          </cell>
          <cell r="AV586">
            <v>0</v>
          </cell>
          <cell r="AZ586">
            <v>0</v>
          </cell>
        </row>
        <row r="587">
          <cell r="Q587">
            <v>361671.57</v>
          </cell>
          <cell r="S587">
            <v>444394.07</v>
          </cell>
          <cell r="U587">
            <v>0</v>
          </cell>
          <cell r="V587">
            <v>0</v>
          </cell>
          <cell r="W587">
            <v>0</v>
          </cell>
          <cell r="Y587">
            <v>0</v>
          </cell>
          <cell r="AA587">
            <v>0</v>
          </cell>
          <cell r="AJ587">
            <v>557043.65541666665</v>
          </cell>
          <cell r="AN587">
            <v>482843.92041666666</v>
          </cell>
          <cell r="AR587">
            <v>272944.89666666667</v>
          </cell>
          <cell r="AV587">
            <v>85472.143750000003</v>
          </cell>
          <cell r="AZ587">
            <v>0</v>
          </cell>
        </row>
        <row r="588">
          <cell r="Q588">
            <v>2399031.1800000002</v>
          </cell>
          <cell r="S588">
            <v>2412056.39</v>
          </cell>
          <cell r="U588">
            <v>2532968.7000000002</v>
          </cell>
          <cell r="V588">
            <v>2559629.46</v>
          </cell>
          <cell r="W588">
            <v>2600531.56</v>
          </cell>
          <cell r="Y588">
            <v>2616782.7000000002</v>
          </cell>
          <cell r="AA588">
            <v>2633421.13</v>
          </cell>
          <cell r="AJ588">
            <v>3003112.146666667</v>
          </cell>
          <cell r="AN588">
            <v>2961710.7362499996</v>
          </cell>
          <cell r="AR588">
            <v>2693132.9395833337</v>
          </cell>
          <cell r="AV588">
            <v>2550171.7391666663</v>
          </cell>
          <cell r="AZ588">
            <v>2630558.8412500001</v>
          </cell>
        </row>
        <row r="589">
          <cell r="AV589">
            <v>0</v>
          </cell>
          <cell r="AZ589">
            <v>-7138586.416666667</v>
          </cell>
        </row>
        <row r="590">
          <cell r="AV590">
            <v>0</v>
          </cell>
          <cell r="AZ590">
            <v>0</v>
          </cell>
        </row>
        <row r="591">
          <cell r="AV591">
            <v>0</v>
          </cell>
          <cell r="AZ591">
            <v>0</v>
          </cell>
        </row>
        <row r="592">
          <cell r="AV592">
            <v>0</v>
          </cell>
          <cell r="AZ592">
            <v>0</v>
          </cell>
        </row>
        <row r="593">
          <cell r="AV593">
            <v>0</v>
          </cell>
          <cell r="AZ593">
            <v>0</v>
          </cell>
        </row>
        <row r="594">
          <cell r="Q594">
            <v>250000</v>
          </cell>
          <cell r="S594">
            <v>250000</v>
          </cell>
          <cell r="U594">
            <v>250000</v>
          </cell>
          <cell r="V594">
            <v>250000</v>
          </cell>
          <cell r="W594">
            <v>250000</v>
          </cell>
          <cell r="Y594">
            <v>250000</v>
          </cell>
          <cell r="AA594">
            <v>250000</v>
          </cell>
          <cell r="AJ594">
            <v>679474.97541666671</v>
          </cell>
          <cell r="AN594">
            <v>475534.34250000003</v>
          </cell>
          <cell r="AR594">
            <v>274943.47208333336</v>
          </cell>
          <cell r="AV594">
            <v>250000</v>
          </cell>
          <cell r="AZ594">
            <v>250000</v>
          </cell>
        </row>
        <row r="595">
          <cell r="Q595">
            <v>0</v>
          </cell>
          <cell r="S595">
            <v>0</v>
          </cell>
          <cell r="U595">
            <v>0</v>
          </cell>
          <cell r="V595">
            <v>0</v>
          </cell>
          <cell r="W595">
            <v>0</v>
          </cell>
          <cell r="Y595">
            <v>0</v>
          </cell>
          <cell r="AA595">
            <v>0</v>
          </cell>
          <cell r="AJ595">
            <v>0</v>
          </cell>
          <cell r="AN595">
            <v>0</v>
          </cell>
          <cell r="AR595">
            <v>0</v>
          </cell>
          <cell r="AV595">
            <v>0</v>
          </cell>
          <cell r="AZ595">
            <v>0</v>
          </cell>
        </row>
        <row r="596">
          <cell r="Q596">
            <v>1896127.3</v>
          </cell>
          <cell r="S596">
            <v>1916260.1</v>
          </cell>
          <cell r="U596">
            <v>1921992.2</v>
          </cell>
          <cell r="V596">
            <v>1925659.45</v>
          </cell>
          <cell r="W596">
            <v>1934984.95</v>
          </cell>
          <cell r="Y596">
            <v>1959420.6</v>
          </cell>
          <cell r="AA596">
            <v>1966668.1</v>
          </cell>
          <cell r="AJ596">
            <v>803317.66208333336</v>
          </cell>
          <cell r="AN596">
            <v>1226740.1287499999</v>
          </cell>
          <cell r="AR596">
            <v>1655894.4958333329</v>
          </cell>
          <cell r="AV596">
            <v>1939262.3583333334</v>
          </cell>
          <cell r="AZ596">
            <v>1963709.0625</v>
          </cell>
        </row>
        <row r="597">
          <cell r="AA597">
            <v>65340.84</v>
          </cell>
          <cell r="AR597">
            <v>0</v>
          </cell>
          <cell r="AV597">
            <v>21352.227083333331</v>
          </cell>
          <cell r="AZ597">
            <v>61456.828750000008</v>
          </cell>
        </row>
        <row r="598">
          <cell r="Q598">
            <v>41353.35</v>
          </cell>
          <cell r="S598">
            <v>41353.35</v>
          </cell>
          <cell r="U598">
            <v>47948.47</v>
          </cell>
          <cell r="V598">
            <v>47948.47</v>
          </cell>
          <cell r="W598">
            <v>47948.47</v>
          </cell>
          <cell r="Y598">
            <v>79591.59</v>
          </cell>
          <cell r="AA598">
            <v>79591.59</v>
          </cell>
          <cell r="AJ598">
            <v>53582.486249999994</v>
          </cell>
          <cell r="AN598">
            <v>49256.494583333319</v>
          </cell>
          <cell r="AR598">
            <v>50090.158749999995</v>
          </cell>
          <cell r="AV598">
            <v>61327.619999999995</v>
          </cell>
          <cell r="AZ598">
            <v>73324.16333333333</v>
          </cell>
        </row>
        <row r="599">
          <cell r="Q599">
            <v>0</v>
          </cell>
          <cell r="S599">
            <v>0</v>
          </cell>
          <cell r="U599">
            <v>0</v>
          </cell>
          <cell r="V599">
            <v>0</v>
          </cell>
          <cell r="W599">
            <v>0</v>
          </cell>
          <cell r="Y599">
            <v>0</v>
          </cell>
          <cell r="AA599">
            <v>0</v>
          </cell>
          <cell r="AJ599">
            <v>0</v>
          </cell>
          <cell r="AN599">
            <v>0</v>
          </cell>
          <cell r="AR599">
            <v>0</v>
          </cell>
          <cell r="AV599">
            <v>0</v>
          </cell>
          <cell r="AZ599">
            <v>0</v>
          </cell>
        </row>
        <row r="600">
          <cell r="Q600">
            <v>0</v>
          </cell>
          <cell r="S600">
            <v>0</v>
          </cell>
          <cell r="U600">
            <v>0</v>
          </cell>
          <cell r="V600">
            <v>0</v>
          </cell>
          <cell r="W600">
            <v>0</v>
          </cell>
          <cell r="Y600">
            <v>0</v>
          </cell>
          <cell r="AA600">
            <v>0</v>
          </cell>
          <cell r="AJ600">
            <v>0</v>
          </cell>
          <cell r="AN600">
            <v>0</v>
          </cell>
          <cell r="AR600">
            <v>0</v>
          </cell>
          <cell r="AV600">
            <v>0</v>
          </cell>
          <cell r="AZ600">
            <v>0</v>
          </cell>
        </row>
        <row r="601">
          <cell r="AV601">
            <v>4272.7029166666662</v>
          </cell>
          <cell r="AZ601">
            <v>35321.357499999998</v>
          </cell>
        </row>
        <row r="602">
          <cell r="Q602">
            <v>0</v>
          </cell>
          <cell r="S602">
            <v>0</v>
          </cell>
          <cell r="U602">
            <v>0</v>
          </cell>
          <cell r="V602">
            <v>0</v>
          </cell>
          <cell r="W602">
            <v>0</v>
          </cell>
          <cell r="Y602">
            <v>0</v>
          </cell>
          <cell r="AA602">
            <v>132.38999999999999</v>
          </cell>
          <cell r="AJ602">
            <v>0</v>
          </cell>
          <cell r="AN602">
            <v>0</v>
          </cell>
          <cell r="AR602">
            <v>0</v>
          </cell>
          <cell r="AV602">
            <v>3882.6679166666668</v>
          </cell>
          <cell r="AZ602">
            <v>34415.471666666672</v>
          </cell>
        </row>
        <row r="603">
          <cell r="Q603">
            <v>10000</v>
          </cell>
          <cell r="S603">
            <v>10000</v>
          </cell>
          <cell r="U603">
            <v>10000</v>
          </cell>
          <cell r="V603">
            <v>10000</v>
          </cell>
          <cell r="W603">
            <v>10000</v>
          </cell>
          <cell r="Y603">
            <v>10000</v>
          </cell>
          <cell r="AA603">
            <v>10000</v>
          </cell>
          <cell r="AJ603">
            <v>10000</v>
          </cell>
          <cell r="AN603">
            <v>10000</v>
          </cell>
          <cell r="AR603">
            <v>10000</v>
          </cell>
          <cell r="AV603">
            <v>10000</v>
          </cell>
          <cell r="AZ603">
            <v>10000</v>
          </cell>
        </row>
        <row r="604">
          <cell r="Q604">
            <v>0</v>
          </cell>
          <cell r="S604">
            <v>0</v>
          </cell>
          <cell r="U604">
            <v>0</v>
          </cell>
          <cell r="V604">
            <v>0</v>
          </cell>
          <cell r="W604">
            <v>0</v>
          </cell>
          <cell r="Y604">
            <v>0</v>
          </cell>
          <cell r="AA604">
            <v>0</v>
          </cell>
          <cell r="AJ604">
            <v>0</v>
          </cell>
          <cell r="AN604">
            <v>0</v>
          </cell>
          <cell r="AR604">
            <v>0</v>
          </cell>
          <cell r="AV604">
            <v>0</v>
          </cell>
          <cell r="AZ604">
            <v>0</v>
          </cell>
        </row>
        <row r="605">
          <cell r="Q605">
            <v>0</v>
          </cell>
          <cell r="S605">
            <v>0</v>
          </cell>
          <cell r="U605">
            <v>0</v>
          </cell>
          <cell r="V605">
            <v>0</v>
          </cell>
          <cell r="W605">
            <v>0</v>
          </cell>
          <cell r="Y605">
            <v>0</v>
          </cell>
          <cell r="AA605">
            <v>0</v>
          </cell>
          <cell r="AJ605">
            <v>0</v>
          </cell>
          <cell r="AN605">
            <v>0</v>
          </cell>
          <cell r="AR605">
            <v>0</v>
          </cell>
          <cell r="AV605">
            <v>0</v>
          </cell>
          <cell r="AZ605">
            <v>0</v>
          </cell>
        </row>
        <row r="606">
          <cell r="Q606">
            <v>22528.37</v>
          </cell>
          <cell r="S606">
            <v>22528.37</v>
          </cell>
          <cell r="U606">
            <v>22528.37</v>
          </cell>
          <cell r="V606">
            <v>27750.32</v>
          </cell>
          <cell r="W606">
            <v>28377.82</v>
          </cell>
          <cell r="Y606">
            <v>41459.18</v>
          </cell>
          <cell r="AA606">
            <v>47611.93</v>
          </cell>
          <cell r="AJ606">
            <v>22528.37</v>
          </cell>
          <cell r="AN606">
            <v>22528.37</v>
          </cell>
          <cell r="AR606">
            <v>25354.527083333334</v>
          </cell>
          <cell r="AV606">
            <v>43921.149166666662</v>
          </cell>
          <cell r="AZ606">
            <v>89751.334166666667</v>
          </cell>
        </row>
        <row r="607">
          <cell r="Q607">
            <v>0</v>
          </cell>
          <cell r="S607">
            <v>0</v>
          </cell>
          <cell r="U607">
            <v>0</v>
          </cell>
          <cell r="V607">
            <v>0</v>
          </cell>
          <cell r="W607">
            <v>0</v>
          </cell>
          <cell r="Y607">
            <v>0</v>
          </cell>
          <cell r="AA607">
            <v>0</v>
          </cell>
          <cell r="AJ607">
            <v>69260.902499999997</v>
          </cell>
          <cell r="AN607">
            <v>7695.6558333333332</v>
          </cell>
          <cell r="AR607">
            <v>0</v>
          </cell>
          <cell r="AV607">
            <v>0</v>
          </cell>
          <cell r="AZ607">
            <v>0</v>
          </cell>
        </row>
        <row r="608">
          <cell r="Q608">
            <v>0</v>
          </cell>
          <cell r="S608">
            <v>0</v>
          </cell>
          <cell r="U608">
            <v>0</v>
          </cell>
          <cell r="V608">
            <v>0</v>
          </cell>
          <cell r="W608">
            <v>0</v>
          </cell>
          <cell r="Y608">
            <v>0</v>
          </cell>
          <cell r="AA608">
            <v>0</v>
          </cell>
          <cell r="AJ608">
            <v>0</v>
          </cell>
          <cell r="AN608">
            <v>0</v>
          </cell>
          <cell r="AR608">
            <v>0</v>
          </cell>
          <cell r="AV608">
            <v>0</v>
          </cell>
          <cell r="AZ608">
            <v>0</v>
          </cell>
        </row>
        <row r="609">
          <cell r="Q609">
            <v>0</v>
          </cell>
          <cell r="S609">
            <v>307.75</v>
          </cell>
          <cell r="U609">
            <v>0</v>
          </cell>
          <cell r="V609">
            <v>0</v>
          </cell>
          <cell r="W609">
            <v>0</v>
          </cell>
          <cell r="Y609">
            <v>0</v>
          </cell>
          <cell r="AA609">
            <v>0</v>
          </cell>
          <cell r="AJ609">
            <v>94785.072916666672</v>
          </cell>
          <cell r="AN609">
            <v>70352.266666666663</v>
          </cell>
          <cell r="AR609">
            <v>37671.707916666666</v>
          </cell>
          <cell r="AV609">
            <v>51.291666666666664</v>
          </cell>
          <cell r="AZ609">
            <v>0</v>
          </cell>
        </row>
        <row r="610">
          <cell r="Q610">
            <v>0</v>
          </cell>
          <cell r="S610">
            <v>0</v>
          </cell>
          <cell r="U610">
            <v>0</v>
          </cell>
          <cell r="V610">
            <v>0</v>
          </cell>
          <cell r="W610">
            <v>0</v>
          </cell>
          <cell r="Y610">
            <v>0</v>
          </cell>
          <cell r="AA610">
            <v>0</v>
          </cell>
          <cell r="AJ610">
            <v>29266.94</v>
          </cell>
          <cell r="AN610">
            <v>22320.942500000001</v>
          </cell>
          <cell r="AR610">
            <v>4598.7512500000003</v>
          </cell>
          <cell r="AV610">
            <v>0</v>
          </cell>
          <cell r="AZ610">
            <v>0</v>
          </cell>
        </row>
        <row r="611">
          <cell r="Q611">
            <v>0</v>
          </cell>
          <cell r="S611">
            <v>0</v>
          </cell>
          <cell r="U611">
            <v>0</v>
          </cell>
          <cell r="V611">
            <v>0</v>
          </cell>
          <cell r="W611">
            <v>0</v>
          </cell>
          <cell r="Y611">
            <v>0</v>
          </cell>
          <cell r="AA611">
            <v>0</v>
          </cell>
          <cell r="AJ611">
            <v>291012.79333333333</v>
          </cell>
          <cell r="AN611">
            <v>291012.79333333333</v>
          </cell>
          <cell r="AR611">
            <v>82679.460000000006</v>
          </cell>
          <cell r="AV611">
            <v>0</v>
          </cell>
          <cell r="AZ611">
            <v>0</v>
          </cell>
        </row>
        <row r="612">
          <cell r="Q612">
            <v>0</v>
          </cell>
          <cell r="S612">
            <v>0</v>
          </cell>
          <cell r="U612">
            <v>0</v>
          </cell>
          <cell r="V612">
            <v>0</v>
          </cell>
          <cell r="W612">
            <v>0</v>
          </cell>
          <cell r="Y612">
            <v>0</v>
          </cell>
          <cell r="AA612">
            <v>0</v>
          </cell>
          <cell r="AJ612">
            <v>182816.48916666667</v>
          </cell>
          <cell r="AN612">
            <v>182816.48916666667</v>
          </cell>
          <cell r="AR612">
            <v>78649.822499999995</v>
          </cell>
          <cell r="AV612">
            <v>0</v>
          </cell>
          <cell r="AZ612">
            <v>0</v>
          </cell>
        </row>
        <row r="613">
          <cell r="Q613">
            <v>0</v>
          </cell>
          <cell r="S613">
            <v>0</v>
          </cell>
          <cell r="U613">
            <v>0</v>
          </cell>
          <cell r="V613">
            <v>0</v>
          </cell>
          <cell r="W613">
            <v>0</v>
          </cell>
          <cell r="Y613">
            <v>0</v>
          </cell>
          <cell r="AA613">
            <v>0</v>
          </cell>
          <cell r="AJ613">
            <v>166595.61666666667</v>
          </cell>
          <cell r="AN613">
            <v>166595.61666666667</v>
          </cell>
          <cell r="AR613">
            <v>62428.950000000004</v>
          </cell>
          <cell r="AV613">
            <v>0</v>
          </cell>
          <cell r="AZ613">
            <v>0</v>
          </cell>
        </row>
        <row r="614">
          <cell r="Q614">
            <v>0</v>
          </cell>
          <cell r="S614">
            <v>0</v>
          </cell>
          <cell r="U614">
            <v>0</v>
          </cell>
          <cell r="V614">
            <v>0</v>
          </cell>
          <cell r="W614">
            <v>0</v>
          </cell>
          <cell r="Y614">
            <v>0</v>
          </cell>
          <cell r="AA614">
            <v>0</v>
          </cell>
          <cell r="AJ614">
            <v>1429.33</v>
          </cell>
          <cell r="AN614">
            <v>1429.33</v>
          </cell>
          <cell r="AR614">
            <v>919.98708333333332</v>
          </cell>
          <cell r="AV614">
            <v>0</v>
          </cell>
          <cell r="AZ614">
            <v>0</v>
          </cell>
        </row>
        <row r="615">
          <cell r="Q615">
            <v>0</v>
          </cell>
          <cell r="S615">
            <v>0</v>
          </cell>
          <cell r="U615">
            <v>0</v>
          </cell>
          <cell r="V615">
            <v>0</v>
          </cell>
          <cell r="W615">
            <v>0</v>
          </cell>
          <cell r="Y615">
            <v>0</v>
          </cell>
          <cell r="AA615">
            <v>0</v>
          </cell>
          <cell r="AJ615">
            <v>1356.405</v>
          </cell>
          <cell r="AN615">
            <v>1356.405</v>
          </cell>
          <cell r="AR615">
            <v>711.90583333333325</v>
          </cell>
          <cell r="AV615">
            <v>0</v>
          </cell>
          <cell r="AZ615">
            <v>0</v>
          </cell>
        </row>
        <row r="616">
          <cell r="Q616">
            <v>0</v>
          </cell>
          <cell r="S616">
            <v>0</v>
          </cell>
          <cell r="U616">
            <v>0</v>
          </cell>
          <cell r="V616">
            <v>0</v>
          </cell>
          <cell r="W616">
            <v>0</v>
          </cell>
          <cell r="Y616">
            <v>0</v>
          </cell>
          <cell r="AA616">
            <v>0</v>
          </cell>
          <cell r="AJ616">
            <v>71.05</v>
          </cell>
          <cell r="AN616">
            <v>71.05</v>
          </cell>
          <cell r="AR616">
            <v>71.05</v>
          </cell>
          <cell r="AV616">
            <v>0</v>
          </cell>
          <cell r="AZ616">
            <v>0</v>
          </cell>
        </row>
        <row r="617">
          <cell r="AV617">
            <v>0</v>
          </cell>
          <cell r="AZ617">
            <v>1786420.0304166665</v>
          </cell>
        </row>
        <row r="618">
          <cell r="AV618">
            <v>0</v>
          </cell>
          <cell r="AZ618">
            <v>190608.47166666668</v>
          </cell>
        </row>
        <row r="619">
          <cell r="Q619">
            <v>15256064.07</v>
          </cell>
          <cell r="S619">
            <v>15256064.07</v>
          </cell>
          <cell r="U619">
            <v>15256064.07</v>
          </cell>
          <cell r="V619">
            <v>15256064.07</v>
          </cell>
          <cell r="W619">
            <v>15256064.07</v>
          </cell>
          <cell r="Y619">
            <v>15256064.07</v>
          </cell>
          <cell r="AA619">
            <v>15256064.07</v>
          </cell>
          <cell r="AJ619">
            <v>15256064.069999995</v>
          </cell>
          <cell r="AN619">
            <v>15256064.069999995</v>
          </cell>
          <cell r="AR619">
            <v>15256064.069999995</v>
          </cell>
          <cell r="AV619">
            <v>15256064.069999995</v>
          </cell>
          <cell r="AZ619">
            <v>15256064.069999995</v>
          </cell>
        </row>
        <row r="620">
          <cell r="Q620">
            <v>248600.26</v>
          </cell>
          <cell r="S620">
            <v>248600.26</v>
          </cell>
          <cell r="U620">
            <v>105443.69</v>
          </cell>
          <cell r="V620">
            <v>105443.69</v>
          </cell>
          <cell r="W620">
            <v>224685.54</v>
          </cell>
          <cell r="Y620">
            <v>224685.54</v>
          </cell>
          <cell r="AA620">
            <v>71758.03</v>
          </cell>
          <cell r="AJ620">
            <v>240916.9708333333</v>
          </cell>
          <cell r="AN620">
            <v>282402.09791666659</v>
          </cell>
          <cell r="AR620">
            <v>239735.0983333333</v>
          </cell>
          <cell r="AV620">
            <v>165014.94583333333</v>
          </cell>
          <cell r="AZ620">
            <v>115154.46416666667</v>
          </cell>
        </row>
        <row r="621">
          <cell r="Q621">
            <v>2873005.76</v>
          </cell>
          <cell r="S621">
            <v>2873221</v>
          </cell>
          <cell r="U621">
            <v>2873005.76</v>
          </cell>
          <cell r="V621">
            <v>2873005.76</v>
          </cell>
          <cell r="W621">
            <v>2873005.76</v>
          </cell>
          <cell r="Y621">
            <v>2873005.76</v>
          </cell>
          <cell r="AA621">
            <v>2873005.76</v>
          </cell>
          <cell r="AJ621">
            <v>2873005.7599999993</v>
          </cell>
          <cell r="AN621">
            <v>2873023.6966666658</v>
          </cell>
          <cell r="AR621">
            <v>2873023.6966666654</v>
          </cell>
          <cell r="AV621">
            <v>2873026.7399999988</v>
          </cell>
          <cell r="AZ621">
            <v>2873008.8033333328</v>
          </cell>
        </row>
        <row r="622">
          <cell r="Q622">
            <v>-228709.77</v>
          </cell>
          <cell r="S622">
            <v>-228709.77</v>
          </cell>
          <cell r="U622">
            <v>-228709.77</v>
          </cell>
          <cell r="V622">
            <v>-228709.77</v>
          </cell>
          <cell r="W622">
            <v>-228709.77</v>
          </cell>
          <cell r="Y622">
            <v>-228709.77</v>
          </cell>
          <cell r="AA622">
            <v>-228709.77</v>
          </cell>
          <cell r="AJ622">
            <v>-228709.77</v>
          </cell>
          <cell r="AN622">
            <v>-228709.77</v>
          </cell>
          <cell r="AR622">
            <v>-228709.77</v>
          </cell>
          <cell r="AV622">
            <v>-228709.77</v>
          </cell>
          <cell r="AZ622">
            <v>-228709.77</v>
          </cell>
        </row>
        <row r="623">
          <cell r="Q623">
            <v>107024.51</v>
          </cell>
          <cell r="S623">
            <v>107024.51</v>
          </cell>
          <cell r="U623">
            <v>107024.51</v>
          </cell>
          <cell r="V623">
            <v>107024.51</v>
          </cell>
          <cell r="W623">
            <v>107024.51</v>
          </cell>
          <cell r="Y623">
            <v>107024.51</v>
          </cell>
          <cell r="AA623">
            <v>107024.51</v>
          </cell>
          <cell r="AJ623">
            <v>107024.51</v>
          </cell>
          <cell r="AN623">
            <v>107024.51</v>
          </cell>
          <cell r="AR623">
            <v>107024.51</v>
          </cell>
          <cell r="AV623">
            <v>107024.51</v>
          </cell>
          <cell r="AZ623">
            <v>107024.51</v>
          </cell>
        </row>
        <row r="624">
          <cell r="Q624">
            <v>606828.14</v>
          </cell>
          <cell r="S624">
            <v>476973.4</v>
          </cell>
          <cell r="U624">
            <v>476973.4</v>
          </cell>
          <cell r="V624">
            <v>477118.4</v>
          </cell>
          <cell r="W624">
            <v>477118.4</v>
          </cell>
          <cell r="Y624">
            <v>477118.4</v>
          </cell>
          <cell r="AA624">
            <v>477118.4</v>
          </cell>
          <cell r="AJ624">
            <v>834031.73041666672</v>
          </cell>
          <cell r="AN624">
            <v>577936.84666666668</v>
          </cell>
          <cell r="AR624">
            <v>535010.23083333333</v>
          </cell>
          <cell r="AV624">
            <v>493490.6791666667</v>
          </cell>
          <cell r="AZ624">
            <v>481950.54083333327</v>
          </cell>
        </row>
        <row r="625">
          <cell r="Q625">
            <v>622708.99</v>
          </cell>
          <cell r="S625">
            <v>622708.99</v>
          </cell>
          <cell r="U625">
            <v>670326.37</v>
          </cell>
          <cell r="V625">
            <v>670326.37</v>
          </cell>
          <cell r="W625">
            <v>583715.23</v>
          </cell>
          <cell r="Y625">
            <v>670326.37</v>
          </cell>
          <cell r="AA625">
            <v>670326.37</v>
          </cell>
          <cell r="AJ625">
            <v>702314.94041666668</v>
          </cell>
          <cell r="AN625">
            <v>624490.14166666672</v>
          </cell>
          <cell r="AR625">
            <v>633401.53500000015</v>
          </cell>
          <cell r="AV625">
            <v>649220.37249999994</v>
          </cell>
          <cell r="AZ625">
            <v>663322.08375000011</v>
          </cell>
        </row>
        <row r="626">
          <cell r="Q626">
            <v>6389352.1399999997</v>
          </cell>
          <cell r="S626">
            <v>6511070.3300000001</v>
          </cell>
          <cell r="U626">
            <v>0</v>
          </cell>
          <cell r="V626">
            <v>0</v>
          </cell>
          <cell r="W626">
            <v>0</v>
          </cell>
          <cell r="Y626">
            <v>0</v>
          </cell>
          <cell r="AA626">
            <v>0</v>
          </cell>
          <cell r="AJ626">
            <v>6268351.3708333327</v>
          </cell>
          <cell r="AN626">
            <v>5598974.0558333332</v>
          </cell>
          <cell r="AR626">
            <v>3484281.2983333338</v>
          </cell>
          <cell r="AV626">
            <v>1342389.46</v>
          </cell>
          <cell r="AZ626">
            <v>0</v>
          </cell>
        </row>
        <row r="627">
          <cell r="AA627">
            <v>2016.87</v>
          </cell>
          <cell r="AR627">
            <v>0</v>
          </cell>
          <cell r="AV627">
            <v>-8191.7195833333344</v>
          </cell>
          <cell r="AZ627">
            <v>-64794.248333333344</v>
          </cell>
        </row>
        <row r="628">
          <cell r="AV628">
            <v>118558.13916666666</v>
          </cell>
          <cell r="AZ628">
            <v>1129818.5979166667</v>
          </cell>
        </row>
        <row r="629">
          <cell r="Q629">
            <v>0</v>
          </cell>
          <cell r="S629">
            <v>0</v>
          </cell>
          <cell r="U629">
            <v>0</v>
          </cell>
          <cell r="V629">
            <v>0</v>
          </cell>
          <cell r="W629">
            <v>0</v>
          </cell>
          <cell r="Y629">
            <v>0</v>
          </cell>
          <cell r="AA629">
            <v>0</v>
          </cell>
          <cell r="AJ629">
            <v>0</v>
          </cell>
          <cell r="AN629">
            <v>0</v>
          </cell>
          <cell r="AR629">
            <v>0</v>
          </cell>
          <cell r="AV629">
            <v>0</v>
          </cell>
          <cell r="AZ629">
            <v>0</v>
          </cell>
        </row>
        <row r="630">
          <cell r="Q630">
            <v>0</v>
          </cell>
          <cell r="S630">
            <v>0</v>
          </cell>
          <cell r="U630">
            <v>0</v>
          </cell>
          <cell r="V630">
            <v>0</v>
          </cell>
          <cell r="W630">
            <v>0</v>
          </cell>
          <cell r="Y630">
            <v>0</v>
          </cell>
          <cell r="AA630">
            <v>0</v>
          </cell>
          <cell r="AJ630">
            <v>0</v>
          </cell>
          <cell r="AN630">
            <v>0</v>
          </cell>
          <cell r="AR630">
            <v>0</v>
          </cell>
          <cell r="AV630">
            <v>0</v>
          </cell>
          <cell r="AZ630">
            <v>0</v>
          </cell>
        </row>
        <row r="631">
          <cell r="Q631">
            <v>243623.22</v>
          </cell>
          <cell r="S631">
            <v>243909.47</v>
          </cell>
          <cell r="U631">
            <v>246125.47</v>
          </cell>
          <cell r="V631">
            <v>248069.82</v>
          </cell>
          <cell r="W631">
            <v>249978.82</v>
          </cell>
          <cell r="Y631">
            <v>252632.07</v>
          </cell>
          <cell r="AA631">
            <v>273725.09999999998</v>
          </cell>
          <cell r="AJ631">
            <v>228492.1575</v>
          </cell>
          <cell r="AN631">
            <v>236908.41375000004</v>
          </cell>
          <cell r="AR631">
            <v>244244.29708333334</v>
          </cell>
          <cell r="AV631">
            <v>253581.67833333334</v>
          </cell>
          <cell r="AZ631">
            <v>263464.42666666664</v>
          </cell>
        </row>
        <row r="632">
          <cell r="Q632">
            <v>164972.67000000001</v>
          </cell>
          <cell r="S632">
            <v>166324.26999999999</v>
          </cell>
          <cell r="U632">
            <v>169602.13</v>
          </cell>
          <cell r="V632">
            <v>169602.13</v>
          </cell>
          <cell r="W632">
            <v>169602.13</v>
          </cell>
          <cell r="Y632">
            <v>169602.13</v>
          </cell>
          <cell r="AA632">
            <v>169602.13</v>
          </cell>
          <cell r="AJ632">
            <v>69417.92541666668</v>
          </cell>
          <cell r="AN632">
            <v>110262.69291666667</v>
          </cell>
          <cell r="AR632">
            <v>151376.55374999999</v>
          </cell>
          <cell r="AV632">
            <v>168598.57416666663</v>
          </cell>
          <cell r="AZ632">
            <v>169602.12999999998</v>
          </cell>
        </row>
        <row r="633">
          <cell r="Q633">
            <v>131356.21</v>
          </cell>
          <cell r="S633">
            <v>132002.21</v>
          </cell>
          <cell r="U633">
            <v>133750.43</v>
          </cell>
          <cell r="V633">
            <v>133750.43</v>
          </cell>
          <cell r="W633">
            <v>133750.43</v>
          </cell>
          <cell r="Y633">
            <v>133750.43</v>
          </cell>
          <cell r="AA633">
            <v>133750.43</v>
          </cell>
          <cell r="AJ633">
            <v>70027.196249999994</v>
          </cell>
          <cell r="AN633">
            <v>114038.575</v>
          </cell>
          <cell r="AR633">
            <v>131103.68208333329</v>
          </cell>
          <cell r="AV633">
            <v>133359.30083333331</v>
          </cell>
          <cell r="AZ633">
            <v>133750.42999999996</v>
          </cell>
        </row>
        <row r="634">
          <cell r="Q634">
            <v>43460.19</v>
          </cell>
          <cell r="S634">
            <v>43460.19</v>
          </cell>
          <cell r="U634">
            <v>53995.63</v>
          </cell>
          <cell r="V634">
            <v>76708.63</v>
          </cell>
          <cell r="W634">
            <v>53995.63</v>
          </cell>
          <cell r="Y634">
            <v>53995.63</v>
          </cell>
          <cell r="AA634">
            <v>53995.63</v>
          </cell>
          <cell r="AJ634">
            <v>21202.179583333334</v>
          </cell>
          <cell r="AN634">
            <v>36844.39</v>
          </cell>
          <cell r="AR634">
            <v>49848.967083333329</v>
          </cell>
          <cell r="AV634">
            <v>53693.496666666673</v>
          </cell>
          <cell r="AZ634">
            <v>55917.71333333334</v>
          </cell>
        </row>
        <row r="635">
          <cell r="Q635">
            <v>67987.45</v>
          </cell>
          <cell r="S635">
            <v>67987.45</v>
          </cell>
          <cell r="U635">
            <v>67987.45</v>
          </cell>
          <cell r="V635">
            <v>67987.45</v>
          </cell>
          <cell r="W635">
            <v>67987.45</v>
          </cell>
          <cell r="Y635">
            <v>67987.45</v>
          </cell>
          <cell r="AA635">
            <v>67987.45</v>
          </cell>
          <cell r="AJ635">
            <v>30955.128749999993</v>
          </cell>
          <cell r="AN635">
            <v>53454.549583333319</v>
          </cell>
          <cell r="AR635">
            <v>67321.149583333317</v>
          </cell>
          <cell r="AV635">
            <v>67987.449999999983</v>
          </cell>
          <cell r="AZ635">
            <v>67987.449999999983</v>
          </cell>
        </row>
        <row r="636">
          <cell r="Q636">
            <v>0</v>
          </cell>
          <cell r="S636">
            <v>0</v>
          </cell>
          <cell r="U636">
            <v>0</v>
          </cell>
          <cell r="V636">
            <v>0</v>
          </cell>
          <cell r="W636">
            <v>0</v>
          </cell>
          <cell r="Y636">
            <v>0</v>
          </cell>
          <cell r="AA636">
            <v>0</v>
          </cell>
          <cell r="AJ636">
            <v>99131.195416666669</v>
          </cell>
          <cell r="AN636">
            <v>42511.685416666667</v>
          </cell>
          <cell r="AR636">
            <v>9183.9487500000014</v>
          </cell>
          <cell r="AV636">
            <v>0</v>
          </cell>
          <cell r="AZ636">
            <v>0</v>
          </cell>
        </row>
        <row r="637">
          <cell r="Q637">
            <v>0</v>
          </cell>
          <cell r="S637">
            <v>0</v>
          </cell>
          <cell r="U637">
            <v>0</v>
          </cell>
          <cell r="V637">
            <v>0</v>
          </cell>
          <cell r="W637">
            <v>0</v>
          </cell>
          <cell r="Y637">
            <v>0</v>
          </cell>
          <cell r="AA637">
            <v>0</v>
          </cell>
          <cell r="AJ637">
            <v>44285.447500000002</v>
          </cell>
          <cell r="AN637">
            <v>19022.467500000002</v>
          </cell>
          <cell r="AR637">
            <v>4126.4875000000002</v>
          </cell>
          <cell r="AV637">
            <v>0</v>
          </cell>
          <cell r="AZ637">
            <v>0</v>
          </cell>
        </row>
        <row r="638">
          <cell r="Q638">
            <v>0</v>
          </cell>
          <cell r="S638">
            <v>0</v>
          </cell>
          <cell r="U638">
            <v>0</v>
          </cell>
          <cell r="V638">
            <v>0</v>
          </cell>
          <cell r="W638">
            <v>0</v>
          </cell>
          <cell r="Y638">
            <v>0</v>
          </cell>
          <cell r="AA638">
            <v>0</v>
          </cell>
          <cell r="AJ638">
            <v>0</v>
          </cell>
          <cell r="AN638">
            <v>0</v>
          </cell>
          <cell r="AR638">
            <v>0</v>
          </cell>
          <cell r="AV638">
            <v>0</v>
          </cell>
          <cell r="AZ638">
            <v>0</v>
          </cell>
        </row>
        <row r="639">
          <cell r="Q639">
            <v>0</v>
          </cell>
          <cell r="S639">
            <v>0</v>
          </cell>
          <cell r="U639">
            <v>0</v>
          </cell>
          <cell r="V639">
            <v>0</v>
          </cell>
          <cell r="W639">
            <v>0</v>
          </cell>
          <cell r="Y639">
            <v>0</v>
          </cell>
          <cell r="AA639">
            <v>0</v>
          </cell>
          <cell r="AJ639">
            <v>0</v>
          </cell>
          <cell r="AN639">
            <v>0</v>
          </cell>
          <cell r="AR639">
            <v>0</v>
          </cell>
          <cell r="AV639">
            <v>0</v>
          </cell>
          <cell r="AZ639">
            <v>0</v>
          </cell>
        </row>
        <row r="640">
          <cell r="Q640">
            <v>0</v>
          </cell>
          <cell r="S640">
            <v>0</v>
          </cell>
          <cell r="U640">
            <v>0</v>
          </cell>
          <cell r="V640">
            <v>0</v>
          </cell>
          <cell r="W640">
            <v>0</v>
          </cell>
          <cell r="Y640">
            <v>0</v>
          </cell>
          <cell r="AA640">
            <v>0</v>
          </cell>
          <cell r="AJ640">
            <v>0</v>
          </cell>
          <cell r="AN640">
            <v>0</v>
          </cell>
          <cell r="AR640">
            <v>0</v>
          </cell>
          <cell r="AV640">
            <v>0</v>
          </cell>
          <cell r="AZ640">
            <v>0</v>
          </cell>
        </row>
        <row r="641">
          <cell r="Q641">
            <v>28996607.48</v>
          </cell>
          <cell r="S641">
            <v>31175744.600000001</v>
          </cell>
          <cell r="U641">
            <v>31840701.989999998</v>
          </cell>
          <cell r="V641">
            <v>32877264.059999999</v>
          </cell>
          <cell r="W641">
            <v>34709022.649999999</v>
          </cell>
          <cell r="Y641">
            <v>36865546.710000001</v>
          </cell>
          <cell r="AA641">
            <v>37365081.07</v>
          </cell>
          <cell r="AJ641">
            <v>27024705.377083335</v>
          </cell>
          <cell r="AN641">
            <v>28855289.227500003</v>
          </cell>
          <cell r="AR641">
            <v>31163444.493749995</v>
          </cell>
          <cell r="AV641">
            <v>34275796.369166665</v>
          </cell>
          <cell r="AZ641">
            <v>38093024.953750007</v>
          </cell>
        </row>
        <row r="642">
          <cell r="Q642">
            <v>11795598.32</v>
          </cell>
          <cell r="S642">
            <v>12380769.960000001</v>
          </cell>
          <cell r="U642">
            <v>12553298.99</v>
          </cell>
          <cell r="V642">
            <v>12865515.369999999</v>
          </cell>
          <cell r="W642">
            <v>13455308.98</v>
          </cell>
          <cell r="Y642">
            <v>13991364.380000001</v>
          </cell>
          <cell r="AA642">
            <v>14136150.93</v>
          </cell>
          <cell r="AJ642">
            <v>10417902.688750001</v>
          </cell>
          <cell r="AN642">
            <v>11349300.567083331</v>
          </cell>
          <cell r="AR642">
            <v>12275336.581250003</v>
          </cell>
          <cell r="AV642">
            <v>13313849.650416665</v>
          </cell>
          <cell r="AZ642">
            <v>14602524.35375</v>
          </cell>
        </row>
        <row r="643">
          <cell r="Q643">
            <v>1177238.49</v>
          </cell>
          <cell r="S643">
            <v>1270521.7</v>
          </cell>
          <cell r="U643">
            <v>1308698.96</v>
          </cell>
          <cell r="V643">
            <v>1330794.6399999999</v>
          </cell>
          <cell r="W643">
            <v>1347595.9</v>
          </cell>
          <cell r="Y643">
            <v>1378977.37</v>
          </cell>
          <cell r="AA643">
            <v>1412511.13</v>
          </cell>
          <cell r="AJ643">
            <v>1028278.3708333332</v>
          </cell>
          <cell r="AN643">
            <v>1131851.5383333333</v>
          </cell>
          <cell r="AR643">
            <v>1241586.9641666666</v>
          </cell>
          <cell r="AV643">
            <v>1340410.3154166664</v>
          </cell>
          <cell r="AZ643">
            <v>1412930.6224999998</v>
          </cell>
        </row>
        <row r="644">
          <cell r="Q644">
            <v>589535.80000000005</v>
          </cell>
          <cell r="S644">
            <v>620630.21</v>
          </cell>
          <cell r="U644">
            <v>633355.97</v>
          </cell>
          <cell r="V644">
            <v>640721.19999999995</v>
          </cell>
          <cell r="W644">
            <v>646321.62</v>
          </cell>
          <cell r="Y644">
            <v>656782.11</v>
          </cell>
          <cell r="AA644">
            <v>667960.04</v>
          </cell>
          <cell r="AJ644">
            <v>523188.59583333338</v>
          </cell>
          <cell r="AN644">
            <v>568102.85333333339</v>
          </cell>
          <cell r="AR644">
            <v>610444.09666666668</v>
          </cell>
          <cell r="AV644">
            <v>643926.42458333343</v>
          </cell>
          <cell r="AZ644">
            <v>668099.86625000008</v>
          </cell>
        </row>
        <row r="645">
          <cell r="Y645">
            <v>0</v>
          </cell>
          <cell r="AA645">
            <v>0</v>
          </cell>
          <cell r="AR645">
            <v>0</v>
          </cell>
          <cell r="AV645">
            <v>0</v>
          </cell>
          <cell r="AZ645">
            <v>0</v>
          </cell>
        </row>
        <row r="646">
          <cell r="Q646">
            <v>6761500.9100000001</v>
          </cell>
          <cell r="S646">
            <v>7086098.79</v>
          </cell>
          <cell r="U646">
            <v>7366473.3899999997</v>
          </cell>
          <cell r="V646">
            <v>7602447.1299999999</v>
          </cell>
          <cell r="W646">
            <v>7637615.7000000002</v>
          </cell>
          <cell r="Y646">
            <v>8134168.2000000002</v>
          </cell>
          <cell r="AA646">
            <v>8313929.7300000004</v>
          </cell>
          <cell r="AJ646">
            <v>6137156.083333333</v>
          </cell>
          <cell r="AN646">
            <v>6590292.3233333342</v>
          </cell>
          <cell r="AR646">
            <v>7108833.9962500008</v>
          </cell>
          <cell r="AV646">
            <v>7707937.9437500006</v>
          </cell>
          <cell r="AZ646">
            <v>8365381.0724999988</v>
          </cell>
        </row>
        <row r="647">
          <cell r="Q647">
            <v>3400171.26</v>
          </cell>
          <cell r="S647">
            <v>3508370.55</v>
          </cell>
          <cell r="U647">
            <v>3601828.76</v>
          </cell>
          <cell r="V647">
            <v>3680486.68</v>
          </cell>
          <cell r="W647">
            <v>3692209.54</v>
          </cell>
          <cell r="Y647">
            <v>3857727.04</v>
          </cell>
          <cell r="AA647">
            <v>3917647.56</v>
          </cell>
          <cell r="AJ647">
            <v>3103172.1341666672</v>
          </cell>
          <cell r="AN647">
            <v>3310778.6354166665</v>
          </cell>
          <cell r="AR647">
            <v>3511195.2241666666</v>
          </cell>
          <cell r="AV647">
            <v>3715650.2708333335</v>
          </cell>
          <cell r="AZ647">
            <v>3934797.9758333326</v>
          </cell>
        </row>
        <row r="648">
          <cell r="Y648">
            <v>0</v>
          </cell>
          <cell r="AA648">
            <v>0</v>
          </cell>
          <cell r="AR648">
            <v>0</v>
          </cell>
          <cell r="AV648">
            <v>0</v>
          </cell>
          <cell r="AZ648">
            <v>0</v>
          </cell>
        </row>
        <row r="649">
          <cell r="Q649">
            <v>-36935346.880000003</v>
          </cell>
          <cell r="S649">
            <v>-39532365.090000004</v>
          </cell>
          <cell r="U649">
            <v>-40515874.340000004</v>
          </cell>
          <cell r="V649">
            <v>-41810505.829999998</v>
          </cell>
          <cell r="W649">
            <v>-43694234.25</v>
          </cell>
          <cell r="Y649">
            <v>-46057739.979999997</v>
          </cell>
          <cell r="AA649">
            <v>-47091521.93</v>
          </cell>
          <cell r="AJ649">
            <v>-34190139.831249997</v>
          </cell>
          <cell r="AN649">
            <v>-36577433.089166664</v>
          </cell>
          <cell r="AR649">
            <v>-39500492.44166667</v>
          </cell>
          <cell r="AV649">
            <v>-43287523.289999999</v>
          </cell>
          <cell r="AZ649">
            <v>-47684905.838333331</v>
          </cell>
        </row>
        <row r="650">
          <cell r="Q650">
            <v>-15785305.380000001</v>
          </cell>
          <cell r="S650">
            <v>-16509770.720000001</v>
          </cell>
          <cell r="U650">
            <v>-16788483.719999999</v>
          </cell>
          <cell r="V650">
            <v>-17186723.25</v>
          </cell>
          <cell r="W650">
            <v>-17793840.140000001</v>
          </cell>
          <cell r="Y650">
            <v>-18505873.530000001</v>
          </cell>
          <cell r="AA650">
            <v>-18721758.530000001</v>
          </cell>
          <cell r="AJ650">
            <v>-14044263.418749997</v>
          </cell>
          <cell r="AN650">
            <v>-15228182.05583333</v>
          </cell>
          <cell r="AR650">
            <v>-16396975.902083332</v>
          </cell>
          <cell r="AV650">
            <v>-17673426.345833335</v>
          </cell>
          <cell r="AZ650">
            <v>-19205422.195833333</v>
          </cell>
        </row>
        <row r="651">
          <cell r="Q651">
            <v>15824681.85</v>
          </cell>
          <cell r="S651">
            <v>15854681.85</v>
          </cell>
          <cell r="U651">
            <v>15854681.85</v>
          </cell>
          <cell r="V651">
            <v>15904681.85</v>
          </cell>
          <cell r="W651">
            <v>15904681.85</v>
          </cell>
          <cell r="Y651">
            <v>15904681.85</v>
          </cell>
          <cell r="AA651">
            <v>15904681.85</v>
          </cell>
          <cell r="AJ651">
            <v>15815050.210833332</v>
          </cell>
          <cell r="AN651">
            <v>15832890.18333333</v>
          </cell>
          <cell r="AR651">
            <v>15858015.18333333</v>
          </cell>
          <cell r="AV651">
            <v>15884681.849999996</v>
          </cell>
          <cell r="AZ651">
            <v>15902598.516666664</v>
          </cell>
        </row>
        <row r="652">
          <cell r="Q652">
            <v>-15824681.85</v>
          </cell>
          <cell r="S652">
            <v>-15854681.85</v>
          </cell>
          <cell r="U652">
            <v>-15854681.85</v>
          </cell>
          <cell r="V652">
            <v>-15904681.85</v>
          </cell>
          <cell r="W652">
            <v>-15904681.85</v>
          </cell>
          <cell r="Y652">
            <v>-15904681.85</v>
          </cell>
          <cell r="AA652">
            <v>-15904681.85</v>
          </cell>
          <cell r="AJ652">
            <v>-15813838.334999995</v>
          </cell>
          <cell r="AN652">
            <v>-15832890.18333333</v>
          </cell>
          <cell r="AR652">
            <v>-15858015.18333333</v>
          </cell>
          <cell r="AV652">
            <v>-15884681.849999996</v>
          </cell>
          <cell r="AZ652">
            <v>-15902598.516666664</v>
          </cell>
        </row>
        <row r="653">
          <cell r="Q653">
            <v>1321714</v>
          </cell>
          <cell r="S653">
            <v>1334900</v>
          </cell>
          <cell r="U653">
            <v>1346827</v>
          </cell>
          <cell r="V653">
            <v>1351986</v>
          </cell>
          <cell r="W653">
            <v>1356767</v>
          </cell>
          <cell r="Y653">
            <v>1360807</v>
          </cell>
          <cell r="AA653">
            <v>1253217</v>
          </cell>
          <cell r="AJ653">
            <v>1334596.2916666667</v>
          </cell>
          <cell r="AN653">
            <v>1335393.625</v>
          </cell>
          <cell r="AR653">
            <v>1334274.9166666667</v>
          </cell>
          <cell r="AV653">
            <v>1328817.1666666667</v>
          </cell>
          <cell r="AZ653">
            <v>1302683.25</v>
          </cell>
        </row>
        <row r="654">
          <cell r="Q654">
            <v>4388164</v>
          </cell>
          <cell r="S654">
            <v>4117526.5</v>
          </cell>
          <cell r="U654">
            <v>0</v>
          </cell>
          <cell r="V654">
            <v>0</v>
          </cell>
          <cell r="W654">
            <v>0</v>
          </cell>
          <cell r="Y654">
            <v>0</v>
          </cell>
          <cell r="AA654">
            <v>987093</v>
          </cell>
          <cell r="AJ654">
            <v>1140394.5416666667</v>
          </cell>
          <cell r="AN654">
            <v>1633406.0833333333</v>
          </cell>
          <cell r="AR654">
            <v>1633406.0833333333</v>
          </cell>
          <cell r="AV654">
            <v>1573627.625</v>
          </cell>
          <cell r="AZ654">
            <v>1574517.5</v>
          </cell>
        </row>
        <row r="655">
          <cell r="Q655">
            <v>0</v>
          </cell>
          <cell r="S655">
            <v>0</v>
          </cell>
          <cell r="U655">
            <v>0</v>
          </cell>
          <cell r="V655">
            <v>0</v>
          </cell>
          <cell r="W655">
            <v>0</v>
          </cell>
          <cell r="Y655">
            <v>0</v>
          </cell>
          <cell r="AA655">
            <v>0</v>
          </cell>
          <cell r="AJ655">
            <v>0</v>
          </cell>
          <cell r="AN655">
            <v>0</v>
          </cell>
          <cell r="AR655">
            <v>0</v>
          </cell>
          <cell r="AV655">
            <v>0</v>
          </cell>
          <cell r="AZ655">
            <v>0</v>
          </cell>
        </row>
        <row r="656">
          <cell r="Q656">
            <v>1672916.02</v>
          </cell>
          <cell r="S656">
            <v>1708009.72</v>
          </cell>
          <cell r="U656">
            <v>1882100.58</v>
          </cell>
          <cell r="V656">
            <v>1925475.43</v>
          </cell>
          <cell r="W656">
            <v>1971597.45</v>
          </cell>
          <cell r="Y656">
            <v>2060845.58</v>
          </cell>
          <cell r="AA656">
            <v>2144129.84</v>
          </cell>
          <cell r="AJ656">
            <v>1006717.9483333332</v>
          </cell>
          <cell r="AN656">
            <v>1294514.2483333333</v>
          </cell>
          <cell r="AR656">
            <v>1646785.334583333</v>
          </cell>
          <cell r="AV656">
            <v>1942504.9458333335</v>
          </cell>
          <cell r="AZ656">
            <v>2078455.4333333333</v>
          </cell>
        </row>
        <row r="657">
          <cell r="Q657">
            <v>0</v>
          </cell>
          <cell r="S657">
            <v>29200.33</v>
          </cell>
          <cell r="U657">
            <v>28242.54</v>
          </cell>
          <cell r="V657">
            <v>-12790.73</v>
          </cell>
          <cell r="W657">
            <v>-255445.13</v>
          </cell>
          <cell r="Y657">
            <v>-375510.19</v>
          </cell>
          <cell r="AA657">
            <v>-1004096.5</v>
          </cell>
          <cell r="AJ657">
            <v>22596.765000000003</v>
          </cell>
          <cell r="AN657">
            <v>32653.77416666667</v>
          </cell>
          <cell r="AR657">
            <v>-1880.0399999999961</v>
          </cell>
          <cell r="AV657">
            <v>-287669.88833333337</v>
          </cell>
          <cell r="AZ657">
            <v>-304982.05291666667</v>
          </cell>
        </row>
        <row r="658">
          <cell r="Q658">
            <v>0</v>
          </cell>
          <cell r="S658">
            <v>11620</v>
          </cell>
          <cell r="U658">
            <v>279386.09000000003</v>
          </cell>
          <cell r="V658">
            <v>294484.21000000002</v>
          </cell>
          <cell r="W658">
            <v>185297.27</v>
          </cell>
          <cell r="Y658">
            <v>-22312.98</v>
          </cell>
          <cell r="AA658">
            <v>-347460.01</v>
          </cell>
          <cell r="AJ658">
            <v>76726.552499999976</v>
          </cell>
          <cell r="AN658">
            <v>65958.581250000003</v>
          </cell>
          <cell r="AR658">
            <v>48393.21333333334</v>
          </cell>
          <cell r="AV658">
            <v>30554.569166666664</v>
          </cell>
          <cell r="AZ658">
            <v>77228.807499999995</v>
          </cell>
        </row>
        <row r="659">
          <cell r="Q659">
            <v>0</v>
          </cell>
          <cell r="S659">
            <v>323018.3</v>
          </cell>
          <cell r="U659">
            <v>636175.01</v>
          </cell>
          <cell r="V659">
            <v>822471.18</v>
          </cell>
          <cell r="W659">
            <v>928016.75</v>
          </cell>
          <cell r="Y659">
            <v>1395340.07</v>
          </cell>
          <cell r="AA659">
            <v>1559371.21</v>
          </cell>
          <cell r="AJ659">
            <v>-1213276.2524999999</v>
          </cell>
          <cell r="AN659">
            <v>-944824.02208333334</v>
          </cell>
          <cell r="AR659">
            <v>-152912.8925000001</v>
          </cell>
          <cell r="AV659">
            <v>896828.15750000009</v>
          </cell>
          <cell r="AZ659">
            <v>914567.1925</v>
          </cell>
        </row>
        <row r="660">
          <cell r="Q660">
            <v>0</v>
          </cell>
          <cell r="S660">
            <v>0</v>
          </cell>
          <cell r="U660">
            <v>0</v>
          </cell>
          <cell r="V660">
            <v>0</v>
          </cell>
          <cell r="W660">
            <v>0</v>
          </cell>
          <cell r="Y660">
            <v>0</v>
          </cell>
          <cell r="AA660">
            <v>0</v>
          </cell>
          <cell r="AJ660">
            <v>0</v>
          </cell>
          <cell r="AN660">
            <v>0</v>
          </cell>
          <cell r="AR660">
            <v>0</v>
          </cell>
          <cell r="AV660">
            <v>0</v>
          </cell>
          <cell r="AZ660">
            <v>0</v>
          </cell>
        </row>
        <row r="661">
          <cell r="Q661">
            <v>0</v>
          </cell>
          <cell r="S661">
            <v>0</v>
          </cell>
          <cell r="U661">
            <v>0</v>
          </cell>
          <cell r="V661">
            <v>0</v>
          </cell>
          <cell r="W661">
            <v>0</v>
          </cell>
          <cell r="Y661">
            <v>0</v>
          </cell>
          <cell r="AA661">
            <v>0</v>
          </cell>
          <cell r="AJ661">
            <v>0</v>
          </cell>
          <cell r="AN661">
            <v>0</v>
          </cell>
          <cell r="AR661">
            <v>0</v>
          </cell>
          <cell r="AV661">
            <v>0</v>
          </cell>
          <cell r="AZ661">
            <v>0</v>
          </cell>
        </row>
        <row r="662">
          <cell r="Q662">
            <v>0</v>
          </cell>
          <cell r="S662">
            <v>0</v>
          </cell>
          <cell r="U662">
            <v>0</v>
          </cell>
          <cell r="V662">
            <v>0</v>
          </cell>
          <cell r="W662">
            <v>0</v>
          </cell>
          <cell r="Y662">
            <v>0</v>
          </cell>
          <cell r="AA662">
            <v>0</v>
          </cell>
          <cell r="AJ662">
            <v>0</v>
          </cell>
          <cell r="AN662">
            <v>0</v>
          </cell>
          <cell r="AR662">
            <v>0</v>
          </cell>
          <cell r="AV662">
            <v>0</v>
          </cell>
          <cell r="AZ662">
            <v>0</v>
          </cell>
        </row>
        <row r="663">
          <cell r="Q663">
            <v>0</v>
          </cell>
          <cell r="S663">
            <v>0</v>
          </cell>
          <cell r="U663">
            <v>0</v>
          </cell>
          <cell r="V663">
            <v>0</v>
          </cell>
          <cell r="W663">
            <v>0</v>
          </cell>
          <cell r="Y663">
            <v>0</v>
          </cell>
          <cell r="AA663">
            <v>0</v>
          </cell>
          <cell r="AJ663">
            <v>0</v>
          </cell>
          <cell r="AN663">
            <v>0</v>
          </cell>
          <cell r="AR663">
            <v>0</v>
          </cell>
          <cell r="AV663">
            <v>0</v>
          </cell>
          <cell r="AZ663">
            <v>0</v>
          </cell>
        </row>
        <row r="664">
          <cell r="Q664">
            <v>280246.48</v>
          </cell>
          <cell r="S664">
            <v>0</v>
          </cell>
          <cell r="U664">
            <v>13157.17</v>
          </cell>
          <cell r="V664">
            <v>13157.17</v>
          </cell>
          <cell r="W664">
            <v>300828.67</v>
          </cell>
          <cell r="Y664">
            <v>300828.67</v>
          </cell>
          <cell r="AA664">
            <v>894836.43</v>
          </cell>
          <cell r="AJ664">
            <v>1860530.0891666666</v>
          </cell>
          <cell r="AN664">
            <v>1778381.4054166668</v>
          </cell>
          <cell r="AR664">
            <v>1119515.5804166668</v>
          </cell>
          <cell r="AV664">
            <v>337236.3775</v>
          </cell>
          <cell r="AZ664">
            <v>300560.92125000001</v>
          </cell>
        </row>
        <row r="665">
          <cell r="Q665">
            <v>0</v>
          </cell>
          <cell r="S665">
            <v>0</v>
          </cell>
          <cell r="U665">
            <v>0</v>
          </cell>
          <cell r="V665">
            <v>0</v>
          </cell>
          <cell r="W665">
            <v>0</v>
          </cell>
          <cell r="Y665">
            <v>0</v>
          </cell>
          <cell r="AA665">
            <v>0</v>
          </cell>
          <cell r="AJ665">
            <v>0</v>
          </cell>
          <cell r="AN665">
            <v>0</v>
          </cell>
          <cell r="AR665">
            <v>0</v>
          </cell>
          <cell r="AV665">
            <v>0</v>
          </cell>
          <cell r="AZ665">
            <v>0</v>
          </cell>
        </row>
        <row r="666">
          <cell r="Q666">
            <v>0</v>
          </cell>
          <cell r="S666">
            <v>0</v>
          </cell>
          <cell r="U666">
            <v>0</v>
          </cell>
          <cell r="V666">
            <v>0</v>
          </cell>
          <cell r="W666">
            <v>0</v>
          </cell>
          <cell r="Y666">
            <v>0</v>
          </cell>
          <cell r="AA666">
            <v>0</v>
          </cell>
          <cell r="AJ666">
            <v>0</v>
          </cell>
          <cell r="AN666">
            <v>0</v>
          </cell>
          <cell r="AR666">
            <v>0</v>
          </cell>
          <cell r="AV666">
            <v>0</v>
          </cell>
          <cell r="AZ666">
            <v>0</v>
          </cell>
        </row>
        <row r="667">
          <cell r="Q667">
            <v>0</v>
          </cell>
          <cell r="S667">
            <v>0</v>
          </cell>
          <cell r="U667">
            <v>0</v>
          </cell>
          <cell r="V667">
            <v>0</v>
          </cell>
          <cell r="W667">
            <v>0</v>
          </cell>
          <cell r="Y667">
            <v>0</v>
          </cell>
          <cell r="AA667">
            <v>0</v>
          </cell>
          <cell r="AJ667">
            <v>0</v>
          </cell>
          <cell r="AN667">
            <v>0</v>
          </cell>
          <cell r="AR667">
            <v>0</v>
          </cell>
          <cell r="AV667">
            <v>0</v>
          </cell>
          <cell r="AZ667">
            <v>0</v>
          </cell>
        </row>
        <row r="668">
          <cell r="Q668">
            <v>0</v>
          </cell>
          <cell r="S668">
            <v>0</v>
          </cell>
          <cell r="U668">
            <v>0</v>
          </cell>
          <cell r="V668">
            <v>0</v>
          </cell>
          <cell r="W668">
            <v>0</v>
          </cell>
          <cell r="Y668">
            <v>0</v>
          </cell>
          <cell r="AA668">
            <v>0</v>
          </cell>
          <cell r="AJ668">
            <v>0</v>
          </cell>
          <cell r="AN668">
            <v>0</v>
          </cell>
          <cell r="AR668">
            <v>0</v>
          </cell>
          <cell r="AV668">
            <v>0</v>
          </cell>
          <cell r="AZ668">
            <v>0</v>
          </cell>
        </row>
        <row r="669">
          <cell r="AJ669">
            <v>0</v>
          </cell>
          <cell r="AN669">
            <v>0</v>
          </cell>
          <cell r="AR669">
            <v>0</v>
          </cell>
          <cell r="AV669">
            <v>0</v>
          </cell>
          <cell r="AZ669">
            <v>0</v>
          </cell>
        </row>
        <row r="670">
          <cell r="Q670">
            <v>0</v>
          </cell>
          <cell r="S670">
            <v>0</v>
          </cell>
          <cell r="U670">
            <v>0</v>
          </cell>
          <cell r="V670">
            <v>0</v>
          </cell>
          <cell r="W670">
            <v>0</v>
          </cell>
          <cell r="Y670">
            <v>0</v>
          </cell>
          <cell r="AA670">
            <v>0</v>
          </cell>
          <cell r="AJ670">
            <v>0</v>
          </cell>
          <cell r="AN670">
            <v>0</v>
          </cell>
          <cell r="AR670">
            <v>0</v>
          </cell>
          <cell r="AV670">
            <v>0</v>
          </cell>
          <cell r="AZ670">
            <v>0</v>
          </cell>
        </row>
        <row r="671">
          <cell r="Q671">
            <v>0</v>
          </cell>
          <cell r="S671">
            <v>0</v>
          </cell>
          <cell r="U671">
            <v>0</v>
          </cell>
          <cell r="V671">
            <v>0</v>
          </cell>
          <cell r="W671">
            <v>0</v>
          </cell>
          <cell r="Y671">
            <v>0</v>
          </cell>
          <cell r="AA671">
            <v>0</v>
          </cell>
          <cell r="AJ671">
            <v>0</v>
          </cell>
          <cell r="AN671">
            <v>0</v>
          </cell>
          <cell r="AR671">
            <v>0</v>
          </cell>
          <cell r="AV671">
            <v>0</v>
          </cell>
          <cell r="AZ671">
            <v>0</v>
          </cell>
        </row>
        <row r="672">
          <cell r="Q672">
            <v>0</v>
          </cell>
          <cell r="S672">
            <v>0</v>
          </cell>
          <cell r="U672">
            <v>0</v>
          </cell>
          <cell r="V672">
            <v>0</v>
          </cell>
          <cell r="W672">
            <v>0</v>
          </cell>
          <cell r="Y672">
            <v>0</v>
          </cell>
          <cell r="AA672">
            <v>0</v>
          </cell>
          <cell r="AJ672">
            <v>0</v>
          </cell>
          <cell r="AN672">
            <v>0</v>
          </cell>
          <cell r="AR672">
            <v>0</v>
          </cell>
          <cell r="AV672">
            <v>0</v>
          </cell>
          <cell r="AZ672">
            <v>0</v>
          </cell>
        </row>
        <row r="673">
          <cell r="U673">
            <v>0</v>
          </cell>
          <cell r="V673">
            <v>0</v>
          </cell>
          <cell r="W673">
            <v>0</v>
          </cell>
          <cell r="Y673">
            <v>0</v>
          </cell>
          <cell r="AA673">
            <v>0</v>
          </cell>
          <cell r="AJ673">
            <v>0</v>
          </cell>
          <cell r="AN673">
            <v>0</v>
          </cell>
          <cell r="AR673">
            <v>0</v>
          </cell>
          <cell r="AV673">
            <v>0</v>
          </cell>
          <cell r="AZ673">
            <v>0</v>
          </cell>
        </row>
        <row r="674">
          <cell r="U674">
            <v>0</v>
          </cell>
          <cell r="V674">
            <v>0</v>
          </cell>
          <cell r="W674">
            <v>0</v>
          </cell>
          <cell r="Y674">
            <v>0</v>
          </cell>
          <cell r="AA674">
            <v>0</v>
          </cell>
          <cell r="AJ674">
            <v>0</v>
          </cell>
          <cell r="AN674">
            <v>0</v>
          </cell>
          <cell r="AR674">
            <v>0</v>
          </cell>
          <cell r="AV674">
            <v>0</v>
          </cell>
          <cell r="AZ674">
            <v>0</v>
          </cell>
        </row>
        <row r="675">
          <cell r="Q675">
            <v>0</v>
          </cell>
          <cell r="S675">
            <v>0</v>
          </cell>
          <cell r="U675">
            <v>0</v>
          </cell>
          <cell r="V675">
            <v>0</v>
          </cell>
          <cell r="W675">
            <v>0</v>
          </cell>
          <cell r="Y675">
            <v>0</v>
          </cell>
          <cell r="AA675">
            <v>0</v>
          </cell>
          <cell r="AJ675">
            <v>0</v>
          </cell>
          <cell r="AN675">
            <v>0</v>
          </cell>
          <cell r="AR675">
            <v>0</v>
          </cell>
          <cell r="AV675">
            <v>0</v>
          </cell>
          <cell r="AZ675">
            <v>0</v>
          </cell>
        </row>
        <row r="676">
          <cell r="Q676">
            <v>0</v>
          </cell>
          <cell r="S676">
            <v>0</v>
          </cell>
          <cell r="U676">
            <v>0</v>
          </cell>
          <cell r="V676">
            <v>0</v>
          </cell>
          <cell r="W676">
            <v>0</v>
          </cell>
          <cell r="Y676">
            <v>0</v>
          </cell>
          <cell r="AA676">
            <v>0</v>
          </cell>
          <cell r="AJ676">
            <v>0</v>
          </cell>
          <cell r="AN676">
            <v>0</v>
          </cell>
          <cell r="AR676">
            <v>0</v>
          </cell>
          <cell r="AV676">
            <v>0</v>
          </cell>
          <cell r="AZ676">
            <v>0</v>
          </cell>
        </row>
        <row r="677">
          <cell r="Q677">
            <v>0</v>
          </cell>
          <cell r="S677">
            <v>0</v>
          </cell>
          <cell r="U677">
            <v>0</v>
          </cell>
          <cell r="V677">
            <v>0</v>
          </cell>
          <cell r="W677">
            <v>0</v>
          </cell>
          <cell r="Y677">
            <v>0</v>
          </cell>
          <cell r="AA677">
            <v>0</v>
          </cell>
          <cell r="AJ677">
            <v>0</v>
          </cell>
          <cell r="AN677">
            <v>0</v>
          </cell>
          <cell r="AR677">
            <v>0</v>
          </cell>
          <cell r="AV677">
            <v>0</v>
          </cell>
          <cell r="AZ677">
            <v>0</v>
          </cell>
        </row>
        <row r="678">
          <cell r="Q678">
            <v>0</v>
          </cell>
          <cell r="S678">
            <v>0</v>
          </cell>
          <cell r="U678">
            <v>0</v>
          </cell>
          <cell r="V678">
            <v>0</v>
          </cell>
          <cell r="W678">
            <v>0</v>
          </cell>
          <cell r="Y678">
            <v>0</v>
          </cell>
          <cell r="AA678">
            <v>0</v>
          </cell>
          <cell r="AJ678">
            <v>0</v>
          </cell>
          <cell r="AN678">
            <v>0</v>
          </cell>
          <cell r="AR678">
            <v>0</v>
          </cell>
          <cell r="AV678">
            <v>0</v>
          </cell>
          <cell r="AZ678">
            <v>0</v>
          </cell>
        </row>
        <row r="679">
          <cell r="Q679">
            <v>0</v>
          </cell>
          <cell r="S679">
            <v>0</v>
          </cell>
          <cell r="U679">
            <v>0</v>
          </cell>
          <cell r="V679">
            <v>0</v>
          </cell>
          <cell r="W679">
            <v>0</v>
          </cell>
          <cell r="Y679">
            <v>0</v>
          </cell>
          <cell r="AA679">
            <v>0</v>
          </cell>
          <cell r="AJ679">
            <v>0</v>
          </cell>
          <cell r="AN679">
            <v>0</v>
          </cell>
          <cell r="AR679">
            <v>0</v>
          </cell>
          <cell r="AV679">
            <v>0</v>
          </cell>
          <cell r="AZ679">
            <v>0</v>
          </cell>
        </row>
        <row r="680">
          <cell r="AJ680">
            <v>0</v>
          </cell>
          <cell r="AN680">
            <v>0</v>
          </cell>
          <cell r="AR680">
            <v>0</v>
          </cell>
          <cell r="AV680">
            <v>0</v>
          </cell>
          <cell r="AZ680">
            <v>0</v>
          </cell>
        </row>
        <row r="681">
          <cell r="V681">
            <v>0</v>
          </cell>
          <cell r="W681">
            <v>0</v>
          </cell>
          <cell r="Y681">
            <v>0</v>
          </cell>
          <cell r="AA681">
            <v>0</v>
          </cell>
          <cell r="AJ681">
            <v>0</v>
          </cell>
          <cell r="AN681">
            <v>0</v>
          </cell>
          <cell r="AR681">
            <v>0</v>
          </cell>
          <cell r="AV681">
            <v>0</v>
          </cell>
          <cell r="AZ681">
            <v>0</v>
          </cell>
        </row>
        <row r="682">
          <cell r="Q682">
            <v>0</v>
          </cell>
          <cell r="S682">
            <v>0</v>
          </cell>
          <cell r="U682">
            <v>0</v>
          </cell>
          <cell r="V682">
            <v>0</v>
          </cell>
          <cell r="W682">
            <v>0</v>
          </cell>
          <cell r="Y682">
            <v>0</v>
          </cell>
          <cell r="AA682">
            <v>0</v>
          </cell>
          <cell r="AJ682">
            <v>0</v>
          </cell>
          <cell r="AN682">
            <v>0</v>
          </cell>
          <cell r="AR682">
            <v>0</v>
          </cell>
          <cell r="AV682">
            <v>0</v>
          </cell>
          <cell r="AZ682">
            <v>0</v>
          </cell>
        </row>
        <row r="683">
          <cell r="Q683">
            <v>0</v>
          </cell>
          <cell r="S683">
            <v>0</v>
          </cell>
          <cell r="U683">
            <v>0</v>
          </cell>
          <cell r="V683">
            <v>0</v>
          </cell>
          <cell r="W683">
            <v>0</v>
          </cell>
          <cell r="Y683">
            <v>0</v>
          </cell>
          <cell r="AA683">
            <v>0</v>
          </cell>
          <cell r="AJ683">
            <v>0</v>
          </cell>
          <cell r="AN683">
            <v>0</v>
          </cell>
          <cell r="AR683">
            <v>0</v>
          </cell>
          <cell r="AV683">
            <v>0</v>
          </cell>
          <cell r="AZ683">
            <v>0</v>
          </cell>
        </row>
        <row r="684">
          <cell r="U684">
            <v>0</v>
          </cell>
          <cell r="V684">
            <v>0</v>
          </cell>
          <cell r="W684">
            <v>0</v>
          </cell>
          <cell r="Y684">
            <v>0</v>
          </cell>
          <cell r="AA684">
            <v>0</v>
          </cell>
          <cell r="AJ684">
            <v>0</v>
          </cell>
          <cell r="AN684">
            <v>-8.3333333333333339E-4</v>
          </cell>
          <cell r="AR684">
            <v>-8.3333333333333339E-4</v>
          </cell>
          <cell r="AV684">
            <v>-8.3333333333333339E-4</v>
          </cell>
          <cell r="AZ684">
            <v>0</v>
          </cell>
        </row>
        <row r="685">
          <cell r="U685">
            <v>0</v>
          </cell>
          <cell r="V685">
            <v>0</v>
          </cell>
          <cell r="W685">
            <v>0</v>
          </cell>
          <cell r="Y685">
            <v>0</v>
          </cell>
          <cell r="AA685">
            <v>0</v>
          </cell>
          <cell r="AJ685">
            <v>0</v>
          </cell>
          <cell r="AN685">
            <v>0</v>
          </cell>
          <cell r="AR685">
            <v>0</v>
          </cell>
          <cell r="AV685">
            <v>0</v>
          </cell>
          <cell r="AZ685">
            <v>0</v>
          </cell>
        </row>
        <row r="686">
          <cell r="AJ686">
            <v>0</v>
          </cell>
          <cell r="AN686">
            <v>0</v>
          </cell>
          <cell r="AR686">
            <v>0</v>
          </cell>
          <cell r="AV686">
            <v>0</v>
          </cell>
          <cell r="AZ686">
            <v>0</v>
          </cell>
        </row>
        <row r="687">
          <cell r="U687">
            <v>0</v>
          </cell>
          <cell r="V687">
            <v>0</v>
          </cell>
          <cell r="W687">
            <v>0</v>
          </cell>
          <cell r="Y687">
            <v>0</v>
          </cell>
          <cell r="AA687">
            <v>0</v>
          </cell>
          <cell r="AJ687">
            <v>0</v>
          </cell>
          <cell r="AN687">
            <v>0</v>
          </cell>
          <cell r="AR687">
            <v>0</v>
          </cell>
          <cell r="AV687">
            <v>0</v>
          </cell>
          <cell r="AZ687">
            <v>0</v>
          </cell>
        </row>
        <row r="688">
          <cell r="Q688">
            <v>-181737.81</v>
          </cell>
          <cell r="S688">
            <v>-139105.91</v>
          </cell>
          <cell r="U688">
            <v>-115941.8</v>
          </cell>
          <cell r="V688">
            <v>-108141.27</v>
          </cell>
          <cell r="W688">
            <v>-96681.95</v>
          </cell>
          <cell r="Y688">
            <v>-67247.8</v>
          </cell>
          <cell r="AA688">
            <v>165417.44</v>
          </cell>
          <cell r="AJ688">
            <v>-275805.30125000002</v>
          </cell>
          <cell r="AN688">
            <v>-215816.70041666669</v>
          </cell>
          <cell r="AR688">
            <v>-151713.74541666667</v>
          </cell>
          <cell r="AV688">
            <v>-30903.80666666666</v>
          </cell>
          <cell r="AZ688">
            <v>11065.838333333331</v>
          </cell>
        </row>
        <row r="689">
          <cell r="Q689">
            <v>0</v>
          </cell>
          <cell r="S689">
            <v>0</v>
          </cell>
          <cell r="U689">
            <v>0</v>
          </cell>
          <cell r="V689">
            <v>0</v>
          </cell>
          <cell r="W689">
            <v>0</v>
          </cell>
          <cell r="Y689">
            <v>0</v>
          </cell>
          <cell r="AA689">
            <v>0</v>
          </cell>
          <cell r="AJ689">
            <v>0</v>
          </cell>
          <cell r="AN689">
            <v>0</v>
          </cell>
          <cell r="AR689">
            <v>0</v>
          </cell>
          <cell r="AV689">
            <v>0</v>
          </cell>
          <cell r="AZ689">
            <v>0</v>
          </cell>
        </row>
        <row r="690">
          <cell r="Q690">
            <v>-133819.4</v>
          </cell>
          <cell r="S690">
            <v>-138237.42000000001</v>
          </cell>
          <cell r="U690">
            <v>-160852.03</v>
          </cell>
          <cell r="V690">
            <v>-166540.26999999999</v>
          </cell>
          <cell r="W690">
            <v>-166710.67000000001</v>
          </cell>
          <cell r="Y690">
            <v>-167979.4</v>
          </cell>
          <cell r="AA690">
            <v>-178040.23</v>
          </cell>
          <cell r="AJ690">
            <v>-142514.95541666666</v>
          </cell>
          <cell r="AN690">
            <v>-156222.61166666666</v>
          </cell>
          <cell r="AR690">
            <v>-157032.76874999999</v>
          </cell>
          <cell r="AV690">
            <v>-160888.80666666664</v>
          </cell>
          <cell r="AZ690">
            <v>-164889.73916666664</v>
          </cell>
        </row>
        <row r="691">
          <cell r="Q691">
            <v>794520.81</v>
          </cell>
          <cell r="S691">
            <v>905064.48</v>
          </cell>
          <cell r="U691">
            <v>834578.75</v>
          </cell>
          <cell r="V691">
            <v>1080839.53</v>
          </cell>
          <cell r="W691">
            <v>1124580.44</v>
          </cell>
          <cell r="Y691">
            <v>848499.84</v>
          </cell>
          <cell r="AA691">
            <v>1229706.77</v>
          </cell>
          <cell r="AJ691">
            <v>594684.0591666667</v>
          </cell>
          <cell r="AN691">
            <v>706758.59125000006</v>
          </cell>
          <cell r="AR691">
            <v>868891.74208333332</v>
          </cell>
          <cell r="AV691">
            <v>1011369.1666666666</v>
          </cell>
          <cell r="AZ691">
            <v>1048668.5637499997</v>
          </cell>
        </row>
        <row r="692">
          <cell r="Q692">
            <v>0</v>
          </cell>
          <cell r="S692">
            <v>0</v>
          </cell>
          <cell r="U692">
            <v>0</v>
          </cell>
          <cell r="V692">
            <v>0</v>
          </cell>
          <cell r="W692">
            <v>0</v>
          </cell>
          <cell r="Y692">
            <v>0</v>
          </cell>
          <cell r="AA692">
            <v>0</v>
          </cell>
          <cell r="AJ692">
            <v>3585.2754166666668</v>
          </cell>
          <cell r="AN692">
            <v>1378.9520833333333</v>
          </cell>
          <cell r="AR692">
            <v>0</v>
          </cell>
          <cell r="AV692">
            <v>0</v>
          </cell>
          <cell r="AZ692">
            <v>0</v>
          </cell>
        </row>
        <row r="693">
          <cell r="Q693">
            <v>0</v>
          </cell>
          <cell r="S693">
            <v>0</v>
          </cell>
          <cell r="U693">
            <v>0</v>
          </cell>
          <cell r="V693">
            <v>0</v>
          </cell>
          <cell r="W693">
            <v>0</v>
          </cell>
          <cell r="Y693">
            <v>0</v>
          </cell>
          <cell r="AA693">
            <v>0</v>
          </cell>
          <cell r="AJ693">
            <v>0</v>
          </cell>
          <cell r="AN693">
            <v>0</v>
          </cell>
          <cell r="AR693">
            <v>0</v>
          </cell>
          <cell r="AV693">
            <v>0</v>
          </cell>
          <cell r="AZ693">
            <v>0</v>
          </cell>
        </row>
        <row r="694">
          <cell r="Q694">
            <v>1782908.49</v>
          </cell>
          <cell r="S694">
            <v>1654394.68</v>
          </cell>
          <cell r="U694">
            <v>1436041.32</v>
          </cell>
          <cell r="V694">
            <v>1460434.22</v>
          </cell>
          <cell r="W694">
            <v>1763383.43</v>
          </cell>
          <cell r="Y694">
            <v>1874577.11</v>
          </cell>
          <cell r="AA694">
            <v>2033020.38</v>
          </cell>
          <cell r="AJ694">
            <v>1313566.2558333336</v>
          </cell>
          <cell r="AN694">
            <v>1468877.4891666668</v>
          </cell>
          <cell r="AR694">
            <v>1558324.3629166668</v>
          </cell>
          <cell r="AV694">
            <v>1689320.79375</v>
          </cell>
          <cell r="AZ694">
            <v>1787288.6450000003</v>
          </cell>
        </row>
        <row r="695">
          <cell r="Q695">
            <v>0</v>
          </cell>
          <cell r="S695">
            <v>0</v>
          </cell>
          <cell r="U695">
            <v>0</v>
          </cell>
          <cell r="V695">
            <v>31.38</v>
          </cell>
          <cell r="W695">
            <v>35.159999999999997</v>
          </cell>
          <cell r="Y695">
            <v>96.73</v>
          </cell>
          <cell r="AA695">
            <v>112.28</v>
          </cell>
          <cell r="AJ695">
            <v>62.30916666666667</v>
          </cell>
          <cell r="AN695">
            <v>62.30916666666667</v>
          </cell>
          <cell r="AR695">
            <v>66.192083333333343</v>
          </cell>
          <cell r="AV695">
            <v>47.966666666666669</v>
          </cell>
          <cell r="AZ695">
            <v>47.966666666666669</v>
          </cell>
        </row>
        <row r="696">
          <cell r="Q696">
            <v>0</v>
          </cell>
          <cell r="S696">
            <v>0</v>
          </cell>
          <cell r="U696">
            <v>0</v>
          </cell>
          <cell r="V696">
            <v>0</v>
          </cell>
          <cell r="W696">
            <v>0</v>
          </cell>
          <cell r="Y696">
            <v>0</v>
          </cell>
          <cell r="AA696">
            <v>0</v>
          </cell>
          <cell r="AJ696">
            <v>0</v>
          </cell>
          <cell r="AN696">
            <v>0</v>
          </cell>
          <cell r="AR696">
            <v>0</v>
          </cell>
          <cell r="AV696">
            <v>0</v>
          </cell>
          <cell r="AZ696">
            <v>0</v>
          </cell>
        </row>
        <row r="697">
          <cell r="Q697">
            <v>592135.01</v>
          </cell>
          <cell r="S697">
            <v>602375.77</v>
          </cell>
          <cell r="U697">
            <v>637567.55000000005</v>
          </cell>
          <cell r="V697">
            <v>637567.55000000005</v>
          </cell>
          <cell r="W697">
            <v>643221.56999999995</v>
          </cell>
          <cell r="Y697">
            <v>654510.18000000005</v>
          </cell>
          <cell r="AA697">
            <v>665123.59</v>
          </cell>
          <cell r="AJ697">
            <v>460101.34749999997</v>
          </cell>
          <cell r="AN697">
            <v>545784.68125000002</v>
          </cell>
          <cell r="AR697">
            <v>604014.24916666665</v>
          </cell>
          <cell r="AV697">
            <v>640200.6316666666</v>
          </cell>
          <cell r="AZ697">
            <v>657144.29749999999</v>
          </cell>
        </row>
        <row r="698">
          <cell r="Q698">
            <v>0</v>
          </cell>
          <cell r="S698">
            <v>0</v>
          </cell>
          <cell r="U698">
            <v>0</v>
          </cell>
          <cell r="V698">
            <v>0</v>
          </cell>
          <cell r="W698">
            <v>0</v>
          </cell>
          <cell r="Y698">
            <v>0</v>
          </cell>
          <cell r="AA698">
            <v>0</v>
          </cell>
          <cell r="AJ698">
            <v>0</v>
          </cell>
          <cell r="AN698">
            <v>0</v>
          </cell>
          <cell r="AR698">
            <v>0</v>
          </cell>
          <cell r="AV698">
            <v>0</v>
          </cell>
          <cell r="AZ698">
            <v>0</v>
          </cell>
        </row>
        <row r="699">
          <cell r="Q699">
            <v>8751.11</v>
          </cell>
          <cell r="S699">
            <v>9139.67</v>
          </cell>
          <cell r="U699">
            <v>9377.3700000000008</v>
          </cell>
          <cell r="V699">
            <v>8989.4699999999993</v>
          </cell>
          <cell r="W699">
            <v>8827.93</v>
          </cell>
          <cell r="Y699">
            <v>9165.18</v>
          </cell>
          <cell r="AA699">
            <v>10515.9</v>
          </cell>
          <cell r="AJ699">
            <v>7810.3962500000007</v>
          </cell>
          <cell r="AN699">
            <v>7878.9070833333326</v>
          </cell>
          <cell r="AR699">
            <v>8963.5249999999996</v>
          </cell>
          <cell r="AV699">
            <v>8996.7762500000008</v>
          </cell>
          <cell r="AZ699">
            <v>8859.9125000000004</v>
          </cell>
        </row>
        <row r="700">
          <cell r="Q700">
            <v>0</v>
          </cell>
          <cell r="S700">
            <v>0</v>
          </cell>
          <cell r="U700">
            <v>0</v>
          </cell>
          <cell r="V700">
            <v>0</v>
          </cell>
          <cell r="W700">
            <v>0</v>
          </cell>
          <cell r="Y700">
            <v>0</v>
          </cell>
          <cell r="AA700">
            <v>0</v>
          </cell>
          <cell r="AJ700">
            <v>0</v>
          </cell>
          <cell r="AN700">
            <v>0</v>
          </cell>
          <cell r="AR700">
            <v>0</v>
          </cell>
          <cell r="AV700">
            <v>0</v>
          </cell>
          <cell r="AZ700">
            <v>0</v>
          </cell>
        </row>
        <row r="701">
          <cell r="Q701">
            <v>0</v>
          </cell>
          <cell r="S701">
            <v>0</v>
          </cell>
          <cell r="U701">
            <v>0</v>
          </cell>
          <cell r="V701">
            <v>0</v>
          </cell>
          <cell r="W701">
            <v>0</v>
          </cell>
          <cell r="Y701">
            <v>0</v>
          </cell>
          <cell r="AA701">
            <v>0</v>
          </cell>
          <cell r="AJ701">
            <v>0</v>
          </cell>
          <cell r="AN701">
            <v>0</v>
          </cell>
          <cell r="AR701">
            <v>0</v>
          </cell>
          <cell r="AV701">
            <v>0</v>
          </cell>
          <cell r="AZ701">
            <v>0</v>
          </cell>
        </row>
        <row r="702">
          <cell r="Q702">
            <v>0</v>
          </cell>
          <cell r="S702">
            <v>0</v>
          </cell>
          <cell r="U702">
            <v>0</v>
          </cell>
          <cell r="V702">
            <v>0</v>
          </cell>
          <cell r="W702">
            <v>0</v>
          </cell>
          <cell r="Y702">
            <v>0</v>
          </cell>
          <cell r="AA702">
            <v>0</v>
          </cell>
          <cell r="AJ702">
            <v>985.87250000000006</v>
          </cell>
          <cell r="AN702">
            <v>31.891666666666666</v>
          </cell>
          <cell r="AR702">
            <v>10.554583333333332</v>
          </cell>
          <cell r="AV702">
            <v>0</v>
          </cell>
          <cell r="AZ702">
            <v>0</v>
          </cell>
        </row>
        <row r="703">
          <cell r="Q703">
            <v>0</v>
          </cell>
          <cell r="S703">
            <v>295.95999999999998</v>
          </cell>
          <cell r="U703">
            <v>480.76</v>
          </cell>
          <cell r="V703">
            <v>667.77</v>
          </cell>
          <cell r="W703">
            <v>704.77</v>
          </cell>
          <cell r="Y703">
            <v>805.6</v>
          </cell>
          <cell r="AA703">
            <v>1187.45</v>
          </cell>
          <cell r="AJ703">
            <v>1227.8641666666665</v>
          </cell>
          <cell r="AN703">
            <v>1147.9595833333333</v>
          </cell>
          <cell r="AR703">
            <v>975.76749999999993</v>
          </cell>
          <cell r="AV703">
            <v>738.89666666666665</v>
          </cell>
          <cell r="AZ703">
            <v>928.01458333333323</v>
          </cell>
        </row>
        <row r="704">
          <cell r="Q704">
            <v>0</v>
          </cell>
          <cell r="S704">
            <v>0</v>
          </cell>
          <cell r="U704">
            <v>0</v>
          </cell>
          <cell r="V704">
            <v>0</v>
          </cell>
          <cell r="W704">
            <v>0</v>
          </cell>
          <cell r="Y704">
            <v>0</v>
          </cell>
          <cell r="AA704">
            <v>0</v>
          </cell>
          <cell r="AJ704">
            <v>0</v>
          </cell>
          <cell r="AN704">
            <v>0</v>
          </cell>
          <cell r="AR704">
            <v>0</v>
          </cell>
          <cell r="AV704">
            <v>0</v>
          </cell>
          <cell r="AZ704">
            <v>0</v>
          </cell>
        </row>
        <row r="705">
          <cell r="Q705">
            <v>-2213374.15</v>
          </cell>
          <cell r="S705">
            <v>639002.30000000005</v>
          </cell>
          <cell r="U705">
            <v>547530.06999999995</v>
          </cell>
          <cell r="V705">
            <v>53264.31</v>
          </cell>
          <cell r="W705">
            <v>-124317.97</v>
          </cell>
          <cell r="Y705">
            <v>1456083.57</v>
          </cell>
          <cell r="AA705">
            <v>2545685.83</v>
          </cell>
          <cell r="AJ705">
            <v>369644.56791666662</v>
          </cell>
          <cell r="AN705">
            <v>-984665.41958333331</v>
          </cell>
          <cell r="AR705">
            <v>-669042.84333333338</v>
          </cell>
          <cell r="AV705">
            <v>976216.4029166667</v>
          </cell>
          <cell r="AZ705">
            <v>3833450.6929166671</v>
          </cell>
        </row>
        <row r="706">
          <cell r="Q706">
            <v>463289.26</v>
          </cell>
          <cell r="S706">
            <v>692564.94</v>
          </cell>
          <cell r="U706">
            <v>708659.55</v>
          </cell>
          <cell r="V706">
            <v>723098.56</v>
          </cell>
          <cell r="W706">
            <v>692691.08</v>
          </cell>
          <cell r="Y706">
            <v>711480.77</v>
          </cell>
          <cell r="AA706">
            <v>298356.46999999997</v>
          </cell>
          <cell r="AJ706">
            <v>2377012.2912500002</v>
          </cell>
          <cell r="AN706">
            <v>1541144.6366666667</v>
          </cell>
          <cell r="AR706">
            <v>704978.34458333335</v>
          </cell>
          <cell r="AV706">
            <v>533818.1825</v>
          </cell>
          <cell r="AZ706">
            <v>373564.38250000001</v>
          </cell>
        </row>
        <row r="707">
          <cell r="Q707">
            <v>2213374.15</v>
          </cell>
          <cell r="S707">
            <v>-639002.30000000005</v>
          </cell>
          <cell r="U707">
            <v>-547530.06999999995</v>
          </cell>
          <cell r="V707">
            <v>-53264.31</v>
          </cell>
          <cell r="W707">
            <v>124317.97</v>
          </cell>
          <cell r="Y707">
            <v>-1456083.57</v>
          </cell>
          <cell r="AA707">
            <v>-2545685.83</v>
          </cell>
          <cell r="AJ707">
            <v>-369644.56791666662</v>
          </cell>
          <cell r="AN707">
            <v>984665.41958333331</v>
          </cell>
          <cell r="AR707">
            <v>669042.84333333338</v>
          </cell>
          <cell r="AV707">
            <v>-976216.4029166667</v>
          </cell>
          <cell r="AZ707">
            <v>-3833450.6929166671</v>
          </cell>
        </row>
        <row r="708">
          <cell r="Q708">
            <v>102044.65</v>
          </cell>
          <cell r="S708">
            <v>93540.97</v>
          </cell>
          <cell r="U708">
            <v>85037.29</v>
          </cell>
          <cell r="V708">
            <v>80785.45</v>
          </cell>
          <cell r="W708">
            <v>76533.61</v>
          </cell>
          <cell r="Y708">
            <v>68029.929999999993</v>
          </cell>
          <cell r="AA708">
            <v>59526.25</v>
          </cell>
          <cell r="AJ708">
            <v>127555.68999999999</v>
          </cell>
          <cell r="AN708">
            <v>110548.33</v>
          </cell>
          <cell r="AR708">
            <v>93540.969999999987</v>
          </cell>
          <cell r="AV708">
            <v>76533.61</v>
          </cell>
          <cell r="AZ708">
            <v>59526.25</v>
          </cell>
        </row>
        <row r="709">
          <cell r="Q709">
            <v>0</v>
          </cell>
          <cell r="S709">
            <v>0</v>
          </cell>
          <cell r="U709">
            <v>0</v>
          </cell>
          <cell r="V709">
            <v>0</v>
          </cell>
          <cell r="W709">
            <v>0</v>
          </cell>
          <cell r="Y709">
            <v>0</v>
          </cell>
          <cell r="AA709">
            <v>0</v>
          </cell>
          <cell r="AJ709">
            <v>0</v>
          </cell>
          <cell r="AN709">
            <v>0</v>
          </cell>
          <cell r="AR709">
            <v>0</v>
          </cell>
          <cell r="AV709">
            <v>0</v>
          </cell>
          <cell r="AZ709">
            <v>0</v>
          </cell>
        </row>
        <row r="710">
          <cell r="Q710">
            <v>798675.66</v>
          </cell>
          <cell r="S710">
            <v>0</v>
          </cell>
          <cell r="U710">
            <v>0</v>
          </cell>
          <cell r="V710">
            <v>0</v>
          </cell>
          <cell r="W710">
            <v>0</v>
          </cell>
          <cell r="Y710">
            <v>0</v>
          </cell>
          <cell r="AA710">
            <v>0</v>
          </cell>
          <cell r="AJ710">
            <v>36848.425000000003</v>
          </cell>
          <cell r="AN710">
            <v>66556.305000000008</v>
          </cell>
          <cell r="AR710">
            <v>66556.305000000008</v>
          </cell>
          <cell r="AV710">
            <v>33278.152500000004</v>
          </cell>
          <cell r="AZ710">
            <v>0</v>
          </cell>
        </row>
        <row r="711">
          <cell r="Q711">
            <v>0</v>
          </cell>
          <cell r="S711">
            <v>0</v>
          </cell>
          <cell r="U711">
            <v>0</v>
          </cell>
          <cell r="V711">
            <v>0</v>
          </cell>
          <cell r="W711">
            <v>0</v>
          </cell>
          <cell r="Y711">
            <v>0</v>
          </cell>
          <cell r="AA711">
            <v>0</v>
          </cell>
          <cell r="AJ711">
            <v>0</v>
          </cell>
          <cell r="AN711">
            <v>0</v>
          </cell>
          <cell r="AR711">
            <v>0</v>
          </cell>
          <cell r="AV711">
            <v>0</v>
          </cell>
          <cell r="AZ711">
            <v>0</v>
          </cell>
        </row>
        <row r="712">
          <cell r="Q712">
            <v>22434.03</v>
          </cell>
          <cell r="S712">
            <v>0</v>
          </cell>
          <cell r="U712">
            <v>0</v>
          </cell>
          <cell r="V712">
            <v>0</v>
          </cell>
          <cell r="W712">
            <v>0</v>
          </cell>
          <cell r="Y712">
            <v>0</v>
          </cell>
          <cell r="AA712">
            <v>0</v>
          </cell>
          <cell r="AJ712">
            <v>22434.03</v>
          </cell>
          <cell r="AN712">
            <v>15890.77125</v>
          </cell>
          <cell r="AR712">
            <v>8412.7612499999996</v>
          </cell>
          <cell r="AV712">
            <v>934.75124999999991</v>
          </cell>
          <cell r="AZ712">
            <v>0</v>
          </cell>
        </row>
        <row r="713">
          <cell r="Q713">
            <v>11658.25</v>
          </cell>
          <cell r="S713">
            <v>11658.25</v>
          </cell>
          <cell r="U713">
            <v>11788.75</v>
          </cell>
          <cell r="V713">
            <v>12658.75</v>
          </cell>
          <cell r="W713">
            <v>12651.14</v>
          </cell>
          <cell r="Y713">
            <v>12651.14</v>
          </cell>
          <cell r="AA713">
            <v>12651.14</v>
          </cell>
          <cell r="AJ713">
            <v>11632.4625</v>
          </cell>
          <cell r="AN713">
            <v>11663.6875</v>
          </cell>
          <cell r="AR713">
            <v>11959.352083333333</v>
          </cell>
          <cell r="AV713">
            <v>12290.315416666666</v>
          </cell>
          <cell r="AZ713">
            <v>12615.841249999999</v>
          </cell>
        </row>
        <row r="714">
          <cell r="Q714">
            <v>0</v>
          </cell>
          <cell r="S714">
            <v>0</v>
          </cell>
          <cell r="U714">
            <v>0</v>
          </cell>
          <cell r="V714">
            <v>0</v>
          </cell>
          <cell r="W714">
            <v>0</v>
          </cell>
          <cell r="Y714">
            <v>0</v>
          </cell>
          <cell r="AA714">
            <v>0</v>
          </cell>
          <cell r="AJ714">
            <v>19799.767083333332</v>
          </cell>
          <cell r="AN714">
            <v>21777.313749999998</v>
          </cell>
          <cell r="AR714">
            <v>15945.612083333333</v>
          </cell>
          <cell r="AV714">
            <v>0</v>
          </cell>
          <cell r="AZ714">
            <v>0</v>
          </cell>
        </row>
        <row r="715">
          <cell r="Q715">
            <v>0</v>
          </cell>
          <cell r="S715">
            <v>0</v>
          </cell>
          <cell r="U715">
            <v>0</v>
          </cell>
          <cell r="V715">
            <v>0</v>
          </cell>
          <cell r="W715">
            <v>0</v>
          </cell>
          <cell r="Y715">
            <v>0</v>
          </cell>
          <cell r="AA715">
            <v>0</v>
          </cell>
          <cell r="AJ715">
            <v>-115673.91666666667</v>
          </cell>
          <cell r="AN715">
            <v>-142577.54166666666</v>
          </cell>
          <cell r="AR715">
            <v>-179611.16666666666</v>
          </cell>
          <cell r="AV715">
            <v>0</v>
          </cell>
          <cell r="AZ715">
            <v>0</v>
          </cell>
        </row>
        <row r="716">
          <cell r="Q716">
            <v>0</v>
          </cell>
          <cell r="S716">
            <v>0</v>
          </cell>
          <cell r="U716">
            <v>0</v>
          </cell>
          <cell r="V716">
            <v>0</v>
          </cell>
          <cell r="W716">
            <v>0</v>
          </cell>
          <cell r="Y716">
            <v>0</v>
          </cell>
          <cell r="AA716">
            <v>0</v>
          </cell>
          <cell r="AJ716">
            <v>149306.22666666668</v>
          </cell>
          <cell r="AN716">
            <v>149306.22666666668</v>
          </cell>
          <cell r="AR716">
            <v>98617.108333333337</v>
          </cell>
          <cell r="AV716">
            <v>0</v>
          </cell>
          <cell r="AZ716">
            <v>0</v>
          </cell>
        </row>
        <row r="717">
          <cell r="Q717">
            <v>0</v>
          </cell>
          <cell r="S717">
            <v>0</v>
          </cell>
          <cell r="U717">
            <v>0</v>
          </cell>
          <cell r="V717">
            <v>0</v>
          </cell>
          <cell r="W717">
            <v>0</v>
          </cell>
          <cell r="Y717">
            <v>0</v>
          </cell>
          <cell r="AA717">
            <v>0</v>
          </cell>
          <cell r="AJ717">
            <v>0</v>
          </cell>
          <cell r="AN717">
            <v>0</v>
          </cell>
          <cell r="AR717">
            <v>0</v>
          </cell>
          <cell r="AV717">
            <v>0</v>
          </cell>
          <cell r="AZ717">
            <v>0</v>
          </cell>
        </row>
        <row r="718">
          <cell r="Q718">
            <v>0</v>
          </cell>
          <cell r="S718">
            <v>0</v>
          </cell>
          <cell r="U718">
            <v>0</v>
          </cell>
          <cell r="V718">
            <v>0</v>
          </cell>
          <cell r="W718">
            <v>0</v>
          </cell>
          <cell r="Y718">
            <v>0</v>
          </cell>
          <cell r="AA718">
            <v>0</v>
          </cell>
          <cell r="AJ718">
            <v>1832.9875</v>
          </cell>
          <cell r="AN718">
            <v>0</v>
          </cell>
          <cell r="AR718">
            <v>0</v>
          </cell>
          <cell r="AV718">
            <v>0</v>
          </cell>
          <cell r="AZ718">
            <v>0</v>
          </cell>
        </row>
        <row r="719">
          <cell r="U719">
            <v>30871.599999999999</v>
          </cell>
          <cell r="V719">
            <v>31131.599999999999</v>
          </cell>
          <cell r="W719">
            <v>32709.29</v>
          </cell>
          <cell r="Y719">
            <v>32709.29</v>
          </cell>
          <cell r="AA719">
            <v>32709.29</v>
          </cell>
          <cell r="AJ719">
            <v>0</v>
          </cell>
          <cell r="AN719">
            <v>1286.3166666666666</v>
          </cell>
          <cell r="AR719">
            <v>11981.36875</v>
          </cell>
          <cell r="AV719">
            <v>18795.804166666669</v>
          </cell>
          <cell r="AZ719">
            <v>17509.487499999999</v>
          </cell>
        </row>
        <row r="720">
          <cell r="Q720">
            <v>776937</v>
          </cell>
          <cell r="S720">
            <v>3204944</v>
          </cell>
          <cell r="U720">
            <v>5420862</v>
          </cell>
          <cell r="V720">
            <v>6389348</v>
          </cell>
          <cell r="W720">
            <v>7813631</v>
          </cell>
          <cell r="Y720">
            <v>10026908</v>
          </cell>
          <cell r="AA720">
            <v>12555698</v>
          </cell>
          <cell r="AJ720">
            <v>32372.375</v>
          </cell>
          <cell r="AN720">
            <v>1119225.4166666667</v>
          </cell>
          <cell r="AR720">
            <v>3689713</v>
          </cell>
          <cell r="AV720">
            <v>7825232.1987500004</v>
          </cell>
          <cell r="AZ720">
            <v>11606627.0625</v>
          </cell>
        </row>
        <row r="721">
          <cell r="AV721">
            <v>0</v>
          </cell>
          <cell r="AZ721">
            <v>17471.687083333334</v>
          </cell>
        </row>
        <row r="722">
          <cell r="Q722">
            <v>388283.25</v>
          </cell>
          <cell r="S722">
            <v>-808959.5</v>
          </cell>
          <cell r="U722">
            <v>-1982679.79</v>
          </cell>
          <cell r="V722">
            <v>-1447507.95</v>
          </cell>
          <cell r="W722">
            <v>-1206106.26</v>
          </cell>
          <cell r="Y722">
            <v>-4756866.12</v>
          </cell>
          <cell r="AA722">
            <v>-9842474.5399999991</v>
          </cell>
          <cell r="AJ722">
            <v>16178.46875</v>
          </cell>
          <cell r="AN722">
            <v>-206029.42541666667</v>
          </cell>
          <cell r="AR722">
            <v>-872575.56083333341</v>
          </cell>
          <cell r="AV722">
            <v>-4006478.8129166663</v>
          </cell>
          <cell r="AZ722">
            <v>-6705559.6654166663</v>
          </cell>
        </row>
        <row r="723">
          <cell r="Q723">
            <v>1869100</v>
          </cell>
          <cell r="S723">
            <v>6314899</v>
          </cell>
          <cell r="U723">
            <v>10924121</v>
          </cell>
          <cell r="V723">
            <v>13250447</v>
          </cell>
          <cell r="W723">
            <v>15607624</v>
          </cell>
          <cell r="Y723">
            <v>20405965</v>
          </cell>
          <cell r="AA723">
            <v>25310688</v>
          </cell>
          <cell r="AJ723">
            <v>77879.166666666672</v>
          </cell>
          <cell r="AN723">
            <v>2189491.9583333335</v>
          </cell>
          <cell r="AR723">
            <v>7399196.208333333</v>
          </cell>
          <cell r="AV723">
            <v>15757702.228333334</v>
          </cell>
          <cell r="AZ723">
            <v>23406796.093333334</v>
          </cell>
        </row>
        <row r="724">
          <cell r="Q724">
            <v>1461</v>
          </cell>
          <cell r="S724">
            <v>8936</v>
          </cell>
          <cell r="U724">
            <v>14202.55</v>
          </cell>
          <cell r="V724">
            <v>-37860.550000000003</v>
          </cell>
          <cell r="W724">
            <v>-49767.55</v>
          </cell>
          <cell r="Y724">
            <v>-94250.55</v>
          </cell>
          <cell r="AA724">
            <v>-236868.55</v>
          </cell>
          <cell r="AJ724">
            <v>60.875</v>
          </cell>
          <cell r="AN724">
            <v>1503.1895833333335</v>
          </cell>
          <cell r="AR724">
            <v>-14471.364583333334</v>
          </cell>
          <cell r="AV724">
            <v>-96509.621666666659</v>
          </cell>
          <cell r="AZ724">
            <v>-210974.65541666668</v>
          </cell>
        </row>
        <row r="725">
          <cell r="Q725">
            <v>0</v>
          </cell>
          <cell r="S725">
            <v>0</v>
          </cell>
          <cell r="U725">
            <v>0</v>
          </cell>
          <cell r="V725">
            <v>0</v>
          </cell>
          <cell r="W725">
            <v>0</v>
          </cell>
          <cell r="Y725">
            <v>0</v>
          </cell>
          <cell r="AA725">
            <v>0</v>
          </cell>
          <cell r="AJ725">
            <v>0</v>
          </cell>
          <cell r="AN725">
            <v>0</v>
          </cell>
          <cell r="AR725">
            <v>0</v>
          </cell>
          <cell r="AV725">
            <v>0</v>
          </cell>
          <cell r="AZ725">
            <v>0</v>
          </cell>
        </row>
        <row r="726">
          <cell r="Q726">
            <v>98430.78</v>
          </cell>
          <cell r="S726">
            <v>95255.6</v>
          </cell>
          <cell r="U726">
            <v>92080.42</v>
          </cell>
          <cell r="V726">
            <v>90492.83</v>
          </cell>
          <cell r="W726">
            <v>88905.24</v>
          </cell>
          <cell r="Y726">
            <v>85730.06</v>
          </cell>
          <cell r="AA726">
            <v>82554.880000000005</v>
          </cell>
          <cell r="AJ726">
            <v>107956.32</v>
          </cell>
          <cell r="AN726">
            <v>101605.95999999998</v>
          </cell>
          <cell r="AR726">
            <v>95255.60000000002</v>
          </cell>
          <cell r="AV726">
            <v>88905.239999999991</v>
          </cell>
          <cell r="AZ726">
            <v>82554.87999999999</v>
          </cell>
        </row>
        <row r="727">
          <cell r="Q727">
            <v>0</v>
          </cell>
          <cell r="S727">
            <v>0</v>
          </cell>
          <cell r="U727">
            <v>0</v>
          </cell>
          <cell r="V727">
            <v>0</v>
          </cell>
          <cell r="W727">
            <v>0</v>
          </cell>
          <cell r="Y727">
            <v>0</v>
          </cell>
          <cell r="AA727">
            <v>0</v>
          </cell>
          <cell r="AJ727">
            <v>0</v>
          </cell>
          <cell r="AN727">
            <v>0</v>
          </cell>
          <cell r="AR727">
            <v>0</v>
          </cell>
          <cell r="AV727">
            <v>0</v>
          </cell>
          <cell r="AZ727">
            <v>0</v>
          </cell>
        </row>
        <row r="728">
          <cell r="Q728">
            <v>0</v>
          </cell>
          <cell r="S728">
            <v>0</v>
          </cell>
          <cell r="U728">
            <v>0</v>
          </cell>
          <cell r="V728">
            <v>0</v>
          </cell>
          <cell r="W728">
            <v>0</v>
          </cell>
          <cell r="Y728">
            <v>0</v>
          </cell>
          <cell r="AA728">
            <v>0</v>
          </cell>
          <cell r="AJ728">
            <v>0</v>
          </cell>
          <cell r="AN728">
            <v>0</v>
          </cell>
          <cell r="AR728">
            <v>0</v>
          </cell>
          <cell r="AV728">
            <v>0</v>
          </cell>
          <cell r="AZ728">
            <v>0</v>
          </cell>
        </row>
        <row r="729">
          <cell r="Q729">
            <v>187702343</v>
          </cell>
          <cell r="S729">
            <v>216273451.66</v>
          </cell>
          <cell r="U729">
            <v>180889110.5</v>
          </cell>
          <cell r="V729">
            <v>142973845.94999999</v>
          </cell>
          <cell r="W729">
            <v>134036097.37</v>
          </cell>
          <cell r="Y729">
            <v>152013749.99000001</v>
          </cell>
          <cell r="AA729">
            <v>104442086.04000001</v>
          </cell>
          <cell r="AJ729">
            <v>-17315188.833333332</v>
          </cell>
          <cell r="AN729">
            <v>54937678.977499999</v>
          </cell>
          <cell r="AR729">
            <v>148261071.63874999</v>
          </cell>
          <cell r="AV729">
            <v>148088499.91458333</v>
          </cell>
          <cell r="AZ729">
            <v>114070411.33375001</v>
          </cell>
        </row>
        <row r="730">
          <cell r="Q730">
            <v>170476</v>
          </cell>
          <cell r="S730">
            <v>161952.20000000001</v>
          </cell>
          <cell r="U730">
            <v>153428.4</v>
          </cell>
          <cell r="V730">
            <v>149166.5</v>
          </cell>
          <cell r="W730">
            <v>144904.6</v>
          </cell>
          <cell r="Y730">
            <v>136380.79999999999</v>
          </cell>
          <cell r="AA730">
            <v>127857</v>
          </cell>
          <cell r="AJ730">
            <v>7103.166666666667</v>
          </cell>
          <cell r="AN730">
            <v>61087.23333333333</v>
          </cell>
          <cell r="AR730">
            <v>109388.76666666666</v>
          </cell>
          <cell r="AV730">
            <v>144904.6</v>
          </cell>
          <cell r="AZ730">
            <v>127857</v>
          </cell>
        </row>
        <row r="731">
          <cell r="Q731">
            <v>-484356</v>
          </cell>
          <cell r="S731">
            <v>-484356</v>
          </cell>
          <cell r="U731">
            <v>0</v>
          </cell>
          <cell r="V731">
            <v>0</v>
          </cell>
          <cell r="W731">
            <v>0</v>
          </cell>
          <cell r="Y731">
            <v>0</v>
          </cell>
          <cell r="AA731">
            <v>0</v>
          </cell>
          <cell r="AJ731">
            <v>-383455.83333333331</v>
          </cell>
          <cell r="AN731">
            <v>-484363.33333333331</v>
          </cell>
          <cell r="AR731">
            <v>-484363.33333333331</v>
          </cell>
          <cell r="AV731">
            <v>-100907.5</v>
          </cell>
          <cell r="AZ731">
            <v>0</v>
          </cell>
        </row>
        <row r="732">
          <cell r="W732">
            <v>1015374</v>
          </cell>
          <cell r="Y732">
            <v>1407006</v>
          </cell>
          <cell r="AA732">
            <v>1738116</v>
          </cell>
          <cell r="AJ732">
            <v>0</v>
          </cell>
          <cell r="AN732">
            <v>0</v>
          </cell>
          <cell r="AR732">
            <v>254884.41666666666</v>
          </cell>
          <cell r="AV732">
            <v>921579.125</v>
          </cell>
          <cell r="AZ732">
            <v>1920046.125</v>
          </cell>
        </row>
        <row r="733">
          <cell r="Q733">
            <v>9569652</v>
          </cell>
          <cell r="S733">
            <v>9569652</v>
          </cell>
          <cell r="U733">
            <v>9474576</v>
          </cell>
          <cell r="V733">
            <v>9474576</v>
          </cell>
          <cell r="W733">
            <v>9346571</v>
          </cell>
          <cell r="Y733">
            <v>9346571</v>
          </cell>
          <cell r="AA733">
            <v>9180611</v>
          </cell>
          <cell r="AJ733">
            <v>1914838.375</v>
          </cell>
          <cell r="AN733">
            <v>4524461.375</v>
          </cell>
          <cell r="AR733">
            <v>7123704.583333333</v>
          </cell>
          <cell r="AV733">
            <v>9370496.458333334</v>
          </cell>
          <cell r="AZ733">
            <v>9186160.625</v>
          </cell>
        </row>
        <row r="734">
          <cell r="Q734">
            <v>73864542</v>
          </cell>
          <cell r="S734">
            <v>73864542</v>
          </cell>
          <cell r="U734">
            <v>73078749</v>
          </cell>
          <cell r="V734">
            <v>73078749</v>
          </cell>
          <cell r="W734">
            <v>71870994</v>
          </cell>
          <cell r="Y734">
            <v>71870994</v>
          </cell>
          <cell r="AA734">
            <v>71352663</v>
          </cell>
          <cell r="AJ734">
            <v>3077689.25</v>
          </cell>
          <cell r="AN734">
            <v>27600979.125</v>
          </cell>
          <cell r="AR734">
            <v>51708946.5</v>
          </cell>
          <cell r="AV734">
            <v>72380202.541666672</v>
          </cell>
          <cell r="AZ734">
            <v>71021880.25</v>
          </cell>
        </row>
        <row r="735">
          <cell r="Q735">
            <v>0</v>
          </cell>
          <cell r="S735">
            <v>0</v>
          </cell>
          <cell r="U735">
            <v>0</v>
          </cell>
          <cell r="V735">
            <v>0</v>
          </cell>
          <cell r="W735">
            <v>0</v>
          </cell>
          <cell r="Y735">
            <v>0</v>
          </cell>
          <cell r="AA735">
            <v>0</v>
          </cell>
          <cell r="AJ735">
            <v>0</v>
          </cell>
          <cell r="AN735">
            <v>0</v>
          </cell>
          <cell r="AR735">
            <v>0</v>
          </cell>
          <cell r="AV735">
            <v>0</v>
          </cell>
          <cell r="AZ735">
            <v>0</v>
          </cell>
        </row>
        <row r="736">
          <cell r="AR736">
            <v>0</v>
          </cell>
          <cell r="AV736">
            <v>62062.5</v>
          </cell>
          <cell r="AZ736">
            <v>547660.66666666663</v>
          </cell>
        </row>
        <row r="737">
          <cell r="Q737">
            <v>0</v>
          </cell>
          <cell r="S737">
            <v>0</v>
          </cell>
          <cell r="U737">
            <v>0</v>
          </cell>
          <cell r="V737">
            <v>0</v>
          </cell>
          <cell r="W737">
            <v>0</v>
          </cell>
          <cell r="Y737">
            <v>0</v>
          </cell>
          <cell r="AA737">
            <v>0</v>
          </cell>
          <cell r="AJ737">
            <v>0</v>
          </cell>
          <cell r="AN737">
            <v>0</v>
          </cell>
          <cell r="AR737">
            <v>0</v>
          </cell>
          <cell r="AV737">
            <v>0</v>
          </cell>
          <cell r="AZ737">
            <v>0</v>
          </cell>
        </row>
        <row r="738">
          <cell r="AR738">
            <v>0</v>
          </cell>
          <cell r="AV738">
            <v>-19980.635416666668</v>
          </cell>
          <cell r="AZ738">
            <v>-246730.71166666667</v>
          </cell>
        </row>
        <row r="739">
          <cell r="AR739">
            <v>0</v>
          </cell>
          <cell r="AV739">
            <v>117323.875</v>
          </cell>
          <cell r="AZ739">
            <v>852310.08333333337</v>
          </cell>
        </row>
        <row r="740">
          <cell r="Q740">
            <v>9134.8700000000008</v>
          </cell>
          <cell r="S740">
            <v>0</v>
          </cell>
          <cell r="U740">
            <v>118965.5</v>
          </cell>
          <cell r="V740">
            <v>0</v>
          </cell>
          <cell r="W740">
            <v>0</v>
          </cell>
          <cell r="Y740">
            <v>0</v>
          </cell>
          <cell r="AA740">
            <v>0</v>
          </cell>
          <cell r="AJ740">
            <v>4013.8812499999999</v>
          </cell>
          <cell r="AN740">
            <v>10290.020833333334</v>
          </cell>
          <cell r="AR740">
            <v>14204.942083333333</v>
          </cell>
          <cell r="AV740">
            <v>11233.035416666668</v>
          </cell>
          <cell r="AZ740">
            <v>4956.895833333333</v>
          </cell>
        </row>
        <row r="741">
          <cell r="AR741">
            <v>0</v>
          </cell>
          <cell r="AV741">
            <v>17503.708333333332</v>
          </cell>
          <cell r="AZ741">
            <v>25183.916666666668</v>
          </cell>
        </row>
        <row r="742">
          <cell r="Q742">
            <v>9134.89</v>
          </cell>
          <cell r="S742">
            <v>0</v>
          </cell>
          <cell r="U742">
            <v>118965.5</v>
          </cell>
          <cell r="V742">
            <v>0</v>
          </cell>
          <cell r="W742">
            <v>0</v>
          </cell>
          <cell r="Y742">
            <v>0</v>
          </cell>
          <cell r="AA742">
            <v>0</v>
          </cell>
          <cell r="AJ742">
            <v>4013.8904166666666</v>
          </cell>
          <cell r="AN742">
            <v>10290.032499999999</v>
          </cell>
          <cell r="AR742">
            <v>14204.95125</v>
          </cell>
          <cell r="AV742">
            <v>11233.037916666666</v>
          </cell>
          <cell r="AZ742">
            <v>4956.895833333333</v>
          </cell>
        </row>
        <row r="743">
          <cell r="Q743">
            <v>8195.5499999999993</v>
          </cell>
          <cell r="S743">
            <v>0</v>
          </cell>
          <cell r="U743">
            <v>101965</v>
          </cell>
          <cell r="V743">
            <v>0</v>
          </cell>
          <cell r="W743">
            <v>0</v>
          </cell>
          <cell r="Y743">
            <v>0</v>
          </cell>
          <cell r="AA743">
            <v>0</v>
          </cell>
          <cell r="AJ743">
            <v>3604.1704166666673</v>
          </cell>
          <cell r="AN743">
            <v>9038.4150000000009</v>
          </cell>
          <cell r="AR743">
            <v>12351.407499999999</v>
          </cell>
          <cell r="AV743">
            <v>9682.7862499999992</v>
          </cell>
          <cell r="AZ743">
            <v>4248.541666666667</v>
          </cell>
        </row>
        <row r="744">
          <cell r="AR744">
            <v>0</v>
          </cell>
          <cell r="AV744">
            <v>-1691.1625000000001</v>
          </cell>
          <cell r="AZ744">
            <v>-5642.003333333334</v>
          </cell>
        </row>
        <row r="745">
          <cell r="Q745">
            <v>0</v>
          </cell>
          <cell r="S745">
            <v>0</v>
          </cell>
          <cell r="U745">
            <v>0</v>
          </cell>
          <cell r="V745">
            <v>0</v>
          </cell>
          <cell r="W745">
            <v>0</v>
          </cell>
          <cell r="Y745">
            <v>0</v>
          </cell>
          <cell r="AA745">
            <v>0</v>
          </cell>
          <cell r="AJ745">
            <v>0</v>
          </cell>
          <cell r="AN745">
            <v>0</v>
          </cell>
          <cell r="AR745">
            <v>0</v>
          </cell>
          <cell r="AV745">
            <v>0</v>
          </cell>
          <cell r="AZ745">
            <v>0</v>
          </cell>
        </row>
        <row r="746">
          <cell r="Q746">
            <v>0</v>
          </cell>
          <cell r="S746">
            <v>0</v>
          </cell>
          <cell r="U746">
            <v>0</v>
          </cell>
          <cell r="V746">
            <v>0</v>
          </cell>
          <cell r="W746">
            <v>0</v>
          </cell>
          <cell r="Y746">
            <v>0</v>
          </cell>
          <cell r="AA746">
            <v>0</v>
          </cell>
          <cell r="AJ746">
            <v>19670.1675</v>
          </cell>
          <cell r="AN746">
            <v>7965.6274999999987</v>
          </cell>
          <cell r="AR746">
            <v>1463.0874999999999</v>
          </cell>
          <cell r="AV746">
            <v>0</v>
          </cell>
          <cell r="AZ746">
            <v>0</v>
          </cell>
        </row>
        <row r="747">
          <cell r="U747">
            <v>3088604.12</v>
          </cell>
          <cell r="V747">
            <v>3151785.34</v>
          </cell>
          <cell r="W747">
            <v>3194992.75</v>
          </cell>
          <cell r="Y747">
            <v>3287566.47</v>
          </cell>
          <cell r="AA747">
            <v>3464602.06</v>
          </cell>
          <cell r="AJ747">
            <v>0</v>
          </cell>
          <cell r="AN747">
            <v>379913.15000000008</v>
          </cell>
          <cell r="AR747">
            <v>1445877.44625</v>
          </cell>
          <cell r="AV747">
            <v>2443726.0191666665</v>
          </cell>
          <cell r="AZ747">
            <v>2068560.3916666664</v>
          </cell>
        </row>
        <row r="748">
          <cell r="Q748">
            <v>0</v>
          </cell>
          <cell r="S748">
            <v>0</v>
          </cell>
          <cell r="U748">
            <v>0</v>
          </cell>
          <cell r="V748">
            <v>0</v>
          </cell>
          <cell r="W748">
            <v>0</v>
          </cell>
          <cell r="Y748">
            <v>0</v>
          </cell>
          <cell r="AA748">
            <v>0</v>
          </cell>
          <cell r="AJ748">
            <v>0</v>
          </cell>
          <cell r="AN748">
            <v>0</v>
          </cell>
          <cell r="AR748">
            <v>0</v>
          </cell>
          <cell r="AV748">
            <v>0</v>
          </cell>
          <cell r="AZ748">
            <v>0</v>
          </cell>
        </row>
        <row r="749">
          <cell r="U749">
            <v>441471.45</v>
          </cell>
          <cell r="V749">
            <v>490336.87</v>
          </cell>
          <cell r="W749">
            <v>462833.2</v>
          </cell>
          <cell r="Y749">
            <v>541676.09</v>
          </cell>
          <cell r="AA749">
            <v>611403.31999999995</v>
          </cell>
          <cell r="AJ749">
            <v>0</v>
          </cell>
          <cell r="AN749">
            <v>59473.776250000003</v>
          </cell>
          <cell r="AR749">
            <v>221568.36458333334</v>
          </cell>
          <cell r="AV749">
            <v>397180.22375000006</v>
          </cell>
          <cell r="AZ749">
            <v>421850.53041666659</v>
          </cell>
        </row>
        <row r="750">
          <cell r="U750">
            <v>6557399.0899999999</v>
          </cell>
          <cell r="V750">
            <v>6564809.5899999999</v>
          </cell>
          <cell r="W750">
            <v>6646026.79</v>
          </cell>
          <cell r="Y750">
            <v>6675201.96</v>
          </cell>
          <cell r="AA750">
            <v>6723122.1299999999</v>
          </cell>
          <cell r="AJ750">
            <v>0</v>
          </cell>
          <cell r="AN750">
            <v>818862.07624999993</v>
          </cell>
          <cell r="AR750">
            <v>3026096.8616666663</v>
          </cell>
          <cell r="AV750">
            <v>4987978.4708333341</v>
          </cell>
          <cell r="AZ750">
            <v>4168134.2695833333</v>
          </cell>
        </row>
        <row r="751">
          <cell r="AA751">
            <v>0</v>
          </cell>
          <cell r="AR751">
            <v>0</v>
          </cell>
          <cell r="AV751">
            <v>0</v>
          </cell>
          <cell r="AZ751">
            <v>-255.80999999999997</v>
          </cell>
        </row>
        <row r="752">
          <cell r="Q752">
            <v>0</v>
          </cell>
          <cell r="S752">
            <v>0</v>
          </cell>
          <cell r="U752">
            <v>0</v>
          </cell>
          <cell r="V752">
            <v>0</v>
          </cell>
          <cell r="W752">
            <v>0</v>
          </cell>
          <cell r="Y752">
            <v>0</v>
          </cell>
          <cell r="AA752">
            <v>0</v>
          </cell>
          <cell r="AJ752">
            <v>0</v>
          </cell>
          <cell r="AN752">
            <v>0</v>
          </cell>
          <cell r="AR752">
            <v>0</v>
          </cell>
          <cell r="AV752">
            <v>0</v>
          </cell>
          <cell r="AZ752">
            <v>0</v>
          </cell>
        </row>
        <row r="753">
          <cell r="Q753">
            <v>0</v>
          </cell>
          <cell r="S753">
            <v>0</v>
          </cell>
          <cell r="U753">
            <v>0</v>
          </cell>
          <cell r="V753">
            <v>0</v>
          </cell>
          <cell r="W753">
            <v>0</v>
          </cell>
          <cell r="Y753">
            <v>0</v>
          </cell>
          <cell r="AA753">
            <v>0</v>
          </cell>
          <cell r="AJ753">
            <v>0</v>
          </cell>
          <cell r="AN753">
            <v>0</v>
          </cell>
          <cell r="AR753">
            <v>0</v>
          </cell>
          <cell r="AV753">
            <v>0</v>
          </cell>
          <cell r="AZ753">
            <v>0</v>
          </cell>
        </row>
        <row r="754">
          <cell r="V754">
            <v>0</v>
          </cell>
          <cell r="W754">
            <v>353509.25</v>
          </cell>
          <cell r="Y754">
            <v>329941.96999999997</v>
          </cell>
          <cell r="AA754">
            <v>306374.69</v>
          </cell>
          <cell r="AJ754">
            <v>0</v>
          </cell>
          <cell r="AN754">
            <v>0</v>
          </cell>
          <cell r="AR754">
            <v>71683.820416666669</v>
          </cell>
          <cell r="AV754">
            <v>173808.71708333332</v>
          </cell>
          <cell r="AZ754">
            <v>260222.09375</v>
          </cell>
        </row>
        <row r="755">
          <cell r="V755">
            <v>0</v>
          </cell>
          <cell r="W755">
            <v>0</v>
          </cell>
          <cell r="Y755">
            <v>0</v>
          </cell>
          <cell r="AA755">
            <v>827353.89</v>
          </cell>
          <cell r="AJ755">
            <v>0</v>
          </cell>
          <cell r="AN755">
            <v>0</v>
          </cell>
          <cell r="AR755">
            <v>0</v>
          </cell>
          <cell r="AV755">
            <v>238849.18874999997</v>
          </cell>
          <cell r="AZ755">
            <v>475236.01874999999</v>
          </cell>
        </row>
        <row r="756">
          <cell r="Y756">
            <v>21062818.800000001</v>
          </cell>
          <cell r="AA756">
            <v>21062818.800000001</v>
          </cell>
          <cell r="AR756">
            <v>877617.45000000007</v>
          </cell>
          <cell r="AV756">
            <v>7898557.0500000007</v>
          </cell>
          <cell r="AZ756">
            <v>14919493.172083333</v>
          </cell>
        </row>
        <row r="757">
          <cell r="Q757">
            <v>0</v>
          </cell>
          <cell r="S757">
            <v>0</v>
          </cell>
          <cell r="U757">
            <v>0</v>
          </cell>
          <cell r="V757">
            <v>0</v>
          </cell>
          <cell r="W757">
            <v>0</v>
          </cell>
          <cell r="Y757">
            <v>0</v>
          </cell>
          <cell r="AA757">
            <v>0</v>
          </cell>
          <cell r="AJ757">
            <v>0</v>
          </cell>
          <cell r="AN757">
            <v>0</v>
          </cell>
          <cell r="AR757">
            <v>0</v>
          </cell>
          <cell r="AV757">
            <v>0</v>
          </cell>
          <cell r="AZ757">
            <v>0</v>
          </cell>
        </row>
        <row r="758">
          <cell r="U758">
            <v>0</v>
          </cell>
          <cell r="V758">
            <v>0</v>
          </cell>
          <cell r="W758">
            <v>0</v>
          </cell>
          <cell r="Y758">
            <v>0</v>
          </cell>
          <cell r="AA758">
            <v>0</v>
          </cell>
          <cell r="AJ758">
            <v>0</v>
          </cell>
          <cell r="AN758">
            <v>0</v>
          </cell>
          <cell r="AR758">
            <v>0</v>
          </cell>
          <cell r="AV758">
            <v>0</v>
          </cell>
          <cell r="AZ758">
            <v>0</v>
          </cell>
        </row>
        <row r="759">
          <cell r="Q759">
            <v>0</v>
          </cell>
          <cell r="S759">
            <v>0</v>
          </cell>
          <cell r="U759">
            <v>0</v>
          </cell>
          <cell r="V759">
            <v>0</v>
          </cell>
          <cell r="W759">
            <v>0</v>
          </cell>
          <cell r="Y759">
            <v>0</v>
          </cell>
          <cell r="AA759">
            <v>0</v>
          </cell>
          <cell r="AJ759">
            <v>0</v>
          </cell>
          <cell r="AN759">
            <v>0</v>
          </cell>
          <cell r="AR759">
            <v>0</v>
          </cell>
          <cell r="AV759">
            <v>0</v>
          </cell>
          <cell r="AZ759">
            <v>0</v>
          </cell>
        </row>
        <row r="760">
          <cell r="Q760">
            <v>0</v>
          </cell>
          <cell r="S760">
            <v>0</v>
          </cell>
          <cell r="U760">
            <v>0</v>
          </cell>
          <cell r="V760">
            <v>0</v>
          </cell>
          <cell r="W760">
            <v>0</v>
          </cell>
          <cell r="Y760">
            <v>0</v>
          </cell>
          <cell r="AA760">
            <v>0</v>
          </cell>
          <cell r="AJ760">
            <v>0</v>
          </cell>
          <cell r="AN760">
            <v>0</v>
          </cell>
          <cell r="AR760">
            <v>0</v>
          </cell>
          <cell r="AV760">
            <v>0</v>
          </cell>
          <cell r="AZ760">
            <v>0</v>
          </cell>
        </row>
        <row r="761">
          <cell r="Q761">
            <v>0</v>
          </cell>
          <cell r="S761">
            <v>0</v>
          </cell>
          <cell r="U761">
            <v>0</v>
          </cell>
          <cell r="V761">
            <v>0</v>
          </cell>
          <cell r="W761">
            <v>0</v>
          </cell>
          <cell r="Y761">
            <v>0</v>
          </cell>
          <cell r="AA761">
            <v>0</v>
          </cell>
          <cell r="AJ761">
            <v>0</v>
          </cell>
          <cell r="AN761">
            <v>0</v>
          </cell>
          <cell r="AR761">
            <v>0</v>
          </cell>
          <cell r="AV761">
            <v>0</v>
          </cell>
          <cell r="AZ761">
            <v>0</v>
          </cell>
        </row>
        <row r="762">
          <cell r="Q762">
            <v>0</v>
          </cell>
          <cell r="S762">
            <v>0</v>
          </cell>
          <cell r="U762">
            <v>0</v>
          </cell>
          <cell r="V762">
            <v>0</v>
          </cell>
          <cell r="W762">
            <v>0</v>
          </cell>
          <cell r="Y762">
            <v>0</v>
          </cell>
          <cell r="AA762">
            <v>0</v>
          </cell>
          <cell r="AJ762">
            <v>0</v>
          </cell>
          <cell r="AN762">
            <v>0</v>
          </cell>
          <cell r="AR762">
            <v>0</v>
          </cell>
          <cell r="AV762">
            <v>0</v>
          </cell>
          <cell r="AZ762">
            <v>0</v>
          </cell>
        </row>
        <row r="763">
          <cell r="Q763">
            <v>0</v>
          </cell>
          <cell r="S763">
            <v>0</v>
          </cell>
          <cell r="U763">
            <v>0</v>
          </cell>
          <cell r="V763">
            <v>0</v>
          </cell>
          <cell r="W763">
            <v>0</v>
          </cell>
          <cell r="Y763">
            <v>0</v>
          </cell>
          <cell r="AA763">
            <v>0</v>
          </cell>
          <cell r="AJ763">
            <v>0</v>
          </cell>
          <cell r="AN763">
            <v>0</v>
          </cell>
          <cell r="AR763">
            <v>0</v>
          </cell>
          <cell r="AV763">
            <v>0</v>
          </cell>
          <cell r="AZ763">
            <v>0</v>
          </cell>
        </row>
        <row r="764">
          <cell r="Q764">
            <v>4133754</v>
          </cell>
          <cell r="S764">
            <v>4133754</v>
          </cell>
          <cell r="U764">
            <v>4280091</v>
          </cell>
          <cell r="V764">
            <v>4280091</v>
          </cell>
          <cell r="W764">
            <v>4267120</v>
          </cell>
          <cell r="Y764">
            <v>4267120</v>
          </cell>
          <cell r="AA764">
            <v>4169189</v>
          </cell>
          <cell r="AJ764">
            <v>2633392.0833333335</v>
          </cell>
          <cell r="AN764">
            <v>3311348.9583333335</v>
          </cell>
          <cell r="AR764">
            <v>4015062.75</v>
          </cell>
          <cell r="AV764">
            <v>4204203.291666667</v>
          </cell>
          <cell r="AZ764">
            <v>3676091.5416666665</v>
          </cell>
        </row>
        <row r="765">
          <cell r="Q765">
            <v>2860755</v>
          </cell>
          <cell r="S765">
            <v>2860755</v>
          </cell>
          <cell r="U765">
            <v>2962026</v>
          </cell>
          <cell r="V765">
            <v>2962026</v>
          </cell>
          <cell r="W765">
            <v>2953050</v>
          </cell>
          <cell r="Y765">
            <v>2953050</v>
          </cell>
          <cell r="AA765">
            <v>2885278</v>
          </cell>
          <cell r="AJ765">
            <v>1822432.9166666667</v>
          </cell>
          <cell r="AN765">
            <v>2291611.2916666665</v>
          </cell>
          <cell r="AR765">
            <v>2778614.5416666665</v>
          </cell>
          <cell r="AV765">
            <v>2909508.875</v>
          </cell>
          <cell r="AZ765">
            <v>2544030.5</v>
          </cell>
        </row>
        <row r="766">
          <cell r="Y766">
            <v>0</v>
          </cell>
          <cell r="AA766">
            <v>0</v>
          </cell>
          <cell r="AR766">
            <v>0</v>
          </cell>
          <cell r="AV766">
            <v>2077.6166666666668</v>
          </cell>
          <cell r="AZ766">
            <v>2077.6166666666668</v>
          </cell>
        </row>
        <row r="767">
          <cell r="AV767">
            <v>0</v>
          </cell>
          <cell r="AZ767">
            <v>0</v>
          </cell>
        </row>
        <row r="768">
          <cell r="AV768">
            <v>0</v>
          </cell>
          <cell r="AZ768">
            <v>0</v>
          </cell>
        </row>
        <row r="769">
          <cell r="U769">
            <v>22523.67</v>
          </cell>
          <cell r="V769">
            <v>41259.14</v>
          </cell>
          <cell r="W769">
            <v>44179.64</v>
          </cell>
          <cell r="Y769">
            <v>60261.69</v>
          </cell>
          <cell r="AA769">
            <v>131168.87</v>
          </cell>
          <cell r="AJ769">
            <v>0</v>
          </cell>
          <cell r="AN769">
            <v>2815.4587499999998</v>
          </cell>
          <cell r="AR769">
            <v>17066.383750000001</v>
          </cell>
          <cell r="AV769">
            <v>52855.332083333342</v>
          </cell>
          <cell r="AZ769">
            <v>99601.676666666652</v>
          </cell>
        </row>
        <row r="770">
          <cell r="U770">
            <v>24180.17</v>
          </cell>
          <cell r="V770">
            <v>24180.17</v>
          </cell>
          <cell r="W770">
            <v>81168.09</v>
          </cell>
          <cell r="Y770">
            <v>90435.59</v>
          </cell>
          <cell r="AA770">
            <v>9760</v>
          </cell>
          <cell r="AJ770">
            <v>0</v>
          </cell>
          <cell r="AN770">
            <v>1820.8404166666667</v>
          </cell>
          <cell r="AR770">
            <v>22740.672083333335</v>
          </cell>
          <cell r="AV770">
            <v>36499.042500000003</v>
          </cell>
          <cell r="AZ770">
            <v>37931.535416666666</v>
          </cell>
        </row>
        <row r="771">
          <cell r="Q771">
            <v>16634.84</v>
          </cell>
          <cell r="S771">
            <v>27748.45</v>
          </cell>
          <cell r="U771">
            <v>45645.96</v>
          </cell>
          <cell r="V771">
            <v>61948.21</v>
          </cell>
          <cell r="W771">
            <v>69294.720000000001</v>
          </cell>
          <cell r="Y771">
            <v>96772.53</v>
          </cell>
          <cell r="AA771">
            <v>157990.29999999999</v>
          </cell>
          <cell r="AJ771">
            <v>2501.4366666666665</v>
          </cell>
          <cell r="AN771">
            <v>12154.745000000001</v>
          </cell>
          <cell r="AR771">
            <v>37090.137083333335</v>
          </cell>
          <cell r="AV771">
            <v>81248.169583333321</v>
          </cell>
          <cell r="AZ771">
            <v>136879.11791666664</v>
          </cell>
        </row>
        <row r="772">
          <cell r="Q772">
            <v>683365.16</v>
          </cell>
          <cell r="S772">
            <v>683365.16</v>
          </cell>
          <cell r="U772">
            <v>668771.35</v>
          </cell>
          <cell r="V772">
            <v>668771.35</v>
          </cell>
          <cell r="W772">
            <v>630705.28</v>
          </cell>
          <cell r="Y772">
            <v>630705.28</v>
          </cell>
          <cell r="AA772">
            <v>596135.67000000004</v>
          </cell>
          <cell r="AJ772">
            <v>110499.13500000001</v>
          </cell>
          <cell r="AN772">
            <v>336463.29541666672</v>
          </cell>
          <cell r="AR772">
            <v>551456.64750000008</v>
          </cell>
          <cell r="AV772">
            <v>638361.44708333339</v>
          </cell>
          <cell r="AZ772">
            <v>584818.11624999996</v>
          </cell>
        </row>
        <row r="773">
          <cell r="Q773">
            <v>241739.55</v>
          </cell>
          <cell r="S773">
            <v>232335.8</v>
          </cell>
          <cell r="U773">
            <v>245867.95</v>
          </cell>
          <cell r="V773">
            <v>245867.95</v>
          </cell>
          <cell r="W773">
            <v>247470.7</v>
          </cell>
          <cell r="Y773">
            <v>247470.7</v>
          </cell>
          <cell r="AA773">
            <v>255429.95</v>
          </cell>
          <cell r="AJ773">
            <v>40564.564583333333</v>
          </cell>
          <cell r="AN773">
            <v>120867.19375000002</v>
          </cell>
          <cell r="AR773">
            <v>203157.08333333334</v>
          </cell>
          <cell r="AV773">
            <v>247565.3979166667</v>
          </cell>
          <cell r="AZ773">
            <v>258391.32625000001</v>
          </cell>
        </row>
        <row r="774">
          <cell r="Q774">
            <v>40781553.810000002</v>
          </cell>
          <cell r="S774">
            <v>40781553.810000002</v>
          </cell>
          <cell r="U774">
            <v>42403614.670000002</v>
          </cell>
          <cell r="V774">
            <v>42403614.670000002</v>
          </cell>
          <cell r="W774">
            <v>43497629.240000002</v>
          </cell>
          <cell r="Y774">
            <v>43497629.240000002</v>
          </cell>
          <cell r="AA774">
            <v>43153843.530000001</v>
          </cell>
          <cell r="AJ774">
            <v>35974316.675000004</v>
          </cell>
          <cell r="AN774">
            <v>39888948.091250002</v>
          </cell>
          <cell r="AR774">
            <v>41889331.492916673</v>
          </cell>
          <cell r="AV774">
            <v>42478579.68</v>
          </cell>
          <cell r="AZ774">
            <v>42467797.691250004</v>
          </cell>
        </row>
        <row r="775">
          <cell r="Q775">
            <v>458260.45</v>
          </cell>
          <cell r="S775">
            <v>458260.45</v>
          </cell>
          <cell r="U775">
            <v>454247.55</v>
          </cell>
          <cell r="V775">
            <v>454247.55</v>
          </cell>
          <cell r="W775">
            <v>452529.3</v>
          </cell>
          <cell r="Y775">
            <v>452529.3</v>
          </cell>
          <cell r="AA775">
            <v>452529.3</v>
          </cell>
          <cell r="AJ775">
            <v>134727.16375000001</v>
          </cell>
          <cell r="AN775">
            <v>286979.03458333336</v>
          </cell>
          <cell r="AR775">
            <v>438036.91583333333</v>
          </cell>
          <cell r="AV775">
            <v>453546.39374999987</v>
          </cell>
          <cell r="AZ775">
            <v>445883.95624999987</v>
          </cell>
        </row>
        <row r="776">
          <cell r="Q776">
            <v>9882.57</v>
          </cell>
          <cell r="S776">
            <v>21957.09</v>
          </cell>
          <cell r="U776">
            <v>44925.42</v>
          </cell>
          <cell r="V776">
            <v>58360.44</v>
          </cell>
          <cell r="W776">
            <v>58360.44</v>
          </cell>
          <cell r="Y776">
            <v>64478.26</v>
          </cell>
          <cell r="AA776">
            <v>82265.820000000007</v>
          </cell>
          <cell r="AJ776">
            <v>816.18208333333325</v>
          </cell>
          <cell r="AN776">
            <v>10449.615</v>
          </cell>
          <cell r="AR776">
            <v>29598.21166666667</v>
          </cell>
          <cell r="AV776">
            <v>55401.469583333324</v>
          </cell>
          <cell r="AZ776">
            <v>75449.211250000008</v>
          </cell>
        </row>
        <row r="777">
          <cell r="Q777">
            <v>490117.43</v>
          </cell>
          <cell r="S777">
            <v>490117.43</v>
          </cell>
          <cell r="U777">
            <v>455525.18</v>
          </cell>
          <cell r="V777">
            <v>455525.18</v>
          </cell>
          <cell r="W777">
            <v>441639.56</v>
          </cell>
          <cell r="Y777">
            <v>441639.56</v>
          </cell>
          <cell r="AA777">
            <v>423469.81</v>
          </cell>
          <cell r="AJ777">
            <v>103612.79291666667</v>
          </cell>
          <cell r="AN777">
            <v>262661.23833333334</v>
          </cell>
          <cell r="AR777">
            <v>411610.1275</v>
          </cell>
          <cell r="AV777">
            <v>449472.91791666666</v>
          </cell>
          <cell r="AZ777">
            <v>427920.98875000002</v>
          </cell>
        </row>
        <row r="778">
          <cell r="Q778">
            <v>0</v>
          </cell>
          <cell r="S778">
            <v>8558.7999999999993</v>
          </cell>
          <cell r="U778">
            <v>0</v>
          </cell>
          <cell r="V778">
            <v>0</v>
          </cell>
          <cell r="W778">
            <v>0</v>
          </cell>
          <cell r="Y778">
            <v>0</v>
          </cell>
          <cell r="AA778">
            <v>0</v>
          </cell>
          <cell r="AJ778">
            <v>0</v>
          </cell>
          <cell r="AN778">
            <v>713.23333333333323</v>
          </cell>
          <cell r="AR778">
            <v>713.23333333333323</v>
          </cell>
          <cell r="AV778">
            <v>713.23333333333323</v>
          </cell>
          <cell r="AZ778">
            <v>0</v>
          </cell>
        </row>
        <row r="779">
          <cell r="Q779">
            <v>-67607036.299999997</v>
          </cell>
          <cell r="S779">
            <v>-67607036.299999997</v>
          </cell>
          <cell r="U779">
            <v>-67704614.450000003</v>
          </cell>
          <cell r="V779">
            <v>-67704614.450000003</v>
          </cell>
          <cell r="W779">
            <v>-68004614.450000003</v>
          </cell>
          <cell r="Y779">
            <v>-68006714.870000005</v>
          </cell>
          <cell r="AA779">
            <v>-64468965.899999999</v>
          </cell>
          <cell r="AJ779">
            <v>-67392846.822083324</v>
          </cell>
          <cell r="AN779">
            <v>-67536853.229166672</v>
          </cell>
          <cell r="AR779">
            <v>-67714449.501250014</v>
          </cell>
          <cell r="AV779">
            <v>-66816339.200416662</v>
          </cell>
          <cell r="AZ779">
            <v>-65759470.355000012</v>
          </cell>
        </row>
        <row r="780">
          <cell r="Q780">
            <v>0</v>
          </cell>
          <cell r="S780">
            <v>0</v>
          </cell>
          <cell r="U780">
            <v>0</v>
          </cell>
          <cell r="V780">
            <v>0</v>
          </cell>
          <cell r="W780">
            <v>0</v>
          </cell>
          <cell r="Y780">
            <v>0</v>
          </cell>
          <cell r="AA780">
            <v>0</v>
          </cell>
          <cell r="AJ780">
            <v>0</v>
          </cell>
          <cell r="AN780">
            <v>0</v>
          </cell>
          <cell r="AR780">
            <v>0</v>
          </cell>
          <cell r="AV780">
            <v>0</v>
          </cell>
          <cell r="AZ780">
            <v>0</v>
          </cell>
        </row>
        <row r="781">
          <cell r="Q781">
            <v>9936.27</v>
          </cell>
          <cell r="S781">
            <v>26357.34</v>
          </cell>
          <cell r="U781">
            <v>26357.34</v>
          </cell>
          <cell r="V781">
            <v>32712.34</v>
          </cell>
          <cell r="W781">
            <v>59998.09</v>
          </cell>
          <cell r="Y781">
            <v>116306.86</v>
          </cell>
          <cell r="AA781">
            <v>311392.64000000001</v>
          </cell>
          <cell r="AJ781">
            <v>606.76125000000002</v>
          </cell>
          <cell r="AN781">
            <v>8708.33</v>
          </cell>
          <cell r="AR781">
            <v>29765.632500000003</v>
          </cell>
          <cell r="AV781">
            <v>114704.02541666666</v>
          </cell>
          <cell r="AZ781">
            <v>237042.84541666668</v>
          </cell>
        </row>
        <row r="782">
          <cell r="Q782">
            <v>0</v>
          </cell>
          <cell r="S782">
            <v>0</v>
          </cell>
          <cell r="U782">
            <v>0</v>
          </cell>
          <cell r="V782">
            <v>0</v>
          </cell>
          <cell r="W782">
            <v>0</v>
          </cell>
          <cell r="Y782">
            <v>0</v>
          </cell>
          <cell r="AA782">
            <v>0</v>
          </cell>
          <cell r="AJ782">
            <v>0</v>
          </cell>
          <cell r="AN782">
            <v>0</v>
          </cell>
          <cell r="AR782">
            <v>0</v>
          </cell>
          <cell r="AV782">
            <v>0</v>
          </cell>
          <cell r="AZ782">
            <v>0</v>
          </cell>
        </row>
        <row r="783">
          <cell r="Q783">
            <v>0</v>
          </cell>
          <cell r="S783">
            <v>0</v>
          </cell>
          <cell r="U783">
            <v>0</v>
          </cell>
          <cell r="V783">
            <v>0</v>
          </cell>
          <cell r="W783">
            <v>0</v>
          </cell>
          <cell r="Y783">
            <v>0</v>
          </cell>
          <cell r="AA783">
            <v>0</v>
          </cell>
          <cell r="AJ783">
            <v>0</v>
          </cell>
          <cell r="AN783">
            <v>0</v>
          </cell>
          <cell r="AR783">
            <v>0</v>
          </cell>
          <cell r="AV783">
            <v>0</v>
          </cell>
          <cell r="AZ783">
            <v>0</v>
          </cell>
        </row>
        <row r="784">
          <cell r="Q784">
            <v>37523294.479999997</v>
          </cell>
          <cell r="S784">
            <v>37552678.829999998</v>
          </cell>
          <cell r="U784">
            <v>37578713.310000002</v>
          </cell>
          <cell r="V784">
            <v>37590005.939999998</v>
          </cell>
          <cell r="W784">
            <v>37607413.969999999</v>
          </cell>
          <cell r="Y784">
            <v>37642895.469999999</v>
          </cell>
          <cell r="AA784">
            <v>37683008.939999998</v>
          </cell>
          <cell r="AJ784">
            <v>37448040.617083333</v>
          </cell>
          <cell r="AN784">
            <v>37498014.251666673</v>
          </cell>
          <cell r="AR784">
            <v>37552036.469166674</v>
          </cell>
          <cell r="AV784">
            <v>37616748.584583335</v>
          </cell>
          <cell r="AZ784">
            <v>37702949.599999994</v>
          </cell>
        </row>
        <row r="785">
          <cell r="Q785">
            <v>140063.73000000001</v>
          </cell>
          <cell r="S785">
            <v>140063.73000000001</v>
          </cell>
          <cell r="U785">
            <v>123642.66</v>
          </cell>
          <cell r="V785">
            <v>123642.66</v>
          </cell>
          <cell r="W785">
            <v>290001.90999999997</v>
          </cell>
          <cell r="Y785">
            <v>290001.90999999997</v>
          </cell>
          <cell r="AA785">
            <v>215389.53</v>
          </cell>
          <cell r="AJ785">
            <v>5835.9887500000004</v>
          </cell>
          <cell r="AN785">
            <v>50471.265000000007</v>
          </cell>
          <cell r="AR785">
            <v>126343.66208333334</v>
          </cell>
          <cell r="AV785">
            <v>203909.51375000001</v>
          </cell>
          <cell r="AZ785">
            <v>297171.93875000003</v>
          </cell>
        </row>
        <row r="786">
          <cell r="Q786">
            <v>0</v>
          </cell>
          <cell r="S786">
            <v>0</v>
          </cell>
          <cell r="U786">
            <v>0</v>
          </cell>
          <cell r="V786">
            <v>0</v>
          </cell>
          <cell r="W786">
            <v>0</v>
          </cell>
          <cell r="Y786">
            <v>0</v>
          </cell>
          <cell r="AA786">
            <v>0</v>
          </cell>
          <cell r="AJ786">
            <v>948.33333333333337</v>
          </cell>
          <cell r="AN786">
            <v>948.33333333333337</v>
          </cell>
          <cell r="AR786">
            <v>948.33333333333337</v>
          </cell>
          <cell r="AV786">
            <v>0</v>
          </cell>
          <cell r="AZ786">
            <v>0</v>
          </cell>
        </row>
        <row r="787">
          <cell r="W787">
            <v>0</v>
          </cell>
          <cell r="Y787">
            <v>0</v>
          </cell>
          <cell r="AA787">
            <v>0</v>
          </cell>
          <cell r="AJ787">
            <v>0</v>
          </cell>
          <cell r="AN787">
            <v>0</v>
          </cell>
          <cell r="AR787">
            <v>0</v>
          </cell>
          <cell r="AV787">
            <v>0</v>
          </cell>
          <cell r="AZ787">
            <v>0</v>
          </cell>
        </row>
        <row r="788">
          <cell r="W788">
            <v>0</v>
          </cell>
          <cell r="Y788">
            <v>61473.05</v>
          </cell>
          <cell r="AA788">
            <v>73626.460000000006</v>
          </cell>
          <cell r="AJ788">
            <v>0</v>
          </cell>
          <cell r="AN788">
            <v>0</v>
          </cell>
          <cell r="AR788">
            <v>6976.8187500000013</v>
          </cell>
          <cell r="AV788">
            <v>49204.075833333336</v>
          </cell>
          <cell r="AZ788">
            <v>123473.66250000002</v>
          </cell>
        </row>
        <row r="789">
          <cell r="Q789">
            <v>9351936.5800000001</v>
          </cell>
          <cell r="S789">
            <v>9351936.5800000001</v>
          </cell>
          <cell r="U789">
            <v>9351936.5800000001</v>
          </cell>
          <cell r="V789">
            <v>9351936.5800000001</v>
          </cell>
          <cell r="W789">
            <v>9351936.5800000001</v>
          </cell>
          <cell r="Y789">
            <v>9351936.5800000001</v>
          </cell>
          <cell r="AA789">
            <v>9351936.5800000001</v>
          </cell>
          <cell r="AJ789">
            <v>9351936.5800000001</v>
          </cell>
          <cell r="AN789">
            <v>9351936.5800000001</v>
          </cell>
          <cell r="AR789">
            <v>9351936.5800000001</v>
          </cell>
          <cell r="AV789">
            <v>9351936.5800000001</v>
          </cell>
          <cell r="AZ789">
            <v>9351936.5800000001</v>
          </cell>
        </row>
        <row r="790">
          <cell r="AA790">
            <v>181849.04</v>
          </cell>
          <cell r="AR790">
            <v>0</v>
          </cell>
          <cell r="AV790">
            <v>50761.894999999997</v>
          </cell>
          <cell r="AZ790">
            <v>93158.97500000002</v>
          </cell>
        </row>
        <row r="791">
          <cell r="Q791">
            <v>209796.52</v>
          </cell>
          <cell r="S791">
            <v>209796.52</v>
          </cell>
          <cell r="U791">
            <v>209796.52</v>
          </cell>
          <cell r="V791">
            <v>209796.52</v>
          </cell>
          <cell r="W791">
            <v>209796.52</v>
          </cell>
          <cell r="Y791">
            <v>209796.52</v>
          </cell>
          <cell r="AA791">
            <v>209796.52</v>
          </cell>
          <cell r="AJ791">
            <v>209796.52</v>
          </cell>
          <cell r="AN791">
            <v>209796.52</v>
          </cell>
          <cell r="AR791">
            <v>209796.52</v>
          </cell>
          <cell r="AV791">
            <v>209796.52</v>
          </cell>
          <cell r="AZ791">
            <v>209796.52</v>
          </cell>
        </row>
        <row r="792">
          <cell r="Q792">
            <v>1325189.93</v>
          </cell>
          <cell r="S792">
            <v>1326161.72</v>
          </cell>
          <cell r="U792">
            <v>1328200.25</v>
          </cell>
          <cell r="V792">
            <v>1339871.3600000001</v>
          </cell>
          <cell r="W792">
            <v>1340741.81</v>
          </cell>
          <cell r="Y792">
            <v>1355139.02</v>
          </cell>
          <cell r="AA792">
            <v>1363467.98</v>
          </cell>
          <cell r="AJ792">
            <v>1319437.5062499999</v>
          </cell>
          <cell r="AN792">
            <v>1322497.3575000002</v>
          </cell>
          <cell r="AR792">
            <v>1330588.0179166666</v>
          </cell>
          <cell r="AV792">
            <v>1343651.44875</v>
          </cell>
          <cell r="AZ792">
            <v>1357935.3462499997</v>
          </cell>
        </row>
        <row r="793">
          <cell r="Q793">
            <v>8717.5</v>
          </cell>
          <cell r="S793">
            <v>8717.5</v>
          </cell>
          <cell r="U793">
            <v>8717.5</v>
          </cell>
          <cell r="V793">
            <v>8717.5</v>
          </cell>
          <cell r="W793">
            <v>8717.5</v>
          </cell>
          <cell r="Y793">
            <v>8717.5</v>
          </cell>
          <cell r="AA793">
            <v>8717.5</v>
          </cell>
          <cell r="AJ793">
            <v>8717.5</v>
          </cell>
          <cell r="AN793">
            <v>8717.5</v>
          </cell>
          <cell r="AR793">
            <v>8717.5</v>
          </cell>
          <cell r="AV793">
            <v>8717.5</v>
          </cell>
          <cell r="AZ793">
            <v>8717.5</v>
          </cell>
        </row>
        <row r="794">
          <cell r="Q794">
            <v>2650805.2599999998</v>
          </cell>
          <cell r="S794">
            <v>2694693.07</v>
          </cell>
          <cell r="U794">
            <v>2752812.1</v>
          </cell>
          <cell r="V794">
            <v>2761985.28</v>
          </cell>
          <cell r="W794">
            <v>2767190.39</v>
          </cell>
          <cell r="Y794">
            <v>2784303.01</v>
          </cell>
          <cell r="AA794">
            <v>2820624.47</v>
          </cell>
          <cell r="AJ794">
            <v>2547513.4504166669</v>
          </cell>
          <cell r="AN794">
            <v>2601861.3962499998</v>
          </cell>
          <cell r="AR794">
            <v>2679223.7204166669</v>
          </cell>
          <cell r="AV794">
            <v>2794202.82</v>
          </cell>
          <cell r="AZ794">
            <v>3125791.7349999999</v>
          </cell>
        </row>
        <row r="795">
          <cell r="Q795">
            <v>2577686.9300000002</v>
          </cell>
          <cell r="S795">
            <v>2577686.9300000002</v>
          </cell>
          <cell r="U795">
            <v>2577686.9300000002</v>
          </cell>
          <cell r="V795">
            <v>2577686.9300000002</v>
          </cell>
          <cell r="W795">
            <v>2577686.9300000002</v>
          </cell>
          <cell r="Y795">
            <v>2651381.7400000002</v>
          </cell>
          <cell r="AA795">
            <v>2651381.7400000002</v>
          </cell>
          <cell r="AJ795">
            <v>2614637.219583333</v>
          </cell>
          <cell r="AN795">
            <v>2615058.8933333331</v>
          </cell>
          <cell r="AR795">
            <v>2604115.0241666664</v>
          </cell>
          <cell r="AV795">
            <v>2605322.4837500006</v>
          </cell>
          <cell r="AZ795">
            <v>2629887.4204166676</v>
          </cell>
        </row>
        <row r="796">
          <cell r="Q796">
            <v>856121.11</v>
          </cell>
          <cell r="S796">
            <v>856121.11</v>
          </cell>
          <cell r="U796">
            <v>856121.11</v>
          </cell>
          <cell r="V796">
            <v>856121.11</v>
          </cell>
          <cell r="W796">
            <v>856121.11</v>
          </cell>
          <cell r="Y796">
            <v>856121.11</v>
          </cell>
          <cell r="AA796">
            <v>856121.11</v>
          </cell>
          <cell r="AJ796">
            <v>856121.11</v>
          </cell>
          <cell r="AN796">
            <v>856121.11</v>
          </cell>
          <cell r="AR796">
            <v>856121.11</v>
          </cell>
          <cell r="AV796">
            <v>856121.11</v>
          </cell>
          <cell r="AZ796">
            <v>856121.11</v>
          </cell>
        </row>
        <row r="797">
          <cell r="Q797">
            <v>366.95</v>
          </cell>
          <cell r="S797">
            <v>366.95</v>
          </cell>
          <cell r="U797">
            <v>366.95</v>
          </cell>
          <cell r="V797">
            <v>366.95</v>
          </cell>
          <cell r="W797">
            <v>366.95</v>
          </cell>
          <cell r="Y797">
            <v>366.95</v>
          </cell>
          <cell r="AA797">
            <v>366.95</v>
          </cell>
          <cell r="AJ797">
            <v>366.94999999999987</v>
          </cell>
          <cell r="AN797">
            <v>366.94999999999987</v>
          </cell>
          <cell r="AR797">
            <v>366.94999999999987</v>
          </cell>
          <cell r="AV797">
            <v>366.94999999999987</v>
          </cell>
          <cell r="AZ797">
            <v>366.94999999999987</v>
          </cell>
        </row>
        <row r="798">
          <cell r="Q798">
            <v>0</v>
          </cell>
          <cell r="S798">
            <v>0</v>
          </cell>
          <cell r="U798">
            <v>0</v>
          </cell>
          <cell r="V798">
            <v>0</v>
          </cell>
          <cell r="W798">
            <v>0</v>
          </cell>
          <cell r="Y798">
            <v>0</v>
          </cell>
          <cell r="AA798">
            <v>0</v>
          </cell>
          <cell r="AJ798">
            <v>0</v>
          </cell>
          <cell r="AN798">
            <v>0</v>
          </cell>
          <cell r="AR798">
            <v>0</v>
          </cell>
          <cell r="AV798">
            <v>0</v>
          </cell>
          <cell r="AZ798">
            <v>0</v>
          </cell>
        </row>
        <row r="799">
          <cell r="Q799">
            <v>379591.4</v>
          </cell>
          <cell r="S799">
            <v>379591.4</v>
          </cell>
          <cell r="U799">
            <v>379591.4</v>
          </cell>
          <cell r="V799">
            <v>379591.4</v>
          </cell>
          <cell r="W799">
            <v>379591.4</v>
          </cell>
          <cell r="Y799">
            <v>379591.4</v>
          </cell>
          <cell r="AA799">
            <v>0</v>
          </cell>
          <cell r="AJ799">
            <v>379591.39999999997</v>
          </cell>
          <cell r="AN799">
            <v>379591.39999999997</v>
          </cell>
          <cell r="AR799">
            <v>379591.39999999997</v>
          </cell>
          <cell r="AV799">
            <v>268877.24166666664</v>
          </cell>
          <cell r="AZ799">
            <v>142346.77499999999</v>
          </cell>
        </row>
        <row r="800">
          <cell r="Q800">
            <v>769040.33</v>
          </cell>
          <cell r="S800">
            <v>769040.33</v>
          </cell>
          <cell r="U800">
            <v>769040.33</v>
          </cell>
          <cell r="V800">
            <v>769040.33</v>
          </cell>
          <cell r="W800">
            <v>769040.33</v>
          </cell>
          <cell r="Y800">
            <v>769040.33</v>
          </cell>
          <cell r="AA800">
            <v>769040.33</v>
          </cell>
          <cell r="AJ800">
            <v>769040.33</v>
          </cell>
          <cell r="AN800">
            <v>769040.33</v>
          </cell>
          <cell r="AR800">
            <v>769040.33</v>
          </cell>
          <cell r="AV800">
            <v>769040.33</v>
          </cell>
          <cell r="AZ800">
            <v>769040.33</v>
          </cell>
        </row>
        <row r="801">
          <cell r="Q801">
            <v>15888.2</v>
          </cell>
          <cell r="S801">
            <v>15888.2</v>
          </cell>
          <cell r="U801">
            <v>15888.2</v>
          </cell>
          <cell r="V801">
            <v>15888.2</v>
          </cell>
          <cell r="W801">
            <v>15888.2</v>
          </cell>
          <cell r="Y801">
            <v>15888.2</v>
          </cell>
          <cell r="AA801">
            <v>15888.2</v>
          </cell>
          <cell r="AJ801">
            <v>15888.200000000003</v>
          </cell>
          <cell r="AN801">
            <v>15888.200000000003</v>
          </cell>
          <cell r="AR801">
            <v>15888.200000000003</v>
          </cell>
          <cell r="AV801">
            <v>15888.200000000003</v>
          </cell>
          <cell r="AZ801">
            <v>15888.200000000003</v>
          </cell>
        </row>
        <row r="802">
          <cell r="Q802">
            <v>3790854.8</v>
          </cell>
          <cell r="S802">
            <v>3808388.99</v>
          </cell>
          <cell r="U802">
            <v>3817587.28</v>
          </cell>
          <cell r="V802">
            <v>3819495.29</v>
          </cell>
          <cell r="W802">
            <v>3820379.01</v>
          </cell>
          <cell r="Y802">
            <v>3835565.26</v>
          </cell>
          <cell r="AA802">
            <v>3845788.41</v>
          </cell>
          <cell r="AJ802">
            <v>3511409.9820833337</v>
          </cell>
          <cell r="AN802">
            <v>3639967.8591666673</v>
          </cell>
          <cell r="AR802">
            <v>3756085.0500000003</v>
          </cell>
          <cell r="AV802">
            <v>3825066.5683333338</v>
          </cell>
          <cell r="AZ802">
            <v>3860539.9849999999</v>
          </cell>
        </row>
        <row r="803">
          <cell r="Q803">
            <v>4265950.47</v>
          </cell>
          <cell r="S803">
            <v>4286064.62</v>
          </cell>
          <cell r="U803">
            <v>4332108.88</v>
          </cell>
          <cell r="V803">
            <v>4342911.93</v>
          </cell>
          <cell r="W803">
            <v>4369226.54</v>
          </cell>
          <cell r="Y803">
            <v>4396375.51</v>
          </cell>
          <cell r="AA803">
            <v>4416615.62</v>
          </cell>
          <cell r="AJ803">
            <v>3742843.2991666659</v>
          </cell>
          <cell r="AN803">
            <v>4016696.1787499995</v>
          </cell>
          <cell r="AR803">
            <v>4206840.2312500002</v>
          </cell>
          <cell r="AV803">
            <v>4358768.1187499994</v>
          </cell>
          <cell r="AZ803">
            <v>4397367.6758333324</v>
          </cell>
        </row>
        <row r="804">
          <cell r="Q804">
            <v>995</v>
          </cell>
          <cell r="S804">
            <v>995</v>
          </cell>
          <cell r="U804">
            <v>995</v>
          </cell>
          <cell r="V804">
            <v>995</v>
          </cell>
          <cell r="W804">
            <v>995</v>
          </cell>
          <cell r="Y804">
            <v>995</v>
          </cell>
          <cell r="AA804">
            <v>0</v>
          </cell>
          <cell r="AJ804">
            <v>995</v>
          </cell>
          <cell r="AN804">
            <v>995</v>
          </cell>
          <cell r="AR804">
            <v>995</v>
          </cell>
          <cell r="AV804">
            <v>704.79166666666663</v>
          </cell>
          <cell r="AZ804">
            <v>373.125</v>
          </cell>
        </row>
        <row r="805">
          <cell r="Q805">
            <v>0</v>
          </cell>
          <cell r="S805">
            <v>0</v>
          </cell>
          <cell r="U805">
            <v>0</v>
          </cell>
          <cell r="V805">
            <v>0</v>
          </cell>
          <cell r="W805">
            <v>0</v>
          </cell>
          <cell r="Y805">
            <v>0</v>
          </cell>
          <cell r="AA805">
            <v>0</v>
          </cell>
          <cell r="AJ805">
            <v>0</v>
          </cell>
          <cell r="AN805">
            <v>0</v>
          </cell>
          <cell r="AR805">
            <v>0</v>
          </cell>
          <cell r="AV805">
            <v>0</v>
          </cell>
          <cell r="AZ805">
            <v>0</v>
          </cell>
        </row>
        <row r="806">
          <cell r="Q806">
            <v>0</v>
          </cell>
          <cell r="S806">
            <v>0</v>
          </cell>
          <cell r="U806">
            <v>0</v>
          </cell>
          <cell r="V806">
            <v>0</v>
          </cell>
          <cell r="W806">
            <v>0</v>
          </cell>
          <cell r="Y806">
            <v>0</v>
          </cell>
          <cell r="AA806">
            <v>0</v>
          </cell>
          <cell r="AJ806">
            <v>0</v>
          </cell>
          <cell r="AN806">
            <v>0</v>
          </cell>
          <cell r="AR806">
            <v>0</v>
          </cell>
          <cell r="AV806">
            <v>0</v>
          </cell>
          <cell r="AZ806">
            <v>0</v>
          </cell>
        </row>
        <row r="807">
          <cell r="Q807">
            <v>3089268.32</v>
          </cell>
          <cell r="S807">
            <v>3089268.32</v>
          </cell>
          <cell r="U807">
            <v>3090184.42</v>
          </cell>
          <cell r="V807">
            <v>3090220.42</v>
          </cell>
          <cell r="W807">
            <v>3090220.42</v>
          </cell>
          <cell r="Y807">
            <v>3090220.42</v>
          </cell>
          <cell r="AA807">
            <v>0</v>
          </cell>
          <cell r="AJ807">
            <v>3086443.0550000002</v>
          </cell>
          <cell r="AN807">
            <v>3088608.4704166665</v>
          </cell>
          <cell r="AR807">
            <v>3089697.7908333335</v>
          </cell>
          <cell r="AV807">
            <v>2188701.7766666668</v>
          </cell>
          <cell r="AZ807">
            <v>1158831.1575</v>
          </cell>
        </row>
        <row r="808">
          <cell r="Q808">
            <v>0</v>
          </cell>
          <cell r="S808">
            <v>0</v>
          </cell>
          <cell r="U808">
            <v>0</v>
          </cell>
          <cell r="V808">
            <v>0</v>
          </cell>
          <cell r="W808">
            <v>0</v>
          </cell>
          <cell r="Y808">
            <v>0</v>
          </cell>
          <cell r="AA808">
            <v>0</v>
          </cell>
          <cell r="AJ808">
            <v>0</v>
          </cell>
          <cell r="AN808">
            <v>0</v>
          </cell>
          <cell r="AR808">
            <v>0</v>
          </cell>
          <cell r="AV808">
            <v>0</v>
          </cell>
          <cell r="AZ808">
            <v>0</v>
          </cell>
        </row>
        <row r="809">
          <cell r="Q809">
            <v>0</v>
          </cell>
          <cell r="S809">
            <v>0</v>
          </cell>
          <cell r="U809">
            <v>0</v>
          </cell>
          <cell r="V809">
            <v>0</v>
          </cell>
          <cell r="W809">
            <v>0</v>
          </cell>
          <cell r="Y809">
            <v>0</v>
          </cell>
          <cell r="AA809">
            <v>0</v>
          </cell>
          <cell r="AJ809">
            <v>0</v>
          </cell>
          <cell r="AN809">
            <v>0</v>
          </cell>
          <cell r="AR809">
            <v>0</v>
          </cell>
          <cell r="AV809">
            <v>0</v>
          </cell>
          <cell r="AZ809">
            <v>0</v>
          </cell>
        </row>
        <row r="810">
          <cell r="Q810">
            <v>0</v>
          </cell>
          <cell r="S810">
            <v>0</v>
          </cell>
          <cell r="U810">
            <v>0</v>
          </cell>
          <cell r="V810">
            <v>0</v>
          </cell>
          <cell r="W810">
            <v>0</v>
          </cell>
          <cell r="Y810">
            <v>0</v>
          </cell>
          <cell r="AA810">
            <v>0</v>
          </cell>
          <cell r="AJ810">
            <v>0</v>
          </cell>
          <cell r="AN810">
            <v>0</v>
          </cell>
          <cell r="AR810">
            <v>0</v>
          </cell>
          <cell r="AV810">
            <v>0</v>
          </cell>
          <cell r="AZ810">
            <v>0</v>
          </cell>
        </row>
        <row r="811">
          <cell r="Q811">
            <v>0</v>
          </cell>
          <cell r="S811">
            <v>0</v>
          </cell>
          <cell r="U811">
            <v>0</v>
          </cell>
          <cell r="V811">
            <v>0</v>
          </cell>
          <cell r="W811">
            <v>0</v>
          </cell>
          <cell r="Y811">
            <v>0</v>
          </cell>
          <cell r="AA811">
            <v>0</v>
          </cell>
          <cell r="AJ811">
            <v>0</v>
          </cell>
          <cell r="AN811">
            <v>0</v>
          </cell>
          <cell r="AR811">
            <v>0</v>
          </cell>
          <cell r="AV811">
            <v>0</v>
          </cell>
          <cell r="AZ811">
            <v>0</v>
          </cell>
        </row>
        <row r="812">
          <cell r="Q812">
            <v>66942.149999999994</v>
          </cell>
          <cell r="S812">
            <v>66942.149999999994</v>
          </cell>
          <cell r="U812">
            <v>66942.149999999994</v>
          </cell>
          <cell r="V812">
            <v>66942.149999999994</v>
          </cell>
          <cell r="W812">
            <v>66942.149999999994</v>
          </cell>
          <cell r="Y812">
            <v>66942.149999999994</v>
          </cell>
          <cell r="AA812">
            <v>0</v>
          </cell>
          <cell r="AJ812">
            <v>66942.150000000009</v>
          </cell>
          <cell r="AN812">
            <v>66942.150000000009</v>
          </cell>
          <cell r="AR812">
            <v>66942.150000000009</v>
          </cell>
          <cell r="AV812">
            <v>47417.356250000004</v>
          </cell>
          <cell r="AZ812">
            <v>25103.306249999998</v>
          </cell>
        </row>
        <row r="813">
          <cell r="Q813">
            <v>8253623.4699999997</v>
          </cell>
          <cell r="S813">
            <v>8328982.0499999998</v>
          </cell>
          <cell r="U813">
            <v>8400758.4100000001</v>
          </cell>
          <cell r="V813">
            <v>8505094.9000000004</v>
          </cell>
          <cell r="W813">
            <v>8587670.2599999998</v>
          </cell>
          <cell r="Y813">
            <v>8609085.4900000002</v>
          </cell>
          <cell r="AA813">
            <v>8778235.7799999993</v>
          </cell>
          <cell r="AJ813">
            <v>7776202.8466666676</v>
          </cell>
          <cell r="AN813">
            <v>8079622.8716666661</v>
          </cell>
          <cell r="AR813">
            <v>8338041.5916666687</v>
          </cell>
          <cell r="AV813">
            <v>8562494.0283333343</v>
          </cell>
          <cell r="AZ813">
            <v>8913112.8074999992</v>
          </cell>
        </row>
        <row r="814">
          <cell r="Q814">
            <v>59043.75</v>
          </cell>
          <cell r="S814">
            <v>59043.75</v>
          </cell>
          <cell r="U814">
            <v>59043.75</v>
          </cell>
          <cell r="V814">
            <v>59043.75</v>
          </cell>
          <cell r="W814">
            <v>59043.75</v>
          </cell>
          <cell r="Y814">
            <v>59043.75</v>
          </cell>
          <cell r="AA814">
            <v>59043.75</v>
          </cell>
          <cell r="AJ814">
            <v>59043.75</v>
          </cell>
          <cell r="AN814">
            <v>59043.75</v>
          </cell>
          <cell r="AR814">
            <v>59043.75</v>
          </cell>
          <cell r="AV814">
            <v>59043.75</v>
          </cell>
          <cell r="AZ814">
            <v>59043.75</v>
          </cell>
        </row>
        <row r="815">
          <cell r="Q815">
            <v>134702.85999999999</v>
          </cell>
          <cell r="S815">
            <v>134702.85999999999</v>
          </cell>
          <cell r="U815">
            <v>139961.60000000001</v>
          </cell>
          <cell r="V815">
            <v>140236.6</v>
          </cell>
          <cell r="W815">
            <v>144720.29</v>
          </cell>
          <cell r="Y815">
            <v>146059.29</v>
          </cell>
          <cell r="AA815">
            <v>156448.78</v>
          </cell>
          <cell r="AJ815">
            <v>123046.25666666665</v>
          </cell>
          <cell r="AN815">
            <v>130108.77625</v>
          </cell>
          <cell r="AR815">
            <v>137164.26333333334</v>
          </cell>
          <cell r="AV815">
            <v>144124.53833333333</v>
          </cell>
          <cell r="AZ815">
            <v>150871.66916666669</v>
          </cell>
        </row>
        <row r="816">
          <cell r="Q816">
            <v>20193.82</v>
          </cell>
          <cell r="S816">
            <v>20293.82</v>
          </cell>
          <cell r="U816">
            <v>20293.82</v>
          </cell>
          <cell r="V816">
            <v>20293.82</v>
          </cell>
          <cell r="W816">
            <v>20293.82</v>
          </cell>
          <cell r="Y816">
            <v>20293.82</v>
          </cell>
          <cell r="AA816">
            <v>126042.95</v>
          </cell>
          <cell r="AJ816">
            <v>9296.0500000000011</v>
          </cell>
          <cell r="AN816">
            <v>16031.536666666669</v>
          </cell>
          <cell r="AR816">
            <v>20256.320000000003</v>
          </cell>
          <cell r="AV816">
            <v>63775.118333333339</v>
          </cell>
          <cell r="AZ816">
            <v>170423.08458333332</v>
          </cell>
        </row>
        <row r="817">
          <cell r="Q817">
            <v>2431.75</v>
          </cell>
          <cell r="S817">
            <v>2431.75</v>
          </cell>
          <cell r="U817">
            <v>10526.89</v>
          </cell>
          <cell r="V817">
            <v>13871.88</v>
          </cell>
          <cell r="W817">
            <v>23663.38</v>
          </cell>
          <cell r="Y817">
            <v>24383.38</v>
          </cell>
          <cell r="AA817">
            <v>29544</v>
          </cell>
          <cell r="AJ817">
            <v>699.44791666666663</v>
          </cell>
          <cell r="AN817">
            <v>2379.4237499999999</v>
          </cell>
          <cell r="AR817">
            <v>8933.9050000000007</v>
          </cell>
          <cell r="AV817">
            <v>18734.897083333333</v>
          </cell>
          <cell r="AZ817">
            <v>26902.921249999999</v>
          </cell>
        </row>
        <row r="818">
          <cell r="Q818">
            <v>145168.22</v>
          </cell>
          <cell r="S818">
            <v>148663.92000000001</v>
          </cell>
          <cell r="U818">
            <v>158105.14000000001</v>
          </cell>
          <cell r="V818">
            <v>158953.32</v>
          </cell>
          <cell r="W818">
            <v>159479.07</v>
          </cell>
          <cell r="Y818">
            <v>167029.15</v>
          </cell>
          <cell r="AA818">
            <v>145168.22</v>
          </cell>
          <cell r="AJ818">
            <v>27224.006666666668</v>
          </cell>
          <cell r="AN818">
            <v>76988.809166666688</v>
          </cell>
          <cell r="AR818">
            <v>130181.35583333333</v>
          </cell>
          <cell r="AV818">
            <v>136892.10500000001</v>
          </cell>
          <cell r="AZ818">
            <v>87127.302500000005</v>
          </cell>
        </row>
        <row r="819">
          <cell r="AV819">
            <v>0</v>
          </cell>
          <cell r="AZ819">
            <v>0</v>
          </cell>
        </row>
        <row r="820">
          <cell r="AV820">
            <v>94173.208333333328</v>
          </cell>
          <cell r="AZ820">
            <v>873833.875</v>
          </cell>
        </row>
        <row r="821">
          <cell r="AV821">
            <v>0</v>
          </cell>
          <cell r="AZ821">
            <v>0</v>
          </cell>
        </row>
        <row r="822">
          <cell r="AV822">
            <v>0</v>
          </cell>
          <cell r="AZ822">
            <v>0</v>
          </cell>
        </row>
        <row r="823">
          <cell r="AV823">
            <v>0</v>
          </cell>
          <cell r="AZ823">
            <v>0</v>
          </cell>
        </row>
        <row r="824">
          <cell r="Q824">
            <v>0</v>
          </cell>
          <cell r="S824">
            <v>1776134.11</v>
          </cell>
          <cell r="U824">
            <v>3292529.36</v>
          </cell>
          <cell r="V824">
            <v>3898904.18</v>
          </cell>
          <cell r="W824">
            <v>4575129.4800000004</v>
          </cell>
          <cell r="Y824">
            <v>6861240.1100000003</v>
          </cell>
          <cell r="AA824">
            <v>8986240.3000000007</v>
          </cell>
          <cell r="AJ824">
            <v>3654979.5662499997</v>
          </cell>
          <cell r="AN824">
            <v>3736796.9866666668</v>
          </cell>
          <cell r="AR824">
            <v>4051784.8533333335</v>
          </cell>
          <cell r="AV824">
            <v>4684068.0350000001</v>
          </cell>
          <cell r="AZ824">
            <v>4391181.794999999</v>
          </cell>
        </row>
        <row r="825">
          <cell r="Q825">
            <v>178527.94</v>
          </cell>
          <cell r="S825">
            <v>168026.28</v>
          </cell>
          <cell r="U825">
            <v>157524.62</v>
          </cell>
          <cell r="V825">
            <v>152273.79</v>
          </cell>
          <cell r="W825">
            <v>147022.96</v>
          </cell>
          <cell r="Y825">
            <v>136521.29999999999</v>
          </cell>
          <cell r="AA825">
            <v>126019.64</v>
          </cell>
          <cell r="AJ825">
            <v>245689.56666666665</v>
          </cell>
          <cell r="AN825">
            <v>201400.27333333332</v>
          </cell>
          <cell r="AR825">
            <v>168753.96666666665</v>
          </cell>
          <cell r="AV825">
            <v>147022.96</v>
          </cell>
          <cell r="AZ825">
            <v>122081.52916666666</v>
          </cell>
        </row>
        <row r="826">
          <cell r="Q826">
            <v>77670.259999999995</v>
          </cell>
          <cell r="S826">
            <v>72976.62</v>
          </cell>
          <cell r="U826">
            <v>68407.78</v>
          </cell>
          <cell r="V826">
            <v>66123.360000000001</v>
          </cell>
          <cell r="W826">
            <v>63838.94</v>
          </cell>
          <cell r="Y826">
            <v>59270.1</v>
          </cell>
          <cell r="AA826">
            <v>54701.26</v>
          </cell>
          <cell r="AJ826">
            <v>105389.88166666665</v>
          </cell>
          <cell r="AN826">
            <v>87064.388333333336</v>
          </cell>
          <cell r="AR826">
            <v>73309.401666666672</v>
          </cell>
          <cell r="AV826">
            <v>63844.140000000007</v>
          </cell>
          <cell r="AZ826">
            <v>52993.145833333343</v>
          </cell>
        </row>
        <row r="827">
          <cell r="Q827">
            <v>0</v>
          </cell>
          <cell r="S827">
            <v>0</v>
          </cell>
          <cell r="U827">
            <v>0</v>
          </cell>
          <cell r="V827">
            <v>0</v>
          </cell>
          <cell r="W827">
            <v>0</v>
          </cell>
          <cell r="Y827">
            <v>0</v>
          </cell>
          <cell r="AA827">
            <v>0</v>
          </cell>
          <cell r="AJ827">
            <v>0</v>
          </cell>
          <cell r="AN827">
            <v>0</v>
          </cell>
          <cell r="AR827">
            <v>0</v>
          </cell>
          <cell r="AV827">
            <v>0</v>
          </cell>
          <cell r="AZ827">
            <v>0</v>
          </cell>
        </row>
        <row r="828">
          <cell r="Q828">
            <v>414135.74</v>
          </cell>
          <cell r="S828">
            <v>389774.82</v>
          </cell>
          <cell r="U828">
            <v>365413.9</v>
          </cell>
          <cell r="V828">
            <v>353233.44</v>
          </cell>
          <cell r="W828">
            <v>341052.98</v>
          </cell>
          <cell r="Y828">
            <v>316692.06</v>
          </cell>
          <cell r="AA828">
            <v>292331.14</v>
          </cell>
          <cell r="AJ828">
            <v>561727.12416666665</v>
          </cell>
          <cell r="AN828">
            <v>464346.5908333335</v>
          </cell>
          <cell r="AR828">
            <v>391295.40416666662</v>
          </cell>
          <cell r="AV828">
            <v>341052.98000000004</v>
          </cell>
          <cell r="AZ828">
            <v>283195.79083333333</v>
          </cell>
        </row>
        <row r="829">
          <cell r="Q829">
            <v>230333.2</v>
          </cell>
          <cell r="S829">
            <v>216784.18</v>
          </cell>
          <cell r="U829">
            <v>203235.16</v>
          </cell>
          <cell r="V829">
            <v>196460.65</v>
          </cell>
          <cell r="W829">
            <v>189686.14</v>
          </cell>
          <cell r="Y829">
            <v>176137.12</v>
          </cell>
          <cell r="AA829">
            <v>162588.1</v>
          </cell>
          <cell r="AJ829">
            <v>312420.29499999998</v>
          </cell>
          <cell r="AN829">
            <v>258259.37500000003</v>
          </cell>
          <cell r="AR829">
            <v>217629.89499999993</v>
          </cell>
          <cell r="AV829">
            <v>189686.14</v>
          </cell>
          <cell r="AZ829">
            <v>157507.22333333336</v>
          </cell>
        </row>
        <row r="830">
          <cell r="Q830">
            <v>46498.65</v>
          </cell>
          <cell r="S830">
            <v>44072.83</v>
          </cell>
          <cell r="U830">
            <v>41489.089999999997</v>
          </cell>
          <cell r="V830">
            <v>37464.15</v>
          </cell>
          <cell r="W830">
            <v>36172.28</v>
          </cell>
          <cell r="Y830">
            <v>33588.54</v>
          </cell>
          <cell r="AA830">
            <v>31004.799999999999</v>
          </cell>
          <cell r="AJ830">
            <v>51508.722916666673</v>
          </cell>
          <cell r="AN830">
            <v>49178.409166666679</v>
          </cell>
          <cell r="AR830">
            <v>43108.808750000004</v>
          </cell>
          <cell r="AV830">
            <v>37190.601249999992</v>
          </cell>
          <cell r="AZ830">
            <v>30149.778749999998</v>
          </cell>
        </row>
        <row r="831">
          <cell r="Q831">
            <v>-12647.51</v>
          </cell>
          <cell r="S831">
            <v>-11903.51</v>
          </cell>
          <cell r="U831">
            <v>-11159.51</v>
          </cell>
          <cell r="V831">
            <v>-10787.51</v>
          </cell>
          <cell r="W831">
            <v>-10415.51</v>
          </cell>
          <cell r="Y831">
            <v>-9671.51</v>
          </cell>
          <cell r="AA831">
            <v>-8927.51</v>
          </cell>
          <cell r="AJ831">
            <v>-13360.51</v>
          </cell>
          <cell r="AN831">
            <v>-12864.51</v>
          </cell>
          <cell r="AR831">
            <v>-11872.509999999997</v>
          </cell>
          <cell r="AV831">
            <v>-10415.509999999997</v>
          </cell>
          <cell r="AZ831">
            <v>-8648.5304166666665</v>
          </cell>
        </row>
        <row r="832">
          <cell r="V832">
            <v>2733.07</v>
          </cell>
          <cell r="W832">
            <v>2733.07</v>
          </cell>
          <cell r="Y832">
            <v>3442.61</v>
          </cell>
          <cell r="AA832">
            <v>3442.61</v>
          </cell>
          <cell r="AJ832">
            <v>0</v>
          </cell>
          <cell r="AN832">
            <v>0</v>
          </cell>
          <cell r="AR832">
            <v>878.50458333333336</v>
          </cell>
          <cell r="AV832">
            <v>2026.0412500000002</v>
          </cell>
          <cell r="AZ832">
            <v>3030.1358333333337</v>
          </cell>
        </row>
        <row r="833">
          <cell r="V833">
            <v>0</v>
          </cell>
          <cell r="W833">
            <v>0</v>
          </cell>
          <cell r="Y833">
            <v>0</v>
          </cell>
          <cell r="AA833">
            <v>0</v>
          </cell>
          <cell r="AJ833">
            <v>0</v>
          </cell>
          <cell r="AN833">
            <v>0</v>
          </cell>
          <cell r="AR833">
            <v>0</v>
          </cell>
          <cell r="AV833">
            <v>0</v>
          </cell>
          <cell r="AZ833">
            <v>0</v>
          </cell>
        </row>
        <row r="834">
          <cell r="AV834">
            <v>0</v>
          </cell>
          <cell r="AZ834">
            <v>0</v>
          </cell>
        </row>
        <row r="835">
          <cell r="AV835">
            <v>0</v>
          </cell>
          <cell r="AZ835">
            <v>6641.1629166666671</v>
          </cell>
        </row>
        <row r="836">
          <cell r="AV836">
            <v>0</v>
          </cell>
          <cell r="AZ836">
            <v>14465.183333333334</v>
          </cell>
        </row>
        <row r="837">
          <cell r="U837">
            <v>0</v>
          </cell>
          <cell r="V837">
            <v>0</v>
          </cell>
          <cell r="W837">
            <v>0</v>
          </cell>
          <cell r="Y837">
            <v>0</v>
          </cell>
          <cell r="AA837">
            <v>0</v>
          </cell>
          <cell r="AJ837">
            <v>0</v>
          </cell>
          <cell r="AN837">
            <v>0</v>
          </cell>
          <cell r="AR837">
            <v>0</v>
          </cell>
          <cell r="AV837">
            <v>0</v>
          </cell>
          <cell r="AZ837">
            <v>0</v>
          </cell>
        </row>
        <row r="838">
          <cell r="Q838">
            <v>144422</v>
          </cell>
          <cell r="S838">
            <v>141366</v>
          </cell>
          <cell r="U838">
            <v>138310</v>
          </cell>
          <cell r="V838">
            <v>136782</v>
          </cell>
          <cell r="W838">
            <v>135254</v>
          </cell>
          <cell r="Y838">
            <v>132198</v>
          </cell>
          <cell r="AA838">
            <v>129142</v>
          </cell>
          <cell r="AJ838">
            <v>153590</v>
          </cell>
          <cell r="AN838">
            <v>147478</v>
          </cell>
          <cell r="AR838">
            <v>141366</v>
          </cell>
          <cell r="AV838">
            <v>135254</v>
          </cell>
          <cell r="AZ838">
            <v>129142</v>
          </cell>
        </row>
        <row r="839">
          <cell r="Q839">
            <v>0</v>
          </cell>
          <cell r="S839">
            <v>0</v>
          </cell>
          <cell r="U839">
            <v>0</v>
          </cell>
          <cell r="V839">
            <v>0</v>
          </cell>
          <cell r="W839">
            <v>0</v>
          </cell>
          <cell r="Y839">
            <v>0</v>
          </cell>
          <cell r="AA839">
            <v>0</v>
          </cell>
          <cell r="AJ839">
            <v>0</v>
          </cell>
          <cell r="AN839">
            <v>0</v>
          </cell>
          <cell r="AR839">
            <v>0</v>
          </cell>
          <cell r="AV839">
            <v>0</v>
          </cell>
          <cell r="AZ839">
            <v>0</v>
          </cell>
        </row>
        <row r="840">
          <cell r="Q840">
            <v>0</v>
          </cell>
          <cell r="S840">
            <v>0</v>
          </cell>
          <cell r="U840">
            <v>0</v>
          </cell>
          <cell r="V840">
            <v>0</v>
          </cell>
          <cell r="W840">
            <v>0</v>
          </cell>
          <cell r="Y840">
            <v>0</v>
          </cell>
          <cell r="AA840">
            <v>0</v>
          </cell>
          <cell r="AJ840">
            <v>0</v>
          </cell>
          <cell r="AN840">
            <v>0</v>
          </cell>
          <cell r="AR840">
            <v>0</v>
          </cell>
          <cell r="AV840">
            <v>0</v>
          </cell>
          <cell r="AZ840">
            <v>0</v>
          </cell>
        </row>
        <row r="841">
          <cell r="Q841">
            <v>2547275.2000000002</v>
          </cell>
          <cell r="S841">
            <v>2519128.52</v>
          </cell>
          <cell r="U841">
            <v>2490981.84</v>
          </cell>
          <cell r="V841">
            <v>2476908.5</v>
          </cell>
          <cell r="W841">
            <v>2462835.16</v>
          </cell>
          <cell r="Y841">
            <v>2434688.48</v>
          </cell>
          <cell r="AA841">
            <v>2406541.7999999998</v>
          </cell>
          <cell r="AJ841">
            <v>2631715.2762500001</v>
          </cell>
          <cell r="AN841">
            <v>2575421.8929166668</v>
          </cell>
          <cell r="AR841">
            <v>2519128.5229166667</v>
          </cell>
          <cell r="AV841">
            <v>2462835.16</v>
          </cell>
          <cell r="AZ841">
            <v>2406541.8000000007</v>
          </cell>
        </row>
        <row r="842">
          <cell r="Q842">
            <v>451369.41</v>
          </cell>
          <cell r="S842">
            <v>448521.65</v>
          </cell>
          <cell r="U842">
            <v>445673.89</v>
          </cell>
          <cell r="V842">
            <v>444250.01</v>
          </cell>
          <cell r="W842">
            <v>442826.13</v>
          </cell>
          <cell r="Y842">
            <v>439978.37</v>
          </cell>
          <cell r="AA842">
            <v>437130.61</v>
          </cell>
          <cell r="AJ842">
            <v>459912.65250000008</v>
          </cell>
          <cell r="AN842">
            <v>454217.15250000008</v>
          </cell>
          <cell r="AR842">
            <v>448521.65000000008</v>
          </cell>
          <cell r="AV842">
            <v>442826.13000000012</v>
          </cell>
          <cell r="AZ842">
            <v>437130.61000000004</v>
          </cell>
        </row>
        <row r="843">
          <cell r="Q843">
            <v>4232226.6100000003</v>
          </cell>
          <cell r="S843">
            <v>4193925.91</v>
          </cell>
          <cell r="U843">
            <v>4155625.21</v>
          </cell>
          <cell r="V843">
            <v>4136474.86</v>
          </cell>
          <cell r="W843">
            <v>4117324.51</v>
          </cell>
          <cell r="Y843">
            <v>4079023.81</v>
          </cell>
          <cell r="AA843">
            <v>4040723.11</v>
          </cell>
          <cell r="AJ843">
            <v>4347128.6908333329</v>
          </cell>
          <cell r="AN843">
            <v>4270527.2975000003</v>
          </cell>
          <cell r="AR843">
            <v>4193925.9041666668</v>
          </cell>
          <cell r="AV843">
            <v>4117324.51</v>
          </cell>
          <cell r="AZ843">
            <v>4040723.11</v>
          </cell>
        </row>
        <row r="844">
          <cell r="Q844">
            <v>0</v>
          </cell>
          <cell r="S844">
            <v>0</v>
          </cell>
          <cell r="U844">
            <v>0</v>
          </cell>
          <cell r="V844">
            <v>0</v>
          </cell>
          <cell r="W844">
            <v>0</v>
          </cell>
          <cell r="Y844">
            <v>0</v>
          </cell>
          <cell r="AA844">
            <v>0</v>
          </cell>
          <cell r="AJ844">
            <v>0</v>
          </cell>
          <cell r="AN844">
            <v>0</v>
          </cell>
          <cell r="AR844">
            <v>0</v>
          </cell>
          <cell r="AV844">
            <v>0</v>
          </cell>
          <cell r="AZ844">
            <v>0</v>
          </cell>
        </row>
        <row r="845">
          <cell r="Q845">
            <v>33238.550000000003</v>
          </cell>
          <cell r="S845">
            <v>32655.41</v>
          </cell>
          <cell r="U845">
            <v>32072.27</v>
          </cell>
          <cell r="V845">
            <v>31780.7</v>
          </cell>
          <cell r="W845">
            <v>31489.13</v>
          </cell>
          <cell r="Y845">
            <v>30905.99</v>
          </cell>
          <cell r="AA845">
            <v>30322.85</v>
          </cell>
          <cell r="AJ845">
            <v>34987.950833333329</v>
          </cell>
          <cell r="AN845">
            <v>33821.677499999998</v>
          </cell>
          <cell r="AR845">
            <v>32655.404166666671</v>
          </cell>
          <cell r="AV845">
            <v>31489.129999999994</v>
          </cell>
          <cell r="AZ845">
            <v>30322.849999999995</v>
          </cell>
        </row>
        <row r="846">
          <cell r="Q846">
            <v>1008150.07</v>
          </cell>
          <cell r="S846">
            <v>1000569.99</v>
          </cell>
          <cell r="U846">
            <v>992989.91</v>
          </cell>
          <cell r="V846">
            <v>989199.87</v>
          </cell>
          <cell r="W846">
            <v>985409.83</v>
          </cell>
          <cell r="Y846">
            <v>977829.75</v>
          </cell>
          <cell r="AA846">
            <v>970249.67</v>
          </cell>
          <cell r="AJ846">
            <v>1030890.3004166665</v>
          </cell>
          <cell r="AN846">
            <v>1015730.1437499998</v>
          </cell>
          <cell r="AR846">
            <v>1000569.9870833332</v>
          </cell>
          <cell r="AV846">
            <v>985409.83000000007</v>
          </cell>
          <cell r="AZ846">
            <v>970249.67</v>
          </cell>
        </row>
        <row r="847">
          <cell r="Q847">
            <v>766111.02</v>
          </cell>
          <cell r="S847">
            <v>760350.78</v>
          </cell>
          <cell r="U847">
            <v>754590.54</v>
          </cell>
          <cell r="V847">
            <v>751710.42</v>
          </cell>
          <cell r="W847">
            <v>748830.3</v>
          </cell>
          <cell r="Y847">
            <v>743070.06</v>
          </cell>
          <cell r="AA847">
            <v>737309.82</v>
          </cell>
          <cell r="AJ847">
            <v>783391.73041666672</v>
          </cell>
          <cell r="AN847">
            <v>771871.25375000003</v>
          </cell>
          <cell r="AR847">
            <v>760350.77708333323</v>
          </cell>
          <cell r="AV847">
            <v>748830.29999999993</v>
          </cell>
          <cell r="AZ847">
            <v>737309.82</v>
          </cell>
        </row>
        <row r="848">
          <cell r="Q848">
            <v>2345797.09</v>
          </cell>
          <cell r="S848">
            <v>2328159.5099999998</v>
          </cell>
          <cell r="U848">
            <v>2310521.9300000002</v>
          </cell>
          <cell r="V848">
            <v>2301703.14</v>
          </cell>
          <cell r="W848">
            <v>2292884.35</v>
          </cell>
          <cell r="Y848">
            <v>2275246.77</v>
          </cell>
          <cell r="AA848">
            <v>2257609.19</v>
          </cell>
          <cell r="AJ848">
            <v>2398709.8204166666</v>
          </cell>
          <cell r="AN848">
            <v>2363434.6637499998</v>
          </cell>
          <cell r="AR848">
            <v>2328159.5070833336</v>
          </cell>
          <cell r="AV848">
            <v>2292884.35</v>
          </cell>
          <cell r="AZ848">
            <v>2257609.1900000004</v>
          </cell>
        </row>
        <row r="849">
          <cell r="Q849">
            <v>715934.91</v>
          </cell>
          <cell r="S849">
            <v>710551.95</v>
          </cell>
          <cell r="U849">
            <v>705168.99</v>
          </cell>
          <cell r="V849">
            <v>702477.51</v>
          </cell>
          <cell r="W849">
            <v>699786.03</v>
          </cell>
          <cell r="Y849">
            <v>694403.07</v>
          </cell>
          <cell r="AA849">
            <v>689020.11</v>
          </cell>
          <cell r="AJ849">
            <v>732083.8091666667</v>
          </cell>
          <cell r="AN849">
            <v>721317.88249999995</v>
          </cell>
          <cell r="AR849">
            <v>710551.9558333332</v>
          </cell>
          <cell r="AV849">
            <v>699786.02999999991</v>
          </cell>
          <cell r="AZ849">
            <v>689020.11</v>
          </cell>
        </row>
        <row r="850">
          <cell r="Q850">
            <v>14834.22</v>
          </cell>
          <cell r="S850">
            <v>14644.04</v>
          </cell>
          <cell r="U850">
            <v>14453.86</v>
          </cell>
          <cell r="V850">
            <v>14358.77</v>
          </cell>
          <cell r="W850">
            <v>14263.68</v>
          </cell>
          <cell r="Y850">
            <v>14073.5</v>
          </cell>
          <cell r="AA850">
            <v>13883.32</v>
          </cell>
          <cell r="AJ850">
            <v>15404.76</v>
          </cell>
          <cell r="AN850">
            <v>15024.400000000001</v>
          </cell>
          <cell r="AR850">
            <v>14644.039999999999</v>
          </cell>
          <cell r="AV850">
            <v>14263.68</v>
          </cell>
          <cell r="AZ850">
            <v>13883.32</v>
          </cell>
        </row>
        <row r="851">
          <cell r="Q851">
            <v>34612.410000000003</v>
          </cell>
          <cell r="S851">
            <v>34168.65</v>
          </cell>
          <cell r="U851">
            <v>33724.89</v>
          </cell>
          <cell r="V851">
            <v>33503.01</v>
          </cell>
          <cell r="W851">
            <v>33281.129999999997</v>
          </cell>
          <cell r="Y851">
            <v>32837.370000000003</v>
          </cell>
          <cell r="AA851">
            <v>32393.61</v>
          </cell>
          <cell r="AJ851">
            <v>35943.689999999995</v>
          </cell>
          <cell r="AN851">
            <v>35056.17</v>
          </cell>
          <cell r="AR851">
            <v>34168.65</v>
          </cell>
          <cell r="AV851">
            <v>33281.129999999997</v>
          </cell>
          <cell r="AZ851">
            <v>32393.610000000004</v>
          </cell>
        </row>
        <row r="852">
          <cell r="Q852">
            <v>0</v>
          </cell>
          <cell r="S852">
            <v>0</v>
          </cell>
          <cell r="U852">
            <v>0</v>
          </cell>
          <cell r="V852">
            <v>0</v>
          </cell>
          <cell r="W852">
            <v>0</v>
          </cell>
          <cell r="Y852">
            <v>0</v>
          </cell>
          <cell r="AA852">
            <v>0</v>
          </cell>
          <cell r="AJ852">
            <v>0</v>
          </cell>
          <cell r="AN852">
            <v>0</v>
          </cell>
          <cell r="AR852">
            <v>0</v>
          </cell>
          <cell r="AV852">
            <v>0</v>
          </cell>
          <cell r="AZ852">
            <v>0</v>
          </cell>
        </row>
        <row r="853">
          <cell r="Q853">
            <v>853971.32</v>
          </cell>
          <cell r="S853">
            <v>843557.04</v>
          </cell>
          <cell r="U853">
            <v>833142.76</v>
          </cell>
          <cell r="V853">
            <v>827935.62</v>
          </cell>
          <cell r="W853">
            <v>822728.48</v>
          </cell>
          <cell r="Y853">
            <v>812314.2</v>
          </cell>
          <cell r="AA853">
            <v>801899.92</v>
          </cell>
          <cell r="AJ853">
            <v>885214.16000000015</v>
          </cell>
          <cell r="AN853">
            <v>864385.6</v>
          </cell>
          <cell r="AR853">
            <v>843557.04</v>
          </cell>
          <cell r="AV853">
            <v>822728.48</v>
          </cell>
          <cell r="AZ853">
            <v>801899.92</v>
          </cell>
        </row>
        <row r="854">
          <cell r="Q854">
            <v>395356.79</v>
          </cell>
          <cell r="S854">
            <v>378883.59</v>
          </cell>
          <cell r="U854">
            <v>362410.39</v>
          </cell>
          <cell r="V854">
            <v>354173.79</v>
          </cell>
          <cell r="W854">
            <v>345937.19</v>
          </cell>
          <cell r="Y854">
            <v>329463.99</v>
          </cell>
          <cell r="AA854">
            <v>312990.78999999998</v>
          </cell>
          <cell r="AJ854">
            <v>444776.37291666679</v>
          </cell>
          <cell r="AN854">
            <v>411829.98958333326</v>
          </cell>
          <cell r="AR854">
            <v>378883.59291666659</v>
          </cell>
          <cell r="AV854">
            <v>345937.19</v>
          </cell>
          <cell r="AZ854">
            <v>312990.78999999998</v>
          </cell>
        </row>
        <row r="855">
          <cell r="Q855">
            <v>50188.72</v>
          </cell>
          <cell r="S855">
            <v>47614.94</v>
          </cell>
          <cell r="U855">
            <v>45041.16</v>
          </cell>
          <cell r="V855">
            <v>43754.27</v>
          </cell>
          <cell r="W855">
            <v>42467.38</v>
          </cell>
          <cell r="Y855">
            <v>39893.599999999999</v>
          </cell>
          <cell r="AA855">
            <v>37319.82</v>
          </cell>
          <cell r="AJ855">
            <v>57910.042916666665</v>
          </cell>
          <cell r="AN855">
            <v>52762.499583333345</v>
          </cell>
          <cell r="AR855">
            <v>47614.94291666666</v>
          </cell>
          <cell r="AV855">
            <v>42467.38</v>
          </cell>
          <cell r="AZ855">
            <v>37319.82</v>
          </cell>
        </row>
        <row r="856">
          <cell r="Q856">
            <v>155400.29999999999</v>
          </cell>
          <cell r="S856">
            <v>153624.32000000001</v>
          </cell>
          <cell r="U856">
            <v>151848.34</v>
          </cell>
          <cell r="V856">
            <v>150960.35</v>
          </cell>
          <cell r="W856">
            <v>150072.35999999999</v>
          </cell>
          <cell r="Y856">
            <v>148296.38</v>
          </cell>
          <cell r="AA856">
            <v>146520.4</v>
          </cell>
          <cell r="AJ856">
            <v>160728.24000000002</v>
          </cell>
          <cell r="AN856">
            <v>157176.28000000003</v>
          </cell>
          <cell r="AR856">
            <v>153624.32000000004</v>
          </cell>
          <cell r="AV856">
            <v>150072.35999999999</v>
          </cell>
          <cell r="AZ856">
            <v>146520.4</v>
          </cell>
        </row>
        <row r="857">
          <cell r="Q857">
            <v>0</v>
          </cell>
          <cell r="S857">
            <v>0</v>
          </cell>
          <cell r="U857">
            <v>0</v>
          </cell>
          <cell r="V857">
            <v>0</v>
          </cell>
          <cell r="W857">
            <v>0</v>
          </cell>
          <cell r="Y857">
            <v>0</v>
          </cell>
          <cell r="AA857">
            <v>0</v>
          </cell>
          <cell r="AJ857">
            <v>0</v>
          </cell>
          <cell r="AN857">
            <v>0</v>
          </cell>
          <cell r="AR857">
            <v>0</v>
          </cell>
          <cell r="AV857">
            <v>0</v>
          </cell>
          <cell r="AZ857">
            <v>0</v>
          </cell>
        </row>
        <row r="858">
          <cell r="Q858">
            <v>5418087.7599999998</v>
          </cell>
          <cell r="S858">
            <v>5385250.8600000003</v>
          </cell>
          <cell r="U858">
            <v>5352413.96</v>
          </cell>
          <cell r="V858">
            <v>5335995.51</v>
          </cell>
          <cell r="W858">
            <v>5319577.0599999996</v>
          </cell>
          <cell r="Y858">
            <v>5286740.16</v>
          </cell>
          <cell r="AA858">
            <v>5253903.26</v>
          </cell>
          <cell r="AJ858">
            <v>5516598.46</v>
          </cell>
          <cell r="AN858">
            <v>5450924.6600000001</v>
          </cell>
          <cell r="AR858">
            <v>5385250.8600000003</v>
          </cell>
          <cell r="AV858">
            <v>5319577.0599999996</v>
          </cell>
          <cell r="AZ858">
            <v>5253903.26</v>
          </cell>
        </row>
        <row r="859">
          <cell r="Q859">
            <v>1607202.99</v>
          </cell>
          <cell r="S859">
            <v>1575377.19</v>
          </cell>
          <cell r="U859">
            <v>1543551.39</v>
          </cell>
          <cell r="V859">
            <v>1527638.49</v>
          </cell>
          <cell r="W859">
            <v>1511725.59</v>
          </cell>
          <cell r="Y859">
            <v>1479899.79</v>
          </cell>
          <cell r="AA859">
            <v>1448073.99</v>
          </cell>
          <cell r="AJ859">
            <v>1702680.39</v>
          </cell>
          <cell r="AN859">
            <v>1639028.7899999998</v>
          </cell>
          <cell r="AR859">
            <v>1575377.1900000002</v>
          </cell>
          <cell r="AV859">
            <v>1511725.5899999999</v>
          </cell>
          <cell r="AZ859">
            <v>1448073.99</v>
          </cell>
        </row>
        <row r="860">
          <cell r="Q860">
            <v>10796919.33</v>
          </cell>
          <cell r="S860">
            <v>11980919.33</v>
          </cell>
          <cell r="U860">
            <v>12353919.33</v>
          </cell>
          <cell r="V860">
            <v>12203919.33</v>
          </cell>
          <cell r="W860">
            <v>12197919.33</v>
          </cell>
          <cell r="Y860">
            <v>12111919.33</v>
          </cell>
          <cell r="AA860">
            <v>12135919.33</v>
          </cell>
          <cell r="AJ860">
            <v>11449158.413333334</v>
          </cell>
          <cell r="AN860">
            <v>11357112.08</v>
          </cell>
          <cell r="AR860">
            <v>11629107.413333334</v>
          </cell>
          <cell r="AV860">
            <v>11982252.663333334</v>
          </cell>
          <cell r="AZ860">
            <v>11841335.996666668</v>
          </cell>
        </row>
        <row r="861">
          <cell r="Q861">
            <v>0</v>
          </cell>
          <cell r="S861">
            <v>0</v>
          </cell>
          <cell r="U861">
            <v>0</v>
          </cell>
          <cell r="V861">
            <v>0</v>
          </cell>
          <cell r="W861">
            <v>0</v>
          </cell>
          <cell r="Y861">
            <v>0</v>
          </cell>
          <cell r="AA861">
            <v>0</v>
          </cell>
          <cell r="AJ861">
            <v>0</v>
          </cell>
          <cell r="AN861">
            <v>0</v>
          </cell>
          <cell r="AR861">
            <v>0</v>
          </cell>
          <cell r="AV861">
            <v>0</v>
          </cell>
          <cell r="AZ861">
            <v>0</v>
          </cell>
        </row>
        <row r="862">
          <cell r="Q862">
            <v>0</v>
          </cell>
          <cell r="S862">
            <v>0</v>
          </cell>
          <cell r="U862">
            <v>0</v>
          </cell>
          <cell r="V862">
            <v>0</v>
          </cell>
          <cell r="W862">
            <v>0</v>
          </cell>
          <cell r="Y862">
            <v>0</v>
          </cell>
          <cell r="AA862">
            <v>0</v>
          </cell>
          <cell r="AJ862">
            <v>0</v>
          </cell>
          <cell r="AN862">
            <v>0</v>
          </cell>
          <cell r="AR862">
            <v>0</v>
          </cell>
          <cell r="AV862">
            <v>0</v>
          </cell>
          <cell r="AZ862">
            <v>0</v>
          </cell>
        </row>
        <row r="863">
          <cell r="Q863">
            <v>5328888</v>
          </cell>
          <cell r="S863">
            <v>5328888</v>
          </cell>
          <cell r="U863">
            <v>5485875</v>
          </cell>
          <cell r="V863">
            <v>5485875</v>
          </cell>
          <cell r="W863">
            <v>5390249</v>
          </cell>
          <cell r="Y863">
            <v>5390249</v>
          </cell>
          <cell r="AA863">
            <v>5445607</v>
          </cell>
          <cell r="AJ863">
            <v>5092117.625</v>
          </cell>
          <cell r="AN863">
            <v>5229164.625</v>
          </cell>
          <cell r="AR863">
            <v>5355713.916666667</v>
          </cell>
          <cell r="AV863">
            <v>5418210.125</v>
          </cell>
          <cell r="AZ863">
            <v>5200089.25</v>
          </cell>
        </row>
        <row r="864">
          <cell r="Q864">
            <v>2454000</v>
          </cell>
          <cell r="S864">
            <v>2454000</v>
          </cell>
          <cell r="U864">
            <v>2454000</v>
          </cell>
          <cell r="V864">
            <v>2454000</v>
          </cell>
          <cell r="W864">
            <v>2454000</v>
          </cell>
          <cell r="Y864">
            <v>2454000</v>
          </cell>
          <cell r="AA864">
            <v>2454000</v>
          </cell>
          <cell r="AJ864">
            <v>1911583.3333333333</v>
          </cell>
          <cell r="AN864">
            <v>2100250</v>
          </cell>
          <cell r="AR864">
            <v>2288916.6666666665</v>
          </cell>
          <cell r="AV864">
            <v>2424666.6666666665</v>
          </cell>
          <cell r="AZ864">
            <v>2117083.3333333335</v>
          </cell>
        </row>
        <row r="865">
          <cell r="Q865">
            <v>0</v>
          </cell>
          <cell r="S865">
            <v>0</v>
          </cell>
          <cell r="U865">
            <v>0</v>
          </cell>
          <cell r="V865">
            <v>0</v>
          </cell>
          <cell r="W865">
            <v>0</v>
          </cell>
          <cell r="Y865">
            <v>0</v>
          </cell>
          <cell r="AA865">
            <v>0</v>
          </cell>
          <cell r="AJ865">
            <v>0</v>
          </cell>
          <cell r="AN865">
            <v>0</v>
          </cell>
          <cell r="AR865">
            <v>0</v>
          </cell>
          <cell r="AV865">
            <v>0</v>
          </cell>
          <cell r="AZ865">
            <v>0</v>
          </cell>
        </row>
        <row r="866">
          <cell r="Q866">
            <v>1620000</v>
          </cell>
          <cell r="S866">
            <v>1518000</v>
          </cell>
          <cell r="U866">
            <v>1416000</v>
          </cell>
          <cell r="V866">
            <v>1365000</v>
          </cell>
          <cell r="W866">
            <v>1314000</v>
          </cell>
          <cell r="Y866">
            <v>1212000</v>
          </cell>
          <cell r="AA866">
            <v>1110000</v>
          </cell>
          <cell r="AJ866">
            <v>1926000</v>
          </cell>
          <cell r="AN866">
            <v>1722000</v>
          </cell>
          <cell r="AR866">
            <v>1518000</v>
          </cell>
          <cell r="AV866">
            <v>1314000</v>
          </cell>
          <cell r="AZ866">
            <v>1110000</v>
          </cell>
        </row>
        <row r="867">
          <cell r="Q867">
            <v>51319603</v>
          </cell>
          <cell r="S867">
            <v>61156640.240000002</v>
          </cell>
          <cell r="U867">
            <v>53671108.43</v>
          </cell>
          <cell r="V867">
            <v>45986258.560000002</v>
          </cell>
          <cell r="W867">
            <v>42861798.280000001</v>
          </cell>
          <cell r="Y867">
            <v>46455029.840000004</v>
          </cell>
          <cell r="AA867">
            <v>33198050.079999998</v>
          </cell>
          <cell r="AJ867">
            <v>13566287.666666666</v>
          </cell>
          <cell r="AN867">
            <v>31570324.82291666</v>
          </cell>
          <cell r="AR867">
            <v>46481724.653333329</v>
          </cell>
          <cell r="AV867">
            <v>45295664.994166665</v>
          </cell>
          <cell r="AZ867">
            <v>35547889.756250001</v>
          </cell>
        </row>
        <row r="868">
          <cell r="Q868">
            <v>412105</v>
          </cell>
          <cell r="S868">
            <v>412105</v>
          </cell>
          <cell r="U868">
            <v>412105</v>
          </cell>
          <cell r="V868">
            <v>412105</v>
          </cell>
          <cell r="W868">
            <v>412105</v>
          </cell>
          <cell r="Y868">
            <v>412105</v>
          </cell>
          <cell r="AA868">
            <v>412105</v>
          </cell>
          <cell r="AJ868">
            <v>412105</v>
          </cell>
          <cell r="AN868">
            <v>418938.33333333331</v>
          </cell>
          <cell r="AR868">
            <v>418938.33333333331</v>
          </cell>
          <cell r="AV868">
            <v>418938.33333333331</v>
          </cell>
          <cell r="AZ868">
            <v>412105</v>
          </cell>
        </row>
        <row r="869">
          <cell r="Q869">
            <v>10957.58</v>
          </cell>
          <cell r="S869">
            <v>10957.58</v>
          </cell>
          <cell r="U869">
            <v>10957.58</v>
          </cell>
          <cell r="V869">
            <v>10957.58</v>
          </cell>
          <cell r="W869">
            <v>10957.58</v>
          </cell>
          <cell r="Y869">
            <v>10957.58</v>
          </cell>
          <cell r="AA869">
            <v>0</v>
          </cell>
          <cell r="AJ869">
            <v>10957.58</v>
          </cell>
          <cell r="AN869">
            <v>10957.58</v>
          </cell>
          <cell r="AR869">
            <v>10957.58</v>
          </cell>
          <cell r="AV869">
            <v>7761.6191666666664</v>
          </cell>
          <cell r="AZ869">
            <v>4109.0924999999997</v>
          </cell>
        </row>
        <row r="870">
          <cell r="Q870">
            <v>21873416</v>
          </cell>
          <cell r="S870">
            <v>24583459.18</v>
          </cell>
          <cell r="U870">
            <v>17884000.309999999</v>
          </cell>
          <cell r="V870">
            <v>12103569.51</v>
          </cell>
          <cell r="W870">
            <v>11041233.23</v>
          </cell>
          <cell r="Y870">
            <v>11925189.720000001</v>
          </cell>
          <cell r="AA870">
            <v>8803009.2300000004</v>
          </cell>
          <cell r="AJ870">
            <v>4546441.333333333</v>
          </cell>
          <cell r="AN870">
            <v>11599413.176249998</v>
          </cell>
          <cell r="AR870">
            <v>15409380.136666665</v>
          </cell>
          <cell r="AV870">
            <v>13995143.177916666</v>
          </cell>
          <cell r="AZ870">
            <v>10087888.37125</v>
          </cell>
        </row>
        <row r="871">
          <cell r="Q871">
            <v>10470344</v>
          </cell>
          <cell r="S871">
            <v>10401686</v>
          </cell>
          <cell r="U871">
            <v>10333028</v>
          </cell>
          <cell r="V871">
            <v>10298699</v>
          </cell>
          <cell r="W871">
            <v>10264370</v>
          </cell>
          <cell r="Y871">
            <v>10195712</v>
          </cell>
          <cell r="AA871">
            <v>10127054</v>
          </cell>
          <cell r="AJ871">
            <v>10676318</v>
          </cell>
          <cell r="AN871">
            <v>10539002</v>
          </cell>
          <cell r="AR871">
            <v>10401686</v>
          </cell>
          <cell r="AV871">
            <v>10264370</v>
          </cell>
          <cell r="AZ871">
            <v>10127054</v>
          </cell>
        </row>
        <row r="872">
          <cell r="Q872">
            <v>0</v>
          </cell>
          <cell r="S872">
            <v>0</v>
          </cell>
          <cell r="U872">
            <v>0</v>
          </cell>
          <cell r="V872">
            <v>0</v>
          </cell>
          <cell r="W872">
            <v>0</v>
          </cell>
          <cell r="Y872">
            <v>0</v>
          </cell>
          <cell r="AA872">
            <v>0</v>
          </cell>
          <cell r="AJ872">
            <v>0</v>
          </cell>
          <cell r="AN872">
            <v>0</v>
          </cell>
          <cell r="AR872">
            <v>0</v>
          </cell>
          <cell r="AV872">
            <v>0</v>
          </cell>
          <cell r="AZ872">
            <v>0</v>
          </cell>
        </row>
        <row r="873">
          <cell r="Q873">
            <v>0</v>
          </cell>
          <cell r="S873">
            <v>0</v>
          </cell>
          <cell r="U873">
            <v>0</v>
          </cell>
          <cell r="V873">
            <v>0</v>
          </cell>
          <cell r="W873">
            <v>0</v>
          </cell>
          <cell r="Y873">
            <v>0</v>
          </cell>
          <cell r="AA873">
            <v>0</v>
          </cell>
          <cell r="AJ873">
            <v>21041834.5</v>
          </cell>
          <cell r="AN873">
            <v>18567887.875</v>
          </cell>
          <cell r="AR873">
            <v>2682323.5416666665</v>
          </cell>
          <cell r="AV873">
            <v>0</v>
          </cell>
          <cell r="AZ873">
            <v>0</v>
          </cell>
        </row>
        <row r="874">
          <cell r="Q874">
            <v>0</v>
          </cell>
          <cell r="S874">
            <v>0</v>
          </cell>
          <cell r="U874">
            <v>0</v>
          </cell>
          <cell r="V874">
            <v>0</v>
          </cell>
          <cell r="W874">
            <v>0</v>
          </cell>
          <cell r="Y874">
            <v>0</v>
          </cell>
          <cell r="AA874">
            <v>0</v>
          </cell>
          <cell r="AJ874">
            <v>0</v>
          </cell>
          <cell r="AN874">
            <v>0</v>
          </cell>
          <cell r="AR874">
            <v>0</v>
          </cell>
          <cell r="AV874">
            <v>0</v>
          </cell>
          <cell r="AZ874">
            <v>0</v>
          </cell>
        </row>
        <row r="875">
          <cell r="Q875">
            <v>84163082</v>
          </cell>
          <cell r="S875">
            <v>85322082</v>
          </cell>
          <cell r="U875">
            <v>86462082</v>
          </cell>
          <cell r="V875">
            <v>86872082</v>
          </cell>
          <cell r="W875">
            <v>87561082</v>
          </cell>
          <cell r="Y875">
            <v>88521082</v>
          </cell>
          <cell r="AA875">
            <v>89420041</v>
          </cell>
          <cell r="AJ875">
            <v>78708748.666666672</v>
          </cell>
          <cell r="AN875">
            <v>82151498.666666672</v>
          </cell>
          <cell r="AR875">
            <v>85085457</v>
          </cell>
          <cell r="AV875">
            <v>87313528.375</v>
          </cell>
          <cell r="AZ875">
            <v>88995389.708333328</v>
          </cell>
        </row>
        <row r="876">
          <cell r="Q876">
            <v>8428000</v>
          </cell>
          <cell r="S876">
            <v>7900000</v>
          </cell>
          <cell r="U876">
            <v>7331000</v>
          </cell>
          <cell r="V876">
            <v>7070000</v>
          </cell>
          <cell r="W876">
            <v>6799000</v>
          </cell>
          <cell r="Y876">
            <v>6239000</v>
          </cell>
          <cell r="AA876">
            <v>5686000</v>
          </cell>
          <cell r="AJ876">
            <v>9968875</v>
          </cell>
          <cell r="AN876">
            <v>8901791.666666666</v>
          </cell>
          <cell r="AR876">
            <v>7880750</v>
          </cell>
          <cell r="AV876">
            <v>6790041.666666667</v>
          </cell>
          <cell r="AZ876">
            <v>5706833.333333333</v>
          </cell>
        </row>
        <row r="877">
          <cell r="Q877">
            <v>0</v>
          </cell>
          <cell r="S877">
            <v>0</v>
          </cell>
          <cell r="U877">
            <v>0</v>
          </cell>
          <cell r="V877">
            <v>0</v>
          </cell>
          <cell r="W877">
            <v>0</v>
          </cell>
          <cell r="Y877">
            <v>0</v>
          </cell>
          <cell r="AA877">
            <v>0</v>
          </cell>
          <cell r="AJ877">
            <v>-18832.5</v>
          </cell>
          <cell r="AN877">
            <v>-9416.25</v>
          </cell>
          <cell r="AR877">
            <v>0</v>
          </cell>
          <cell r="AV877">
            <v>0</v>
          </cell>
          <cell r="AZ877">
            <v>0</v>
          </cell>
        </row>
        <row r="878">
          <cell r="Q878">
            <v>81336</v>
          </cell>
          <cell r="S878">
            <v>81336</v>
          </cell>
          <cell r="U878">
            <v>69336</v>
          </cell>
          <cell r="V878">
            <v>69336</v>
          </cell>
          <cell r="W878">
            <v>57336</v>
          </cell>
          <cell r="Y878">
            <v>57336</v>
          </cell>
          <cell r="AA878">
            <v>45336</v>
          </cell>
          <cell r="AJ878">
            <v>138877.66666666666</v>
          </cell>
          <cell r="AN878">
            <v>105461</v>
          </cell>
          <cell r="AR878">
            <v>79544.333333333328</v>
          </cell>
          <cell r="AV878">
            <v>61377.666666666664</v>
          </cell>
          <cell r="AZ878">
            <v>45711</v>
          </cell>
        </row>
        <row r="879">
          <cell r="Q879">
            <v>31824059</v>
          </cell>
          <cell r="S879">
            <v>48441511.850000001</v>
          </cell>
          <cell r="U879">
            <v>57269737.200000003</v>
          </cell>
          <cell r="V879">
            <v>53394534.020000003</v>
          </cell>
          <cell r="W879">
            <v>53534945.759999998</v>
          </cell>
          <cell r="Y879">
            <v>47911050.890000001</v>
          </cell>
          <cell r="AA879">
            <v>31772828.899999999</v>
          </cell>
          <cell r="AJ879">
            <v>5933293.9333333336</v>
          </cell>
          <cell r="AN879">
            <v>20612859.430833332</v>
          </cell>
          <cell r="AR879">
            <v>37396950.076249994</v>
          </cell>
          <cell r="AV879">
            <v>44130255.040416665</v>
          </cell>
          <cell r="AZ879">
            <v>39968882.63750001</v>
          </cell>
        </row>
        <row r="880">
          <cell r="Q880">
            <v>-118022</v>
          </cell>
          <cell r="S880">
            <v>-118022</v>
          </cell>
          <cell r="U880">
            <v>0</v>
          </cell>
          <cell r="V880">
            <v>0</v>
          </cell>
          <cell r="W880">
            <v>0</v>
          </cell>
          <cell r="Y880">
            <v>0</v>
          </cell>
          <cell r="AA880">
            <v>0</v>
          </cell>
          <cell r="AJ880">
            <v>-149599.33333333334</v>
          </cell>
          <cell r="AN880">
            <v>-173532.625</v>
          </cell>
          <cell r="AR880">
            <v>-172652.375</v>
          </cell>
          <cell r="AV880">
            <v>-24587.916666666668</v>
          </cell>
          <cell r="AZ880">
            <v>0</v>
          </cell>
        </row>
        <row r="881">
          <cell r="Q881">
            <v>0</v>
          </cell>
          <cell r="S881">
            <v>0</v>
          </cell>
          <cell r="U881">
            <v>0</v>
          </cell>
          <cell r="V881">
            <v>0</v>
          </cell>
          <cell r="W881">
            <v>0</v>
          </cell>
          <cell r="Y881">
            <v>0</v>
          </cell>
          <cell r="AA881">
            <v>0</v>
          </cell>
          <cell r="AJ881">
            <v>0</v>
          </cell>
          <cell r="AN881">
            <v>0</v>
          </cell>
          <cell r="AR881">
            <v>0</v>
          </cell>
          <cell r="AV881">
            <v>0</v>
          </cell>
          <cell r="AZ881">
            <v>0</v>
          </cell>
        </row>
        <row r="882">
          <cell r="Q882">
            <v>33855518</v>
          </cell>
          <cell r="S882">
            <v>45405962.369999997</v>
          </cell>
          <cell r="U882">
            <v>40388500.93</v>
          </cell>
          <cell r="V882">
            <v>33052637.399999999</v>
          </cell>
          <cell r="W882">
            <v>32084662.48</v>
          </cell>
          <cell r="Y882">
            <v>31770776.969999999</v>
          </cell>
          <cell r="AA882">
            <v>24082491.969999999</v>
          </cell>
          <cell r="AJ882">
            <v>5453107.4366666665</v>
          </cell>
          <cell r="AN882">
            <v>18107765.056250002</v>
          </cell>
          <cell r="AR882">
            <v>28325122.659583334</v>
          </cell>
          <cell r="AV882">
            <v>32870980.846250001</v>
          </cell>
          <cell r="AZ882">
            <v>29547765.144166667</v>
          </cell>
        </row>
        <row r="883">
          <cell r="Q883">
            <v>-65675</v>
          </cell>
          <cell r="S883">
            <v>-65675</v>
          </cell>
          <cell r="U883">
            <v>0</v>
          </cell>
          <cell r="V883">
            <v>0</v>
          </cell>
          <cell r="W883">
            <v>0</v>
          </cell>
          <cell r="Y883">
            <v>0</v>
          </cell>
          <cell r="AA883">
            <v>0</v>
          </cell>
          <cell r="AJ883">
            <v>-54035.708333333336</v>
          </cell>
          <cell r="AN883">
            <v>-67457.5</v>
          </cell>
          <cell r="AR883">
            <v>-64567.208333333336</v>
          </cell>
          <cell r="AV883">
            <v>-13682.291666666666</v>
          </cell>
          <cell r="AZ883">
            <v>0</v>
          </cell>
        </row>
        <row r="884">
          <cell r="Q884">
            <v>2716379</v>
          </cell>
          <cell r="S884">
            <v>2716379</v>
          </cell>
          <cell r="U884">
            <v>2862379</v>
          </cell>
          <cell r="V884">
            <v>2862379</v>
          </cell>
          <cell r="W884">
            <v>3135379</v>
          </cell>
          <cell r="Y884">
            <v>3135379</v>
          </cell>
          <cell r="AA884">
            <v>2955379</v>
          </cell>
          <cell r="AJ884">
            <v>2542699.5416666665</v>
          </cell>
          <cell r="AN884">
            <v>2683864.875</v>
          </cell>
          <cell r="AR884">
            <v>2784405.2083333335</v>
          </cell>
          <cell r="AV884">
            <v>2929129</v>
          </cell>
          <cell r="AZ884">
            <v>3022129</v>
          </cell>
        </row>
        <row r="885">
          <cell r="Q885">
            <v>235348</v>
          </cell>
          <cell r="S885">
            <v>235348</v>
          </cell>
          <cell r="U885">
            <v>282348</v>
          </cell>
          <cell r="V885">
            <v>282348</v>
          </cell>
          <cell r="W885">
            <v>409348</v>
          </cell>
          <cell r="Y885">
            <v>409348</v>
          </cell>
          <cell r="AA885">
            <v>483348</v>
          </cell>
          <cell r="AJ885">
            <v>232889.66666666666</v>
          </cell>
          <cell r="AN885">
            <v>241223</v>
          </cell>
          <cell r="AR885">
            <v>287056.33333333331</v>
          </cell>
          <cell r="AV885">
            <v>366848</v>
          </cell>
          <cell r="AZ885">
            <v>470848</v>
          </cell>
        </row>
        <row r="886">
          <cell r="AV886">
            <v>0</v>
          </cell>
          <cell r="AZ886">
            <v>13375</v>
          </cell>
        </row>
        <row r="887">
          <cell r="Q887">
            <v>0</v>
          </cell>
          <cell r="S887">
            <v>0</v>
          </cell>
          <cell r="U887">
            <v>0</v>
          </cell>
          <cell r="V887">
            <v>0</v>
          </cell>
          <cell r="W887">
            <v>0</v>
          </cell>
          <cell r="Y887">
            <v>0</v>
          </cell>
          <cell r="AA887">
            <v>0</v>
          </cell>
          <cell r="AJ887">
            <v>120250</v>
          </cell>
          <cell r="AN887">
            <v>52250</v>
          </cell>
          <cell r="AR887">
            <v>12250</v>
          </cell>
          <cell r="AV887">
            <v>0</v>
          </cell>
          <cell r="AZ887">
            <v>0</v>
          </cell>
        </row>
        <row r="888">
          <cell r="AV888">
            <v>0</v>
          </cell>
          <cell r="AZ888">
            <v>0</v>
          </cell>
        </row>
        <row r="889">
          <cell r="Q889">
            <v>0</v>
          </cell>
          <cell r="S889">
            <v>0</v>
          </cell>
          <cell r="U889">
            <v>0</v>
          </cell>
          <cell r="V889">
            <v>0</v>
          </cell>
          <cell r="W889">
            <v>0</v>
          </cell>
          <cell r="Y889">
            <v>0</v>
          </cell>
          <cell r="AA889">
            <v>0</v>
          </cell>
          <cell r="AJ889">
            <v>26442.333333333332</v>
          </cell>
          <cell r="AN889">
            <v>17245</v>
          </cell>
          <cell r="AR889">
            <v>8047.666666666667</v>
          </cell>
          <cell r="AV889">
            <v>0</v>
          </cell>
          <cell r="AZ889">
            <v>0</v>
          </cell>
        </row>
        <row r="890">
          <cell r="Q890">
            <v>0</v>
          </cell>
          <cell r="S890">
            <v>0</v>
          </cell>
          <cell r="U890">
            <v>0</v>
          </cell>
          <cell r="V890">
            <v>0</v>
          </cell>
          <cell r="W890">
            <v>0</v>
          </cell>
          <cell r="Y890">
            <v>0</v>
          </cell>
          <cell r="AA890">
            <v>0</v>
          </cell>
          <cell r="AJ890">
            <v>0</v>
          </cell>
          <cell r="AN890">
            <v>0</v>
          </cell>
          <cell r="AR890">
            <v>0</v>
          </cell>
          <cell r="AV890">
            <v>0</v>
          </cell>
          <cell r="AZ890">
            <v>0</v>
          </cell>
        </row>
        <row r="891">
          <cell r="Q891">
            <v>10615233</v>
          </cell>
          <cell r="S891">
            <v>10615233</v>
          </cell>
          <cell r="U891">
            <v>10490233</v>
          </cell>
          <cell r="V891">
            <v>10490233</v>
          </cell>
          <cell r="W891">
            <v>10261233</v>
          </cell>
          <cell r="Y891">
            <v>10261233</v>
          </cell>
          <cell r="AA891">
            <v>10550233</v>
          </cell>
          <cell r="AJ891">
            <v>10022368.916666666</v>
          </cell>
          <cell r="AN891">
            <v>10320415.25</v>
          </cell>
          <cell r="AR891">
            <v>10429919.916666666</v>
          </cell>
          <cell r="AV891">
            <v>10488608</v>
          </cell>
          <cell r="AZ891">
            <v>10610608</v>
          </cell>
        </row>
        <row r="892">
          <cell r="Q892">
            <v>1471718</v>
          </cell>
          <cell r="S892">
            <v>1471718</v>
          </cell>
          <cell r="U892">
            <v>1348718</v>
          </cell>
          <cell r="V892">
            <v>1348718</v>
          </cell>
          <cell r="W892">
            <v>1225718</v>
          </cell>
          <cell r="Y892">
            <v>1225718</v>
          </cell>
          <cell r="AA892">
            <v>1102718</v>
          </cell>
          <cell r="AJ892">
            <v>1551676.3333333333</v>
          </cell>
          <cell r="AN892">
            <v>1507968</v>
          </cell>
          <cell r="AR892">
            <v>1413634.6666666667</v>
          </cell>
          <cell r="AV892">
            <v>1266718</v>
          </cell>
          <cell r="AZ892">
            <v>1102718</v>
          </cell>
        </row>
        <row r="893">
          <cell r="Q893">
            <v>1235000</v>
          </cell>
          <cell r="S893">
            <v>1235000</v>
          </cell>
          <cell r="U893">
            <v>1235000</v>
          </cell>
          <cell r="V893">
            <v>1235000</v>
          </cell>
          <cell r="W893">
            <v>1235000</v>
          </cell>
          <cell r="Y893">
            <v>1235000</v>
          </cell>
          <cell r="AA893">
            <v>1235000</v>
          </cell>
          <cell r="AJ893">
            <v>51458.333333333336</v>
          </cell>
          <cell r="AN893">
            <v>463125</v>
          </cell>
          <cell r="AR893">
            <v>874791.66666666663</v>
          </cell>
          <cell r="AV893">
            <v>1235000</v>
          </cell>
          <cell r="AZ893">
            <v>1235000</v>
          </cell>
        </row>
        <row r="894">
          <cell r="Q894">
            <v>0</v>
          </cell>
          <cell r="S894">
            <v>0</v>
          </cell>
          <cell r="U894">
            <v>0</v>
          </cell>
          <cell r="V894">
            <v>0</v>
          </cell>
          <cell r="W894">
            <v>0</v>
          </cell>
          <cell r="Y894">
            <v>0</v>
          </cell>
          <cell r="AA894">
            <v>0</v>
          </cell>
          <cell r="AJ894">
            <v>0</v>
          </cell>
          <cell r="AN894">
            <v>0</v>
          </cell>
          <cell r="AR894">
            <v>0</v>
          </cell>
          <cell r="AV894">
            <v>0</v>
          </cell>
          <cell r="AZ894">
            <v>0</v>
          </cell>
        </row>
        <row r="895">
          <cell r="Q895">
            <v>0</v>
          </cell>
          <cell r="S895">
            <v>0</v>
          </cell>
          <cell r="U895">
            <v>0</v>
          </cell>
          <cell r="V895">
            <v>0</v>
          </cell>
          <cell r="W895">
            <v>0</v>
          </cell>
          <cell r="Y895">
            <v>0</v>
          </cell>
          <cell r="AA895">
            <v>0</v>
          </cell>
          <cell r="AJ895">
            <v>0</v>
          </cell>
          <cell r="AN895">
            <v>0</v>
          </cell>
          <cell r="AR895">
            <v>0</v>
          </cell>
          <cell r="AV895">
            <v>0</v>
          </cell>
          <cell r="AZ895">
            <v>0</v>
          </cell>
        </row>
        <row r="896">
          <cell r="Q896">
            <v>1595730</v>
          </cell>
          <cell r="S896">
            <v>1595730</v>
          </cell>
          <cell r="U896">
            <v>0</v>
          </cell>
          <cell r="V896">
            <v>0</v>
          </cell>
          <cell r="W896">
            <v>0</v>
          </cell>
          <cell r="Y896">
            <v>0</v>
          </cell>
          <cell r="AA896">
            <v>0</v>
          </cell>
          <cell r="AJ896">
            <v>1143743.6666666667</v>
          </cell>
          <cell r="AN896">
            <v>1174501.25</v>
          </cell>
          <cell r="AR896">
            <v>796450.70833333337</v>
          </cell>
          <cell r="AV896">
            <v>332443.75</v>
          </cell>
          <cell r="AZ896">
            <v>0</v>
          </cell>
        </row>
        <row r="897">
          <cell r="Q897">
            <v>0</v>
          </cell>
          <cell r="S897">
            <v>0</v>
          </cell>
          <cell r="U897">
            <v>0</v>
          </cell>
          <cell r="V897">
            <v>0</v>
          </cell>
          <cell r="W897">
            <v>0</v>
          </cell>
          <cell r="Y897">
            <v>0</v>
          </cell>
          <cell r="AA897">
            <v>0</v>
          </cell>
          <cell r="AJ897">
            <v>17054.625</v>
          </cell>
          <cell r="AN897">
            <v>12985.125</v>
          </cell>
          <cell r="AR897">
            <v>4620.416666666667</v>
          </cell>
          <cell r="AV897">
            <v>0</v>
          </cell>
          <cell r="AZ897">
            <v>0</v>
          </cell>
        </row>
        <row r="898">
          <cell r="Q898">
            <v>1369000</v>
          </cell>
          <cell r="S898">
            <v>1369000</v>
          </cell>
          <cell r="U898">
            <v>1294000</v>
          </cell>
          <cell r="V898">
            <v>1294000</v>
          </cell>
          <cell r="W898">
            <v>1238000</v>
          </cell>
          <cell r="Y898">
            <v>1238000</v>
          </cell>
          <cell r="AA898">
            <v>1163000</v>
          </cell>
          <cell r="AJ898">
            <v>1619500</v>
          </cell>
          <cell r="AN898">
            <v>1606500</v>
          </cell>
          <cell r="AR898">
            <v>1429291.6666666667</v>
          </cell>
          <cell r="AV898">
            <v>1241833.3333333333</v>
          </cell>
          <cell r="AZ898">
            <v>1053375</v>
          </cell>
        </row>
        <row r="899">
          <cell r="U899">
            <v>1614443</v>
          </cell>
          <cell r="V899">
            <v>1614443</v>
          </cell>
          <cell r="W899">
            <v>1530937</v>
          </cell>
          <cell r="Y899">
            <v>1530937</v>
          </cell>
          <cell r="AA899">
            <v>1447431</v>
          </cell>
          <cell r="AJ899">
            <v>0</v>
          </cell>
          <cell r="AN899">
            <v>201805.375</v>
          </cell>
          <cell r="AR899">
            <v>722555.95833333337</v>
          </cell>
          <cell r="AV899">
            <v>1205032.9583333333</v>
          </cell>
          <cell r="AZ899">
            <v>1447431</v>
          </cell>
        </row>
        <row r="900">
          <cell r="AA900">
            <v>241945</v>
          </cell>
          <cell r="AR900">
            <v>0</v>
          </cell>
          <cell r="AV900">
            <v>70567.291666666672</v>
          </cell>
          <cell r="AZ900">
            <v>151215.625</v>
          </cell>
        </row>
        <row r="901">
          <cell r="Q901">
            <v>0</v>
          </cell>
          <cell r="S901">
            <v>0</v>
          </cell>
          <cell r="U901">
            <v>0</v>
          </cell>
          <cell r="V901">
            <v>0</v>
          </cell>
          <cell r="W901">
            <v>0</v>
          </cell>
          <cell r="Y901">
            <v>0</v>
          </cell>
          <cell r="AA901">
            <v>0</v>
          </cell>
          <cell r="AJ901">
            <v>0</v>
          </cell>
          <cell r="AN901">
            <v>0</v>
          </cell>
          <cell r="AR901">
            <v>0</v>
          </cell>
          <cell r="AV901">
            <v>0</v>
          </cell>
          <cell r="AZ901">
            <v>0</v>
          </cell>
        </row>
        <row r="902">
          <cell r="Q902">
            <v>-122602</v>
          </cell>
          <cell r="S902">
            <v>-122602</v>
          </cell>
          <cell r="U902">
            <v>0</v>
          </cell>
          <cell r="V902">
            <v>0</v>
          </cell>
          <cell r="W902">
            <v>0</v>
          </cell>
          <cell r="Y902">
            <v>0</v>
          </cell>
          <cell r="AA902">
            <v>0</v>
          </cell>
          <cell r="AJ902">
            <v>-64958.666666666664</v>
          </cell>
          <cell r="AN902">
            <v>-88144.125</v>
          </cell>
          <cell r="AR902">
            <v>-84224.375</v>
          </cell>
          <cell r="AV902">
            <v>-25542.083333333332</v>
          </cell>
          <cell r="AZ902">
            <v>0</v>
          </cell>
        </row>
        <row r="903">
          <cell r="Q903">
            <v>0</v>
          </cell>
          <cell r="S903">
            <v>0</v>
          </cell>
          <cell r="U903">
            <v>0</v>
          </cell>
          <cell r="V903">
            <v>0</v>
          </cell>
          <cell r="W903">
            <v>0</v>
          </cell>
          <cell r="Y903">
            <v>0</v>
          </cell>
          <cell r="AA903">
            <v>0</v>
          </cell>
          <cell r="AJ903">
            <v>0</v>
          </cell>
          <cell r="AN903">
            <v>0</v>
          </cell>
          <cell r="AR903">
            <v>0</v>
          </cell>
          <cell r="AV903">
            <v>0</v>
          </cell>
          <cell r="AZ903">
            <v>0</v>
          </cell>
        </row>
        <row r="904">
          <cell r="Q904">
            <v>-215214</v>
          </cell>
          <cell r="S904">
            <v>-215214</v>
          </cell>
          <cell r="U904">
            <v>0</v>
          </cell>
          <cell r="V904">
            <v>0</v>
          </cell>
          <cell r="W904">
            <v>0</v>
          </cell>
          <cell r="Y904">
            <v>0</v>
          </cell>
          <cell r="AA904">
            <v>0</v>
          </cell>
          <cell r="AJ904">
            <v>-66793.5</v>
          </cell>
          <cell r="AN904">
            <v>-107338.125</v>
          </cell>
          <cell r="AR904">
            <v>-96820.25</v>
          </cell>
          <cell r="AV904">
            <v>-44836.25</v>
          </cell>
          <cell r="AZ904">
            <v>0</v>
          </cell>
        </row>
        <row r="905">
          <cell r="Q905">
            <v>0</v>
          </cell>
          <cell r="S905">
            <v>0</v>
          </cell>
          <cell r="U905">
            <v>0</v>
          </cell>
          <cell r="V905">
            <v>0</v>
          </cell>
          <cell r="W905">
            <v>0</v>
          </cell>
          <cell r="Y905">
            <v>0</v>
          </cell>
          <cell r="AA905">
            <v>0</v>
          </cell>
          <cell r="AJ905">
            <v>0</v>
          </cell>
          <cell r="AN905">
            <v>0</v>
          </cell>
          <cell r="AR905">
            <v>0</v>
          </cell>
          <cell r="AV905">
            <v>0</v>
          </cell>
          <cell r="AZ905">
            <v>0</v>
          </cell>
        </row>
        <row r="906">
          <cell r="Q906">
            <v>2461388</v>
          </cell>
          <cell r="S906">
            <v>2880388</v>
          </cell>
          <cell r="U906">
            <v>3365388</v>
          </cell>
          <cell r="V906">
            <v>3348388</v>
          </cell>
          <cell r="W906">
            <v>3346388</v>
          </cell>
          <cell r="Y906">
            <v>3504388</v>
          </cell>
          <cell r="AA906">
            <v>11137388</v>
          </cell>
          <cell r="AJ906">
            <v>1175805.0833333333</v>
          </cell>
          <cell r="AN906">
            <v>1953211.75</v>
          </cell>
          <cell r="AR906">
            <v>2811951.75</v>
          </cell>
          <cell r="AV906">
            <v>5458513</v>
          </cell>
          <cell r="AZ906">
            <v>9448763</v>
          </cell>
        </row>
        <row r="907">
          <cell r="Q907">
            <v>0</v>
          </cell>
          <cell r="S907">
            <v>0</v>
          </cell>
          <cell r="U907">
            <v>0</v>
          </cell>
          <cell r="V907">
            <v>0</v>
          </cell>
          <cell r="W907">
            <v>0</v>
          </cell>
          <cell r="Y907">
            <v>0</v>
          </cell>
          <cell r="AA907">
            <v>0</v>
          </cell>
          <cell r="AJ907">
            <v>0</v>
          </cell>
          <cell r="AN907">
            <v>0</v>
          </cell>
          <cell r="AR907">
            <v>0</v>
          </cell>
          <cell r="AV907">
            <v>0</v>
          </cell>
          <cell r="AZ907">
            <v>0</v>
          </cell>
        </row>
        <row r="908">
          <cell r="Q908">
            <v>0</v>
          </cell>
          <cell r="S908">
            <v>0</v>
          </cell>
          <cell r="U908">
            <v>0</v>
          </cell>
          <cell r="V908">
            <v>0</v>
          </cell>
          <cell r="W908">
            <v>0</v>
          </cell>
          <cell r="Y908">
            <v>0</v>
          </cell>
          <cell r="AA908">
            <v>0</v>
          </cell>
          <cell r="AJ908">
            <v>0</v>
          </cell>
          <cell r="AN908">
            <v>0</v>
          </cell>
          <cell r="AR908">
            <v>0</v>
          </cell>
          <cell r="AV908">
            <v>0</v>
          </cell>
          <cell r="AZ908">
            <v>0</v>
          </cell>
        </row>
        <row r="909">
          <cell r="Q909">
            <v>0</v>
          </cell>
          <cell r="S909">
            <v>0</v>
          </cell>
          <cell r="U909">
            <v>0</v>
          </cell>
          <cell r="V909">
            <v>0</v>
          </cell>
          <cell r="W909">
            <v>0</v>
          </cell>
          <cell r="Y909">
            <v>0</v>
          </cell>
          <cell r="AA909">
            <v>0</v>
          </cell>
          <cell r="AJ909">
            <v>0</v>
          </cell>
          <cell r="AN909">
            <v>0</v>
          </cell>
          <cell r="AR909">
            <v>0</v>
          </cell>
          <cell r="AV909">
            <v>0</v>
          </cell>
          <cell r="AZ909">
            <v>0</v>
          </cell>
        </row>
        <row r="910">
          <cell r="Q910">
            <v>0</v>
          </cell>
          <cell r="S910">
            <v>0</v>
          </cell>
          <cell r="U910">
            <v>0</v>
          </cell>
          <cell r="V910">
            <v>0</v>
          </cell>
          <cell r="W910">
            <v>138460</v>
          </cell>
          <cell r="Y910">
            <v>138460</v>
          </cell>
          <cell r="AA910">
            <v>211549</v>
          </cell>
          <cell r="AJ910">
            <v>0</v>
          </cell>
          <cell r="AN910">
            <v>0</v>
          </cell>
          <cell r="AR910">
            <v>28845.833333333332</v>
          </cell>
          <cell r="AV910">
            <v>99254.958333333328</v>
          </cell>
          <cell r="AZ910">
            <v>211995.125</v>
          </cell>
        </row>
        <row r="911">
          <cell r="Q911">
            <v>0</v>
          </cell>
          <cell r="S911">
            <v>0</v>
          </cell>
          <cell r="U911">
            <v>0</v>
          </cell>
          <cell r="V911">
            <v>0</v>
          </cell>
          <cell r="W911">
            <v>0</v>
          </cell>
          <cell r="Y911">
            <v>0</v>
          </cell>
          <cell r="AA911">
            <v>0</v>
          </cell>
          <cell r="AJ911">
            <v>0</v>
          </cell>
          <cell r="AN911">
            <v>0</v>
          </cell>
          <cell r="AR911">
            <v>0</v>
          </cell>
          <cell r="AV911">
            <v>0</v>
          </cell>
          <cell r="AZ911">
            <v>0</v>
          </cell>
        </row>
        <row r="912">
          <cell r="Q912">
            <v>0</v>
          </cell>
          <cell r="S912">
            <v>0</v>
          </cell>
          <cell r="U912">
            <v>0</v>
          </cell>
          <cell r="V912">
            <v>0</v>
          </cell>
          <cell r="W912">
            <v>0</v>
          </cell>
          <cell r="Y912">
            <v>0</v>
          </cell>
          <cell r="AA912">
            <v>0</v>
          </cell>
          <cell r="AJ912">
            <v>-154658.70833333334</v>
          </cell>
          <cell r="AN912">
            <v>-100864.375</v>
          </cell>
          <cell r="AR912">
            <v>-47070.041666666664</v>
          </cell>
          <cell r="AV912">
            <v>0</v>
          </cell>
          <cell r="AZ912">
            <v>0</v>
          </cell>
        </row>
        <row r="913">
          <cell r="Q913">
            <v>5227770</v>
          </cell>
          <cell r="S913">
            <v>5227770</v>
          </cell>
          <cell r="U913">
            <v>863426</v>
          </cell>
          <cell r="V913">
            <v>863426</v>
          </cell>
          <cell r="W913">
            <v>863426</v>
          </cell>
          <cell r="Y913">
            <v>863426</v>
          </cell>
          <cell r="AA913">
            <v>426</v>
          </cell>
          <cell r="AJ913">
            <v>3554394.2083333335</v>
          </cell>
          <cell r="AN913">
            <v>3523917.375</v>
          </cell>
          <cell r="AR913">
            <v>2773613.25</v>
          </cell>
          <cell r="AV913">
            <v>1520956</v>
          </cell>
          <cell r="AZ913">
            <v>323997.75</v>
          </cell>
        </row>
        <row r="914">
          <cell r="Q914">
            <v>0</v>
          </cell>
          <cell r="S914">
            <v>0</v>
          </cell>
          <cell r="U914">
            <v>0</v>
          </cell>
          <cell r="V914">
            <v>0</v>
          </cell>
          <cell r="W914">
            <v>0</v>
          </cell>
          <cell r="Y914">
            <v>0</v>
          </cell>
          <cell r="AA914">
            <v>0</v>
          </cell>
          <cell r="AJ914">
            <v>0</v>
          </cell>
          <cell r="AN914">
            <v>0</v>
          </cell>
          <cell r="AR914">
            <v>0</v>
          </cell>
          <cell r="AV914">
            <v>0</v>
          </cell>
          <cell r="AZ914">
            <v>0</v>
          </cell>
        </row>
        <row r="915">
          <cell r="Q915">
            <v>0</v>
          </cell>
          <cell r="S915">
            <v>0</v>
          </cell>
          <cell r="U915">
            <v>0</v>
          </cell>
          <cell r="V915">
            <v>0</v>
          </cell>
          <cell r="W915">
            <v>0</v>
          </cell>
          <cell r="Y915">
            <v>0</v>
          </cell>
          <cell r="AA915">
            <v>0</v>
          </cell>
          <cell r="AJ915">
            <v>0</v>
          </cell>
          <cell r="AN915">
            <v>0</v>
          </cell>
          <cell r="AR915">
            <v>0</v>
          </cell>
          <cell r="AV915">
            <v>0</v>
          </cell>
          <cell r="AZ915">
            <v>0</v>
          </cell>
        </row>
        <row r="916">
          <cell r="Q916">
            <v>0</v>
          </cell>
          <cell r="S916">
            <v>0</v>
          </cell>
          <cell r="U916">
            <v>0</v>
          </cell>
          <cell r="V916">
            <v>0</v>
          </cell>
          <cell r="W916">
            <v>0</v>
          </cell>
          <cell r="Y916">
            <v>0</v>
          </cell>
          <cell r="AA916">
            <v>0</v>
          </cell>
          <cell r="AJ916">
            <v>0</v>
          </cell>
          <cell r="AN916">
            <v>0</v>
          </cell>
          <cell r="AR916">
            <v>0</v>
          </cell>
          <cell r="AV916">
            <v>0</v>
          </cell>
          <cell r="AZ916">
            <v>0</v>
          </cell>
        </row>
        <row r="917">
          <cell r="Q917">
            <v>159437</v>
          </cell>
          <cell r="S917">
            <v>159437</v>
          </cell>
          <cell r="U917">
            <v>159437</v>
          </cell>
          <cell r="V917">
            <v>159437</v>
          </cell>
          <cell r="W917">
            <v>159437</v>
          </cell>
          <cell r="Y917">
            <v>159437</v>
          </cell>
          <cell r="AA917">
            <v>159437</v>
          </cell>
          <cell r="AJ917">
            <v>159437</v>
          </cell>
          <cell r="AN917">
            <v>159437</v>
          </cell>
          <cell r="AR917">
            <v>159437</v>
          </cell>
          <cell r="AV917">
            <v>159437</v>
          </cell>
          <cell r="AZ917">
            <v>159437</v>
          </cell>
        </row>
        <row r="918">
          <cell r="Q918">
            <v>1732586</v>
          </cell>
          <cell r="S918">
            <v>1725586</v>
          </cell>
          <cell r="U918">
            <v>1696586</v>
          </cell>
          <cell r="V918">
            <v>1694586</v>
          </cell>
          <cell r="W918">
            <v>1696586</v>
          </cell>
          <cell r="Y918">
            <v>200586</v>
          </cell>
          <cell r="AA918">
            <v>49586</v>
          </cell>
          <cell r="AJ918">
            <v>1050044.3333333333</v>
          </cell>
          <cell r="AN918">
            <v>1369544.3333333333</v>
          </cell>
          <cell r="AR918">
            <v>1469252.6666666667</v>
          </cell>
          <cell r="AV918">
            <v>989252.66666666663</v>
          </cell>
          <cell r="AZ918">
            <v>431586</v>
          </cell>
        </row>
        <row r="919">
          <cell r="Q919">
            <v>0</v>
          </cell>
          <cell r="S919">
            <v>0</v>
          </cell>
          <cell r="U919">
            <v>0</v>
          </cell>
          <cell r="V919">
            <v>0</v>
          </cell>
          <cell r="W919">
            <v>0</v>
          </cell>
          <cell r="Y919">
            <v>0</v>
          </cell>
          <cell r="AA919">
            <v>0</v>
          </cell>
          <cell r="AJ919">
            <v>0</v>
          </cell>
          <cell r="AN919">
            <v>0</v>
          </cell>
          <cell r="AR919">
            <v>0</v>
          </cell>
          <cell r="AV919">
            <v>0</v>
          </cell>
          <cell r="AZ919">
            <v>0</v>
          </cell>
        </row>
        <row r="920">
          <cell r="Q920">
            <v>0</v>
          </cell>
          <cell r="S920">
            <v>0</v>
          </cell>
          <cell r="U920">
            <v>0</v>
          </cell>
          <cell r="V920">
            <v>0</v>
          </cell>
          <cell r="W920">
            <v>0</v>
          </cell>
          <cell r="Y920">
            <v>0</v>
          </cell>
          <cell r="AA920">
            <v>0</v>
          </cell>
          <cell r="AJ920">
            <v>0</v>
          </cell>
          <cell r="AN920">
            <v>0</v>
          </cell>
          <cell r="AR920">
            <v>0</v>
          </cell>
          <cell r="AV920">
            <v>0</v>
          </cell>
          <cell r="AZ920">
            <v>0</v>
          </cell>
        </row>
        <row r="921">
          <cell r="Q921">
            <v>199681</v>
          </cell>
          <cell r="S921">
            <v>198437</v>
          </cell>
          <cell r="U921">
            <v>197193</v>
          </cell>
          <cell r="V921">
            <v>196571</v>
          </cell>
          <cell r="W921">
            <v>195949</v>
          </cell>
          <cell r="Y921">
            <v>194705</v>
          </cell>
          <cell r="AA921">
            <v>193461</v>
          </cell>
          <cell r="AJ921">
            <v>203413</v>
          </cell>
          <cell r="AN921">
            <v>200925</v>
          </cell>
          <cell r="AR921">
            <v>198437</v>
          </cell>
          <cell r="AV921">
            <v>195949</v>
          </cell>
          <cell r="AZ921">
            <v>193461</v>
          </cell>
        </row>
        <row r="922">
          <cell r="Q922">
            <v>0</v>
          </cell>
          <cell r="S922">
            <v>0</v>
          </cell>
          <cell r="U922">
            <v>0</v>
          </cell>
          <cell r="V922">
            <v>0</v>
          </cell>
          <cell r="W922">
            <v>0</v>
          </cell>
          <cell r="Y922">
            <v>0</v>
          </cell>
          <cell r="AA922">
            <v>0</v>
          </cell>
          <cell r="AJ922">
            <v>0</v>
          </cell>
          <cell r="AN922">
            <v>0</v>
          </cell>
          <cell r="AR922">
            <v>0</v>
          </cell>
          <cell r="AV922">
            <v>0</v>
          </cell>
          <cell r="AZ922">
            <v>0</v>
          </cell>
        </row>
        <row r="923">
          <cell r="Q923">
            <v>0</v>
          </cell>
          <cell r="S923">
            <v>0</v>
          </cell>
          <cell r="U923">
            <v>0</v>
          </cell>
          <cell r="V923">
            <v>0</v>
          </cell>
          <cell r="W923">
            <v>0</v>
          </cell>
          <cell r="Y923">
            <v>0</v>
          </cell>
          <cell r="AA923">
            <v>0</v>
          </cell>
          <cell r="AJ923">
            <v>0</v>
          </cell>
          <cell r="AN923">
            <v>0</v>
          </cell>
          <cell r="AR923">
            <v>0</v>
          </cell>
          <cell r="AV923">
            <v>0</v>
          </cell>
          <cell r="AZ923">
            <v>0</v>
          </cell>
        </row>
        <row r="924">
          <cell r="Q924">
            <v>0</v>
          </cell>
          <cell r="S924">
            <v>0</v>
          </cell>
          <cell r="U924">
            <v>0</v>
          </cell>
          <cell r="V924">
            <v>0</v>
          </cell>
          <cell r="W924">
            <v>0</v>
          </cell>
          <cell r="Y924">
            <v>0</v>
          </cell>
          <cell r="AA924">
            <v>0</v>
          </cell>
          <cell r="AJ924">
            <v>0</v>
          </cell>
          <cell r="AN924">
            <v>0</v>
          </cell>
          <cell r="AR924">
            <v>0</v>
          </cell>
          <cell r="AV924">
            <v>0</v>
          </cell>
          <cell r="AZ924">
            <v>0</v>
          </cell>
        </row>
        <row r="925">
          <cell r="Q925">
            <v>0</v>
          </cell>
          <cell r="S925">
            <v>2042000</v>
          </cell>
          <cell r="U925">
            <v>0</v>
          </cell>
          <cell r="V925">
            <v>0</v>
          </cell>
          <cell r="W925">
            <v>0</v>
          </cell>
          <cell r="Y925">
            <v>0</v>
          </cell>
          <cell r="AA925">
            <v>0</v>
          </cell>
          <cell r="AJ925">
            <v>428220.41666666669</v>
          </cell>
          <cell r="AN925">
            <v>340333.33333333331</v>
          </cell>
          <cell r="AR925">
            <v>340333.33333333331</v>
          </cell>
          <cell r="AV925">
            <v>340333.33333333331</v>
          </cell>
          <cell r="AZ925">
            <v>0</v>
          </cell>
        </row>
        <row r="926">
          <cell r="Q926">
            <v>1366935</v>
          </cell>
          <cell r="S926">
            <v>1366935</v>
          </cell>
          <cell r="U926">
            <v>1458935</v>
          </cell>
          <cell r="V926">
            <v>1458935</v>
          </cell>
          <cell r="W926">
            <v>1551935</v>
          </cell>
          <cell r="Y926">
            <v>1551935</v>
          </cell>
          <cell r="AA926">
            <v>1527054</v>
          </cell>
          <cell r="AJ926">
            <v>1138726.6666666667</v>
          </cell>
          <cell r="AN926">
            <v>1265810</v>
          </cell>
          <cell r="AR926">
            <v>1395601.6666666667</v>
          </cell>
          <cell r="AV926">
            <v>1496918.125</v>
          </cell>
          <cell r="AZ926">
            <v>1581166.125</v>
          </cell>
        </row>
        <row r="927">
          <cell r="Q927">
            <v>74353376.010000005</v>
          </cell>
          <cell r="S927">
            <v>74098718.989999995</v>
          </cell>
          <cell r="U927">
            <v>73789151.870000005</v>
          </cell>
          <cell r="V927">
            <v>73648095.829999998</v>
          </cell>
          <cell r="W927">
            <v>75464120.290000007</v>
          </cell>
          <cell r="Y927">
            <v>75182008.209999993</v>
          </cell>
          <cell r="AA927">
            <v>74899896.129999995</v>
          </cell>
          <cell r="AJ927">
            <v>1319589.4854166668</v>
          </cell>
          <cell r="AN927">
            <v>27526346.314583335</v>
          </cell>
          <cell r="AR927">
            <v>53058570.285000004</v>
          </cell>
          <cell r="AV927">
            <v>74075215.957499996</v>
          </cell>
          <cell r="AZ927">
            <v>70113242.11833334</v>
          </cell>
        </row>
        <row r="928">
          <cell r="Q928">
            <v>0</v>
          </cell>
          <cell r="S928">
            <v>0</v>
          </cell>
          <cell r="U928">
            <v>0</v>
          </cell>
          <cell r="V928">
            <v>0</v>
          </cell>
          <cell r="W928">
            <v>0</v>
          </cell>
          <cell r="Y928">
            <v>0</v>
          </cell>
          <cell r="AA928">
            <v>0</v>
          </cell>
          <cell r="AJ928">
            <v>154750</v>
          </cell>
          <cell r="AN928">
            <v>8083.333333333333</v>
          </cell>
          <cell r="AR928">
            <v>0</v>
          </cell>
          <cell r="AV928">
            <v>0</v>
          </cell>
          <cell r="AZ928">
            <v>0</v>
          </cell>
        </row>
        <row r="929">
          <cell r="Q929">
            <v>3494503.35</v>
          </cell>
          <cell r="S929">
            <v>3409645.45</v>
          </cell>
          <cell r="U929">
            <v>3324787.55</v>
          </cell>
          <cell r="V929">
            <v>3282358.6</v>
          </cell>
          <cell r="W929">
            <v>3239929.65</v>
          </cell>
          <cell r="Y929">
            <v>3155071.75</v>
          </cell>
          <cell r="AA929">
            <v>3070213.85</v>
          </cell>
          <cell r="AJ929">
            <v>3639339.105833333</v>
          </cell>
          <cell r="AN929">
            <v>3511240.0924999998</v>
          </cell>
          <cell r="AR929">
            <v>3379453.519166667</v>
          </cell>
          <cell r="AV929">
            <v>3249237.6020833333</v>
          </cell>
          <cell r="AZ929">
            <v>3156660.1520833336</v>
          </cell>
        </row>
        <row r="930">
          <cell r="Q930">
            <v>954274</v>
          </cell>
          <cell r="S930">
            <v>954274</v>
          </cell>
          <cell r="U930">
            <v>870274</v>
          </cell>
          <cell r="V930">
            <v>870274</v>
          </cell>
          <cell r="W930">
            <v>786274</v>
          </cell>
          <cell r="Y930">
            <v>786274</v>
          </cell>
          <cell r="AA930">
            <v>702274</v>
          </cell>
          <cell r="AJ930">
            <v>1360482.3333333333</v>
          </cell>
          <cell r="AN930">
            <v>1125774</v>
          </cell>
          <cell r="AR930">
            <v>943149</v>
          </cell>
          <cell r="AV930">
            <v>814399</v>
          </cell>
          <cell r="AZ930">
            <v>703399</v>
          </cell>
        </row>
        <row r="931">
          <cell r="Q931">
            <v>96250</v>
          </cell>
          <cell r="S931">
            <v>96425</v>
          </cell>
          <cell r="U931">
            <v>128916.67</v>
          </cell>
          <cell r="V931">
            <v>130841.67</v>
          </cell>
          <cell r="W931">
            <v>-547283.32999999996</v>
          </cell>
          <cell r="Y931">
            <v>-543433.32999999996</v>
          </cell>
          <cell r="AA931">
            <v>-539583.32999999996</v>
          </cell>
          <cell r="AJ931">
            <v>-1215282.658333333</v>
          </cell>
          <cell r="AN931">
            <v>-739666.68374999997</v>
          </cell>
          <cell r="AR931">
            <v>-403204.87041666667</v>
          </cell>
          <cell r="AV931">
            <v>-255290.97</v>
          </cell>
          <cell r="AZ931">
            <v>-627457.63666666672</v>
          </cell>
        </row>
        <row r="932">
          <cell r="Q932">
            <v>1381423</v>
          </cell>
          <cell r="S932">
            <v>1463746</v>
          </cell>
          <cell r="U932">
            <v>1581933</v>
          </cell>
          <cell r="V932">
            <v>1640334</v>
          </cell>
          <cell r="W932">
            <v>1688301</v>
          </cell>
          <cell r="Y932">
            <v>1753991</v>
          </cell>
          <cell r="AA932">
            <v>1813536</v>
          </cell>
          <cell r="AJ932">
            <v>1056798.4166666667</v>
          </cell>
          <cell r="AN932">
            <v>1278858.25</v>
          </cell>
          <cell r="AR932">
            <v>1479677.7083333333</v>
          </cell>
          <cell r="AV932">
            <v>1657387.9583333333</v>
          </cell>
          <cell r="AZ932">
            <v>1803008.0416666667</v>
          </cell>
        </row>
        <row r="933">
          <cell r="Q933">
            <v>-121881</v>
          </cell>
          <cell r="S933">
            <v>-121881</v>
          </cell>
          <cell r="U933">
            <v>-121881</v>
          </cell>
          <cell r="V933">
            <v>-121881</v>
          </cell>
          <cell r="W933">
            <v>-121881</v>
          </cell>
          <cell r="Y933">
            <v>-121881</v>
          </cell>
          <cell r="AA933">
            <v>0</v>
          </cell>
          <cell r="AJ933">
            <v>-121881</v>
          </cell>
          <cell r="AN933">
            <v>-121881</v>
          </cell>
          <cell r="AR933">
            <v>-121881</v>
          </cell>
          <cell r="AV933">
            <v>-96489.125</v>
          </cell>
          <cell r="AZ933">
            <v>-55862.125</v>
          </cell>
        </row>
        <row r="934">
          <cell r="Q934">
            <v>0</v>
          </cell>
          <cell r="S934">
            <v>0</v>
          </cell>
          <cell r="U934">
            <v>0</v>
          </cell>
          <cell r="V934">
            <v>0</v>
          </cell>
          <cell r="W934">
            <v>0</v>
          </cell>
          <cell r="Y934">
            <v>0</v>
          </cell>
          <cell r="AA934">
            <v>0</v>
          </cell>
          <cell r="AJ934">
            <v>-3824755.2916666665</v>
          </cell>
          <cell r="AN934">
            <v>-2494405.625</v>
          </cell>
          <cell r="AR934">
            <v>-1164055.9583333333</v>
          </cell>
          <cell r="AV934">
            <v>0</v>
          </cell>
          <cell r="AZ934">
            <v>0</v>
          </cell>
        </row>
        <row r="935">
          <cell r="Q935">
            <v>0</v>
          </cell>
          <cell r="S935">
            <v>0</v>
          </cell>
          <cell r="U935">
            <v>0</v>
          </cell>
          <cell r="V935">
            <v>0</v>
          </cell>
          <cell r="W935">
            <v>0</v>
          </cell>
          <cell r="Y935">
            <v>0</v>
          </cell>
          <cell r="AA935">
            <v>0</v>
          </cell>
          <cell r="AJ935">
            <v>0</v>
          </cell>
          <cell r="AN935">
            <v>0</v>
          </cell>
          <cell r="AR935">
            <v>0</v>
          </cell>
          <cell r="AV935">
            <v>0</v>
          </cell>
          <cell r="AZ935">
            <v>0</v>
          </cell>
        </row>
        <row r="936">
          <cell r="Q936">
            <v>0</v>
          </cell>
          <cell r="S936">
            <v>0</v>
          </cell>
          <cell r="U936">
            <v>0</v>
          </cell>
          <cell r="V936">
            <v>0</v>
          </cell>
          <cell r="W936">
            <v>0</v>
          </cell>
          <cell r="Y936">
            <v>0</v>
          </cell>
          <cell r="AA936">
            <v>0</v>
          </cell>
          <cell r="AJ936">
            <v>1890149.3333333333</v>
          </cell>
          <cell r="AN936">
            <v>1405557</v>
          </cell>
          <cell r="AR936">
            <v>156173</v>
          </cell>
          <cell r="AV936">
            <v>0</v>
          </cell>
          <cell r="AZ936">
            <v>0</v>
          </cell>
        </row>
        <row r="937">
          <cell r="Q937">
            <v>6523000</v>
          </cell>
          <cell r="S937">
            <v>6615000</v>
          </cell>
          <cell r="U937">
            <v>6707000</v>
          </cell>
          <cell r="V937">
            <v>6753000</v>
          </cell>
          <cell r="W937">
            <v>6248000</v>
          </cell>
          <cell r="Y937">
            <v>6156000</v>
          </cell>
          <cell r="AA937">
            <v>6064000</v>
          </cell>
          <cell r="AJ937">
            <v>6592750</v>
          </cell>
          <cell r="AN937">
            <v>6594000</v>
          </cell>
          <cell r="AR937">
            <v>6532041.666666667</v>
          </cell>
          <cell r="AV937">
            <v>6358708.333333333</v>
          </cell>
          <cell r="AZ937">
            <v>6123875</v>
          </cell>
        </row>
        <row r="938">
          <cell r="Q938">
            <v>25990278</v>
          </cell>
          <cell r="S938">
            <v>35025278</v>
          </cell>
          <cell r="U938">
            <v>40451278</v>
          </cell>
          <cell r="V938">
            <v>42127278</v>
          </cell>
          <cell r="W938">
            <v>44567278</v>
          </cell>
          <cell r="Y938">
            <v>42083278</v>
          </cell>
          <cell r="AA938">
            <v>40738312</v>
          </cell>
          <cell r="AJ938">
            <v>16761145.625</v>
          </cell>
          <cell r="AN938">
            <v>24648092.291666668</v>
          </cell>
          <cell r="AR938">
            <v>32603788.958333332</v>
          </cell>
          <cell r="AV938">
            <v>39865844.041666664</v>
          </cell>
          <cell r="AZ938">
            <v>43543179.375</v>
          </cell>
        </row>
        <row r="939">
          <cell r="Q939">
            <v>184000</v>
          </cell>
          <cell r="S939">
            <v>557000</v>
          </cell>
          <cell r="U939">
            <v>602000</v>
          </cell>
          <cell r="V939">
            <v>596000</v>
          </cell>
          <cell r="W939">
            <v>773000</v>
          </cell>
          <cell r="Y939">
            <v>759000</v>
          </cell>
          <cell r="AA939">
            <v>745000</v>
          </cell>
          <cell r="AJ939">
            <v>47000</v>
          </cell>
          <cell r="AN939">
            <v>192083.33333333334</v>
          </cell>
          <cell r="AR939">
            <v>426708.33333333331</v>
          </cell>
          <cell r="AV939">
            <v>628000</v>
          </cell>
          <cell r="AZ939">
            <v>722750</v>
          </cell>
        </row>
        <row r="940">
          <cell r="Q940">
            <v>230000</v>
          </cell>
          <cell r="S940">
            <v>230000</v>
          </cell>
          <cell r="U940">
            <v>407000</v>
          </cell>
          <cell r="V940">
            <v>407000</v>
          </cell>
          <cell r="W940">
            <v>54000</v>
          </cell>
          <cell r="Y940">
            <v>54000</v>
          </cell>
          <cell r="AA940">
            <v>417000</v>
          </cell>
          <cell r="AJ940">
            <v>9583.3333333333339</v>
          </cell>
          <cell r="AN940">
            <v>93625</v>
          </cell>
          <cell r="AR940">
            <v>155750</v>
          </cell>
          <cell r="AV940">
            <v>258625</v>
          </cell>
          <cell r="AZ940">
            <v>206458.33333333334</v>
          </cell>
        </row>
        <row r="941">
          <cell r="S941">
            <v>835000</v>
          </cell>
          <cell r="U941">
            <v>1420000</v>
          </cell>
          <cell r="V941">
            <v>1711000</v>
          </cell>
          <cell r="W941">
            <v>2002000</v>
          </cell>
          <cell r="Y941">
            <v>2583000</v>
          </cell>
          <cell r="AA941">
            <v>3162000</v>
          </cell>
          <cell r="AJ941">
            <v>0</v>
          </cell>
          <cell r="AN941">
            <v>267916.66666666669</v>
          </cell>
          <cell r="AR941">
            <v>935208.33333333337</v>
          </cell>
          <cell r="AV941">
            <v>1988208.3333333333</v>
          </cell>
          <cell r="AZ941">
            <v>3140625</v>
          </cell>
        </row>
        <row r="942">
          <cell r="Q942">
            <v>0</v>
          </cell>
          <cell r="S942">
            <v>0</v>
          </cell>
          <cell r="U942">
            <v>0</v>
          </cell>
          <cell r="V942">
            <v>0</v>
          </cell>
          <cell r="W942">
            <v>0</v>
          </cell>
          <cell r="Y942">
            <v>0</v>
          </cell>
          <cell r="AA942">
            <v>0</v>
          </cell>
          <cell r="AJ942">
            <v>0</v>
          </cell>
          <cell r="AN942">
            <v>0</v>
          </cell>
          <cell r="AR942">
            <v>0</v>
          </cell>
          <cell r="AV942">
            <v>0</v>
          </cell>
          <cell r="AZ942">
            <v>0</v>
          </cell>
        </row>
        <row r="943">
          <cell r="Q943">
            <v>1929324</v>
          </cell>
          <cell r="S943">
            <v>1929324</v>
          </cell>
          <cell r="U943">
            <v>2205324</v>
          </cell>
          <cell r="V943">
            <v>2205324</v>
          </cell>
          <cell r="W943">
            <v>2478324</v>
          </cell>
          <cell r="Y943">
            <v>2478324</v>
          </cell>
          <cell r="AA943">
            <v>2807324</v>
          </cell>
          <cell r="AJ943">
            <v>1587074</v>
          </cell>
          <cell r="AN943">
            <v>1808324</v>
          </cell>
          <cell r="AR943">
            <v>2071240.6666666667</v>
          </cell>
          <cell r="AV943">
            <v>2401324</v>
          </cell>
          <cell r="AZ943">
            <v>2739824</v>
          </cell>
        </row>
        <row r="944">
          <cell r="Q944">
            <v>931000</v>
          </cell>
          <cell r="S944">
            <v>847000</v>
          </cell>
          <cell r="U944">
            <v>763000</v>
          </cell>
          <cell r="V944">
            <v>721000</v>
          </cell>
          <cell r="W944">
            <v>679000</v>
          </cell>
          <cell r="Y944">
            <v>595000</v>
          </cell>
          <cell r="AA944">
            <v>511000</v>
          </cell>
          <cell r="AJ944">
            <v>292791.66666666669</v>
          </cell>
          <cell r="AN944">
            <v>575125</v>
          </cell>
          <cell r="AR944">
            <v>801458.33333333337</v>
          </cell>
          <cell r="AV944">
            <v>678500</v>
          </cell>
          <cell r="AZ944">
            <v>509166.66666666669</v>
          </cell>
        </row>
        <row r="945">
          <cell r="AV945">
            <v>0</v>
          </cell>
          <cell r="AZ945">
            <v>0</v>
          </cell>
        </row>
        <row r="946">
          <cell r="Q946">
            <v>0</v>
          </cell>
          <cell r="S946">
            <v>0</v>
          </cell>
          <cell r="U946">
            <v>0</v>
          </cell>
          <cell r="V946">
            <v>0</v>
          </cell>
          <cell r="W946">
            <v>0</v>
          </cell>
          <cell r="Y946">
            <v>0</v>
          </cell>
          <cell r="AA946">
            <v>0</v>
          </cell>
          <cell r="AJ946">
            <v>0</v>
          </cell>
          <cell r="AN946">
            <v>0</v>
          </cell>
          <cell r="AR946">
            <v>0</v>
          </cell>
          <cell r="AV946">
            <v>0</v>
          </cell>
          <cell r="AZ946">
            <v>0</v>
          </cell>
        </row>
        <row r="947">
          <cell r="Q947">
            <v>0</v>
          </cell>
          <cell r="S947">
            <v>0</v>
          </cell>
          <cell r="U947">
            <v>0</v>
          </cell>
          <cell r="V947">
            <v>0</v>
          </cell>
          <cell r="W947">
            <v>0</v>
          </cell>
          <cell r="Y947">
            <v>0</v>
          </cell>
          <cell r="AA947">
            <v>0</v>
          </cell>
          <cell r="AJ947">
            <v>0</v>
          </cell>
          <cell r="AN947">
            <v>0</v>
          </cell>
          <cell r="AR947">
            <v>0</v>
          </cell>
          <cell r="AV947">
            <v>0</v>
          </cell>
          <cell r="AZ947">
            <v>0</v>
          </cell>
        </row>
        <row r="948">
          <cell r="Q948">
            <v>3880000</v>
          </cell>
          <cell r="S948">
            <v>4164000</v>
          </cell>
          <cell r="U948">
            <v>4761000</v>
          </cell>
          <cell r="V948">
            <v>4908000</v>
          </cell>
          <cell r="W948">
            <v>4965000</v>
          </cell>
          <cell r="Y948">
            <v>5223000</v>
          </cell>
          <cell r="AA948">
            <v>5425000</v>
          </cell>
          <cell r="AJ948">
            <v>3476666.6666666665</v>
          </cell>
          <cell r="AN948">
            <v>3937125</v>
          </cell>
          <cell r="AR948">
            <v>4440208.333333333</v>
          </cell>
          <cell r="AV948">
            <v>4823208.333333333</v>
          </cell>
          <cell r="AZ948">
            <v>5045708.333333333</v>
          </cell>
        </row>
        <row r="949">
          <cell r="Q949">
            <v>0</v>
          </cell>
          <cell r="S949">
            <v>0</v>
          </cell>
          <cell r="U949">
            <v>0</v>
          </cell>
          <cell r="V949">
            <v>0</v>
          </cell>
          <cell r="W949">
            <v>0</v>
          </cell>
          <cell r="Y949">
            <v>0</v>
          </cell>
          <cell r="AA949">
            <v>0</v>
          </cell>
          <cell r="AJ949">
            <v>0</v>
          </cell>
          <cell r="AN949">
            <v>0</v>
          </cell>
          <cell r="AR949">
            <v>0</v>
          </cell>
          <cell r="AV949">
            <v>0</v>
          </cell>
          <cell r="AZ949">
            <v>0</v>
          </cell>
        </row>
        <row r="950">
          <cell r="Q950">
            <v>-3196034</v>
          </cell>
          <cell r="S950">
            <v>-3196034</v>
          </cell>
          <cell r="U950">
            <v>-3294034</v>
          </cell>
          <cell r="V950">
            <v>-3294034</v>
          </cell>
          <cell r="W950">
            <v>-3382034</v>
          </cell>
          <cell r="Y950">
            <v>-3382034</v>
          </cell>
          <cell r="AA950">
            <v>-3542034</v>
          </cell>
          <cell r="AJ950">
            <v>-2536450.6666666665</v>
          </cell>
          <cell r="AN950">
            <v>-2867284</v>
          </cell>
          <cell r="AR950">
            <v>-3140909</v>
          </cell>
          <cell r="AV950">
            <v>-3392117.3333333335</v>
          </cell>
          <cell r="AZ950">
            <v>-3708534</v>
          </cell>
        </row>
        <row r="951">
          <cell r="Q951">
            <v>0</v>
          </cell>
          <cell r="S951">
            <v>0</v>
          </cell>
          <cell r="U951">
            <v>0</v>
          </cell>
          <cell r="V951">
            <v>0</v>
          </cell>
          <cell r="W951">
            <v>0</v>
          </cell>
          <cell r="Y951">
            <v>0</v>
          </cell>
          <cell r="AA951">
            <v>0</v>
          </cell>
          <cell r="AJ951">
            <v>-678112.83333333337</v>
          </cell>
          <cell r="AN951">
            <v>-442247.5</v>
          </cell>
          <cell r="AR951">
            <v>-206382.16666666666</v>
          </cell>
          <cell r="AV951">
            <v>0</v>
          </cell>
          <cell r="AZ951">
            <v>0</v>
          </cell>
        </row>
        <row r="952">
          <cell r="Q952">
            <v>0</v>
          </cell>
          <cell r="S952">
            <v>0</v>
          </cell>
          <cell r="U952">
            <v>0</v>
          </cell>
          <cell r="V952">
            <v>0</v>
          </cell>
          <cell r="W952">
            <v>0</v>
          </cell>
          <cell r="Y952">
            <v>0</v>
          </cell>
          <cell r="AA952">
            <v>0</v>
          </cell>
          <cell r="AJ952">
            <v>-18216.583333333332</v>
          </cell>
          <cell r="AN952">
            <v>-2335.9166666666665</v>
          </cell>
          <cell r="AR952">
            <v>1544.75</v>
          </cell>
          <cell r="AV952">
            <v>0</v>
          </cell>
          <cell r="AZ952">
            <v>0</v>
          </cell>
        </row>
        <row r="953">
          <cell r="Q953">
            <v>0</v>
          </cell>
          <cell r="S953">
            <v>0</v>
          </cell>
          <cell r="U953">
            <v>0</v>
          </cell>
          <cell r="V953">
            <v>0</v>
          </cell>
          <cell r="W953">
            <v>0</v>
          </cell>
          <cell r="Y953">
            <v>0</v>
          </cell>
          <cell r="AA953">
            <v>0</v>
          </cell>
          <cell r="AJ953">
            <v>0</v>
          </cell>
          <cell r="AN953">
            <v>0</v>
          </cell>
          <cell r="AR953">
            <v>0</v>
          </cell>
          <cell r="AV953">
            <v>0</v>
          </cell>
          <cell r="AZ953">
            <v>0</v>
          </cell>
        </row>
        <row r="954">
          <cell r="AR954">
            <v>0</v>
          </cell>
          <cell r="AV954">
            <v>6750</v>
          </cell>
          <cell r="AZ954">
            <v>115916.66666666667</v>
          </cell>
        </row>
        <row r="955">
          <cell r="Q955">
            <v>36000</v>
          </cell>
          <cell r="S955">
            <v>36000</v>
          </cell>
          <cell r="U955">
            <v>1000</v>
          </cell>
          <cell r="V955">
            <v>1000</v>
          </cell>
          <cell r="W955">
            <v>1000</v>
          </cell>
          <cell r="Y955">
            <v>1000</v>
          </cell>
          <cell r="AA955">
            <v>1000</v>
          </cell>
          <cell r="AJ955">
            <v>19500</v>
          </cell>
          <cell r="AN955">
            <v>24875</v>
          </cell>
          <cell r="AR955">
            <v>19208.333333333332</v>
          </cell>
          <cell r="AV955">
            <v>8291.6666666666661</v>
          </cell>
          <cell r="AZ955">
            <v>1000</v>
          </cell>
        </row>
        <row r="956">
          <cell r="Q956">
            <v>7474</v>
          </cell>
          <cell r="S956">
            <v>7474</v>
          </cell>
          <cell r="U956">
            <v>7474</v>
          </cell>
          <cell r="V956">
            <v>7474</v>
          </cell>
          <cell r="W956">
            <v>7474</v>
          </cell>
          <cell r="Y956">
            <v>7474</v>
          </cell>
          <cell r="AA956">
            <v>7474</v>
          </cell>
          <cell r="AJ956">
            <v>7474</v>
          </cell>
          <cell r="AN956">
            <v>7474</v>
          </cell>
          <cell r="AR956">
            <v>7474</v>
          </cell>
          <cell r="AV956">
            <v>7474</v>
          </cell>
          <cell r="AZ956">
            <v>7474</v>
          </cell>
        </row>
        <row r="957">
          <cell r="Q957">
            <v>35000</v>
          </cell>
          <cell r="S957">
            <v>35000</v>
          </cell>
          <cell r="U957">
            <v>35000</v>
          </cell>
          <cell r="V957">
            <v>35000</v>
          </cell>
          <cell r="W957">
            <v>35000</v>
          </cell>
          <cell r="Y957">
            <v>35000</v>
          </cell>
          <cell r="AA957">
            <v>35000</v>
          </cell>
          <cell r="AJ957">
            <v>35000</v>
          </cell>
          <cell r="AN957">
            <v>35000</v>
          </cell>
          <cell r="AR957">
            <v>35000</v>
          </cell>
          <cell r="AV957">
            <v>35000</v>
          </cell>
          <cell r="AZ957">
            <v>35000</v>
          </cell>
        </row>
        <row r="958">
          <cell r="Q958">
            <v>680967</v>
          </cell>
          <cell r="S958">
            <v>722967</v>
          </cell>
          <cell r="U958">
            <v>764967</v>
          </cell>
          <cell r="V958">
            <v>785967</v>
          </cell>
          <cell r="W958">
            <v>806967</v>
          </cell>
          <cell r="Y958">
            <v>848967</v>
          </cell>
          <cell r="AA958">
            <v>743967</v>
          </cell>
          <cell r="AJ958">
            <v>519342</v>
          </cell>
          <cell r="AN958">
            <v>607008.66666666663</v>
          </cell>
          <cell r="AR958">
            <v>704008.66666666663</v>
          </cell>
          <cell r="AV958">
            <v>763342</v>
          </cell>
          <cell r="AZ958">
            <v>787675.33333333337</v>
          </cell>
        </row>
        <row r="959">
          <cell r="Q959">
            <v>2133338</v>
          </cell>
          <cell r="S959">
            <v>2133338</v>
          </cell>
          <cell r="U959">
            <v>2134338</v>
          </cell>
          <cell r="V959">
            <v>2135338</v>
          </cell>
          <cell r="W959">
            <v>2134338</v>
          </cell>
          <cell r="Y959">
            <v>2136338</v>
          </cell>
          <cell r="AA959">
            <v>1810338</v>
          </cell>
          <cell r="AJ959">
            <v>1922835.5</v>
          </cell>
          <cell r="AN959">
            <v>2021937.1666666667</v>
          </cell>
          <cell r="AR959">
            <v>2121580.5</v>
          </cell>
          <cell r="AV959">
            <v>2040088</v>
          </cell>
          <cell r="AZ959">
            <v>1934046.3333333333</v>
          </cell>
        </row>
        <row r="960">
          <cell r="Q960">
            <v>139202</v>
          </cell>
          <cell r="S960">
            <v>139202</v>
          </cell>
          <cell r="U960">
            <v>139202</v>
          </cell>
          <cell r="V960">
            <v>139202</v>
          </cell>
          <cell r="W960">
            <v>139202</v>
          </cell>
          <cell r="Y960">
            <v>139202</v>
          </cell>
          <cell r="AA960">
            <v>266202</v>
          </cell>
          <cell r="AJ960">
            <v>155132.45833333334</v>
          </cell>
          <cell r="AN960">
            <v>147518.125</v>
          </cell>
          <cell r="AR960">
            <v>139903.79166666666</v>
          </cell>
          <cell r="AV960">
            <v>179160.33333333334</v>
          </cell>
          <cell r="AZ960">
            <v>244827</v>
          </cell>
        </row>
        <row r="961">
          <cell r="Q961">
            <v>-6093906</v>
          </cell>
          <cell r="S961">
            <v>-6432906</v>
          </cell>
          <cell r="U961">
            <v>-6452906</v>
          </cell>
          <cell r="V961">
            <v>-6723906</v>
          </cell>
          <cell r="W961">
            <v>-7238906</v>
          </cell>
          <cell r="Y961">
            <v>-7766906</v>
          </cell>
          <cell r="AA961">
            <v>-8420922</v>
          </cell>
          <cell r="AJ961">
            <v>-5163906</v>
          </cell>
          <cell r="AN961">
            <v>-5773114.333333333</v>
          </cell>
          <cell r="AR961">
            <v>-6422947.666666667</v>
          </cell>
          <cell r="AV961">
            <v>-7285494</v>
          </cell>
          <cell r="AZ961">
            <v>-8186457.666666667</v>
          </cell>
        </row>
        <row r="962">
          <cell r="Q962">
            <v>-1446794</v>
          </cell>
          <cell r="S962">
            <v>-1446794</v>
          </cell>
          <cell r="U962">
            <v>-1446794</v>
          </cell>
          <cell r="V962">
            <v>-1446794</v>
          </cell>
          <cell r="W962">
            <v>-1493492</v>
          </cell>
          <cell r="Y962">
            <v>-1493492</v>
          </cell>
          <cell r="AA962">
            <v>-1488493</v>
          </cell>
          <cell r="AJ962">
            <v>897535.875</v>
          </cell>
          <cell r="AN962">
            <v>36046.208333333336</v>
          </cell>
          <cell r="AR962">
            <v>-843790.95833333337</v>
          </cell>
          <cell r="AV962">
            <v>-1468398.5416666667</v>
          </cell>
          <cell r="AZ962">
            <v>-1285075.75</v>
          </cell>
        </row>
        <row r="963">
          <cell r="Q963">
            <v>-1001251</v>
          </cell>
          <cell r="S963">
            <v>-1001251</v>
          </cell>
          <cell r="U963">
            <v>-1001251</v>
          </cell>
          <cell r="V963">
            <v>-1001251</v>
          </cell>
          <cell r="W963">
            <v>-1033568</v>
          </cell>
          <cell r="Y963">
            <v>-1033568</v>
          </cell>
          <cell r="AA963">
            <v>-1029895</v>
          </cell>
          <cell r="AJ963">
            <v>621138.04166666663</v>
          </cell>
          <cell r="AN963">
            <v>24945.708333333332</v>
          </cell>
          <cell r="AR963">
            <v>-583943.91666666663</v>
          </cell>
          <cell r="AV963">
            <v>-1016148.875</v>
          </cell>
          <cell r="AZ963">
            <v>-889280.625</v>
          </cell>
        </row>
        <row r="964">
          <cell r="AV964">
            <v>0</v>
          </cell>
          <cell r="AZ964">
            <v>208609.375</v>
          </cell>
        </row>
        <row r="965">
          <cell r="Q965">
            <v>7233570.6699999999</v>
          </cell>
          <cell r="S965">
            <v>-1871992.83</v>
          </cell>
          <cell r="U965">
            <v>-3810468.23</v>
          </cell>
          <cell r="V965">
            <v>370044.73</v>
          </cell>
          <cell r="W965">
            <v>2976301.14</v>
          </cell>
          <cell r="Y965">
            <v>14606652.279999999</v>
          </cell>
          <cell r="AA965">
            <v>13233601.25</v>
          </cell>
          <cell r="AJ965">
            <v>5148837.5920833331</v>
          </cell>
          <cell r="AN965">
            <v>5422389.5954166679</v>
          </cell>
          <cell r="AR965">
            <v>6099499.949583333</v>
          </cell>
          <cell r="AV965">
            <v>5621682.5687500006</v>
          </cell>
          <cell r="AZ965">
            <v>6980216.5983333318</v>
          </cell>
        </row>
        <row r="966">
          <cell r="Q966">
            <v>-5075464.66</v>
          </cell>
          <cell r="S966">
            <v>-15787748.949999999</v>
          </cell>
          <cell r="U966">
            <v>-36829632.399999999</v>
          </cell>
          <cell r="V966">
            <v>-54265222.630000003</v>
          </cell>
          <cell r="W966">
            <v>-44238808.340000004</v>
          </cell>
          <cell r="Y966">
            <v>-62527416.759999998</v>
          </cell>
          <cell r="AA966">
            <v>-13696864.16</v>
          </cell>
          <cell r="AJ966">
            <v>-32215928.649583329</v>
          </cell>
          <cell r="AN966">
            <v>-22105349.710416663</v>
          </cell>
          <cell r="AR966">
            <v>-29849405.99208333</v>
          </cell>
          <cell r="AV966">
            <v>-32087718.329583336</v>
          </cell>
          <cell r="AZ966">
            <v>-24000273.387499992</v>
          </cell>
        </row>
        <row r="967">
          <cell r="Q967">
            <v>-281931.78999999998</v>
          </cell>
          <cell r="S967">
            <v>-314892.08</v>
          </cell>
          <cell r="U967">
            <v>-435170</v>
          </cell>
          <cell r="V967">
            <v>-542193.28</v>
          </cell>
          <cell r="W967">
            <v>-259804.71</v>
          </cell>
          <cell r="Y967">
            <v>-522191.78</v>
          </cell>
          <cell r="AA967">
            <v>19088.14</v>
          </cell>
          <cell r="AJ967">
            <v>-1451400.5875000001</v>
          </cell>
          <cell r="AN967">
            <v>-1158072.6504166664</v>
          </cell>
          <cell r="AR967">
            <v>-593029.29375000007</v>
          </cell>
          <cell r="AV967">
            <v>-331940.9891666667</v>
          </cell>
          <cell r="AZ967">
            <v>-223901.06166666665</v>
          </cell>
        </row>
        <row r="968">
          <cell r="Q968">
            <v>460454.54</v>
          </cell>
          <cell r="S968">
            <v>491402.36</v>
          </cell>
          <cell r="U968">
            <v>470171.39</v>
          </cell>
          <cell r="V968">
            <v>459651.08</v>
          </cell>
          <cell r="W968">
            <v>435706.43</v>
          </cell>
          <cell r="Y968">
            <v>470288.68</v>
          </cell>
          <cell r="AA968">
            <v>318460.46000000002</v>
          </cell>
          <cell r="AJ968">
            <v>456280.96416666679</v>
          </cell>
          <cell r="AN968">
            <v>449395.71458333335</v>
          </cell>
          <cell r="AR968">
            <v>454853.06583333336</v>
          </cell>
          <cell r="AV968">
            <v>445566.3808333333</v>
          </cell>
          <cell r="AZ968">
            <v>418654.15625</v>
          </cell>
        </row>
        <row r="969">
          <cell r="Q969">
            <v>4835239.6100000003</v>
          </cell>
          <cell r="S969">
            <v>2769704.31</v>
          </cell>
          <cell r="U969">
            <v>1214743.29</v>
          </cell>
          <cell r="V969">
            <v>835515.83</v>
          </cell>
          <cell r="W969">
            <v>627316.38</v>
          </cell>
          <cell r="Y969">
            <v>209330.4</v>
          </cell>
          <cell r="AA969">
            <v>7565252.5099999998</v>
          </cell>
          <cell r="AJ969">
            <v>2994689.3866666667</v>
          </cell>
          <cell r="AN969">
            <v>2249509.3529166663</v>
          </cell>
          <cell r="AR969">
            <v>2316910.1816666662</v>
          </cell>
          <cell r="AV969">
            <v>2574045.6820833334</v>
          </cell>
          <cell r="AZ969">
            <v>2787392.8170833336</v>
          </cell>
        </row>
        <row r="970">
          <cell r="Q970">
            <v>-16063776.470000001</v>
          </cell>
          <cell r="S970">
            <v>-9126128.6699999999</v>
          </cell>
          <cell r="U970">
            <v>-3851318.22</v>
          </cell>
          <cell r="V970">
            <v>-2513360.83</v>
          </cell>
          <cell r="W970">
            <v>-1736238.67</v>
          </cell>
          <cell r="Y970">
            <v>-194546.38</v>
          </cell>
          <cell r="AA970">
            <v>-66586398.020000003</v>
          </cell>
          <cell r="AJ970">
            <v>-15000079.814166667</v>
          </cell>
          <cell r="AN970">
            <v>-8408858.4875000007</v>
          </cell>
          <cell r="AR970">
            <v>-7505948.1625000006</v>
          </cell>
          <cell r="AV970">
            <v>-16095840.709583335</v>
          </cell>
          <cell r="AZ970">
            <v>-23561772.892500002</v>
          </cell>
        </row>
        <row r="971">
          <cell r="W971">
            <v>-20701303.469999999</v>
          </cell>
          <cell r="Y971">
            <v>-19528681.640000001</v>
          </cell>
          <cell r="AA971">
            <v>-17456473.41</v>
          </cell>
          <cell r="AJ971">
            <v>0</v>
          </cell>
          <cell r="AN971">
            <v>0</v>
          </cell>
          <cell r="AR971">
            <v>-4221542.4991666665</v>
          </cell>
          <cell r="AV971">
            <v>-9840085.6583333332</v>
          </cell>
          <cell r="AZ971">
            <v>-12385835.354583336</v>
          </cell>
        </row>
        <row r="972">
          <cell r="Q972">
            <v>8967750072.1800022</v>
          </cell>
          <cell r="S972">
            <v>8796799245.090004</v>
          </cell>
          <cell r="U972">
            <v>8544073521.8700094</v>
          </cell>
          <cell r="V972">
            <v>8443211198.1600037</v>
          </cell>
          <cell r="W972">
            <v>8402764384.1999969</v>
          </cell>
          <cell r="Y972">
            <v>8586482260.5900087</v>
          </cell>
          <cell r="AA972">
            <v>8619310602.7900047</v>
          </cell>
          <cell r="AJ972">
            <v>7962404785.0204191</v>
          </cell>
          <cell r="AN972">
            <v>8288180862.1062527</v>
          </cell>
          <cell r="AR972">
            <v>8498242242.4287472</v>
          </cell>
          <cell r="AV972">
            <v>8671515549.4954205</v>
          </cell>
          <cell r="AZ972">
            <v>8673305475.4054203</v>
          </cell>
        </row>
        <row r="973">
          <cell r="Q973">
            <v>-859037900</v>
          </cell>
          <cell r="S973">
            <v>0</v>
          </cell>
          <cell r="U973">
            <v>0</v>
          </cell>
          <cell r="V973">
            <v>0</v>
          </cell>
          <cell r="W973">
            <v>0</v>
          </cell>
          <cell r="Y973">
            <v>0</v>
          </cell>
          <cell r="AA973">
            <v>0</v>
          </cell>
          <cell r="AJ973">
            <v>-859037900</v>
          </cell>
          <cell r="AN973">
            <v>-680071670.83333337</v>
          </cell>
          <cell r="AR973">
            <v>-393725704.16666669</v>
          </cell>
          <cell r="AV973">
            <v>-107379737.5</v>
          </cell>
          <cell r="AZ973">
            <v>0</v>
          </cell>
        </row>
        <row r="974">
          <cell r="Q974">
            <v>0</v>
          </cell>
          <cell r="S974">
            <v>-859037.91</v>
          </cell>
          <cell r="U974">
            <v>-859037.91</v>
          </cell>
          <cell r="V974">
            <v>-859037.91</v>
          </cell>
          <cell r="W974">
            <v>-859037.91</v>
          </cell>
          <cell r="Y974">
            <v>-859037.91</v>
          </cell>
          <cell r="AA974">
            <v>-859037.91</v>
          </cell>
          <cell r="AJ974">
            <v>0</v>
          </cell>
          <cell r="AN974">
            <v>-178966.23124999998</v>
          </cell>
          <cell r="AR974">
            <v>-465312.20124999998</v>
          </cell>
          <cell r="AV974">
            <v>-751658.17125000001</v>
          </cell>
          <cell r="AZ974">
            <v>-859037.91</v>
          </cell>
        </row>
        <row r="975">
          <cell r="Q975">
            <v>-1000</v>
          </cell>
          <cell r="S975">
            <v>-1000</v>
          </cell>
          <cell r="U975">
            <v>-1000</v>
          </cell>
          <cell r="V975">
            <v>-1000</v>
          </cell>
          <cell r="W975">
            <v>0</v>
          </cell>
          <cell r="Y975">
            <v>0</v>
          </cell>
          <cell r="AA975">
            <v>0</v>
          </cell>
          <cell r="AJ975">
            <v>-1000</v>
          </cell>
          <cell r="AN975">
            <v>-1000</v>
          </cell>
          <cell r="AR975">
            <v>-791.66666666666663</v>
          </cell>
          <cell r="AV975">
            <v>-458.33333333333331</v>
          </cell>
          <cell r="AZ975">
            <v>-125</v>
          </cell>
        </row>
        <row r="976">
          <cell r="Q976">
            <v>-122847945.22</v>
          </cell>
          <cell r="S976">
            <v>-122847945.22</v>
          </cell>
          <cell r="U976">
            <v>-122847945.22</v>
          </cell>
          <cell r="V976">
            <v>-122847945.22</v>
          </cell>
          <cell r="W976">
            <v>-122847945.22</v>
          </cell>
          <cell r="Y976">
            <v>-122847945.22</v>
          </cell>
          <cell r="AA976">
            <v>-122847945.22</v>
          </cell>
          <cell r="AJ976">
            <v>-122847945.22000001</v>
          </cell>
          <cell r="AN976">
            <v>-122847945.22000001</v>
          </cell>
          <cell r="AR976">
            <v>-122847945.22000001</v>
          </cell>
          <cell r="AV976">
            <v>-122847945.22000001</v>
          </cell>
          <cell r="AZ976">
            <v>-122847945.22000001</v>
          </cell>
        </row>
        <row r="977">
          <cell r="Q977">
            <v>-338395484.31</v>
          </cell>
          <cell r="S977">
            <v>-338395484.31</v>
          </cell>
          <cell r="U977">
            <v>-338395484.31</v>
          </cell>
          <cell r="V977">
            <v>-338395484.31</v>
          </cell>
          <cell r="W977">
            <v>-338395484.31</v>
          </cell>
          <cell r="Y977">
            <v>-338395484.31</v>
          </cell>
          <cell r="AA977">
            <v>-338395484.31</v>
          </cell>
          <cell r="AJ977">
            <v>-338395484.31</v>
          </cell>
          <cell r="AN977">
            <v>-338395484.31</v>
          </cell>
          <cell r="AR977">
            <v>-338395484.31</v>
          </cell>
          <cell r="AV977">
            <v>-338395484.31</v>
          </cell>
          <cell r="AZ977">
            <v>-338395484.31</v>
          </cell>
        </row>
        <row r="978">
          <cell r="Q978">
            <v>-16901820.34</v>
          </cell>
          <cell r="S978">
            <v>-16901820.34</v>
          </cell>
          <cell r="U978">
            <v>-16901820.34</v>
          </cell>
          <cell r="V978">
            <v>-16901820.34</v>
          </cell>
          <cell r="W978">
            <v>-16901820.34</v>
          </cell>
          <cell r="Y978">
            <v>-16901820.34</v>
          </cell>
          <cell r="AA978">
            <v>-16901820.34</v>
          </cell>
          <cell r="AJ978">
            <v>-16901820.34</v>
          </cell>
          <cell r="AN978">
            <v>-16901820.34</v>
          </cell>
          <cell r="AR978">
            <v>-16901820.34</v>
          </cell>
          <cell r="AV978">
            <v>-16901820.34</v>
          </cell>
          <cell r="AZ978">
            <v>-16901820.34</v>
          </cell>
        </row>
        <row r="979">
          <cell r="Q979">
            <v>-337.5</v>
          </cell>
          <cell r="S979">
            <v>0</v>
          </cell>
          <cell r="U979">
            <v>0</v>
          </cell>
          <cell r="V979">
            <v>0</v>
          </cell>
          <cell r="W979">
            <v>0</v>
          </cell>
          <cell r="Y979">
            <v>0</v>
          </cell>
          <cell r="AA979">
            <v>0</v>
          </cell>
          <cell r="AJ979">
            <v>-337.5</v>
          </cell>
          <cell r="AN979">
            <v>-267.1875</v>
          </cell>
          <cell r="AR979">
            <v>-154.6875</v>
          </cell>
          <cell r="AV979">
            <v>-42.1875</v>
          </cell>
          <cell r="AZ979">
            <v>0</v>
          </cell>
        </row>
        <row r="980">
          <cell r="Q980">
            <v>-820586865.84000003</v>
          </cell>
          <cell r="S980">
            <v>-2470564779.1599998</v>
          </cell>
          <cell r="U980">
            <v>-2491360451.8000002</v>
          </cell>
          <cell r="V980">
            <v>-2491360451.8000002</v>
          </cell>
          <cell r="W980">
            <v>-2487705116.4699998</v>
          </cell>
          <cell r="Y980">
            <v>-2487705116.4699998</v>
          </cell>
          <cell r="AA980">
            <v>-2487705116.4699998</v>
          </cell>
          <cell r="AJ980">
            <v>-820453035.04541683</v>
          </cell>
          <cell r="AN980">
            <v>-1166905248.2841668</v>
          </cell>
          <cell r="AR980">
            <v>-1723094353.3258331</v>
          </cell>
          <cell r="AV980">
            <v>-2278800807.5312505</v>
          </cell>
          <cell r="AZ980">
            <v>-2488162033.38625</v>
          </cell>
        </row>
        <row r="981">
          <cell r="Q981">
            <v>-3655335.33</v>
          </cell>
          <cell r="S981">
            <v>0</v>
          </cell>
          <cell r="U981">
            <v>0</v>
          </cell>
          <cell r="V981">
            <v>0</v>
          </cell>
          <cell r="W981">
            <v>0</v>
          </cell>
          <cell r="Y981">
            <v>0</v>
          </cell>
          <cell r="AA981">
            <v>0</v>
          </cell>
          <cell r="AJ981">
            <v>-2552258.5341666662</v>
          </cell>
          <cell r="AN981">
            <v>-2260201.13625</v>
          </cell>
          <cell r="AR981">
            <v>-1481353.6929166669</v>
          </cell>
          <cell r="AV981">
            <v>-456916.91625000001</v>
          </cell>
          <cell r="AZ981">
            <v>0</v>
          </cell>
        </row>
        <row r="982">
          <cell r="Q982">
            <v>0</v>
          </cell>
          <cell r="S982">
            <v>0</v>
          </cell>
          <cell r="U982">
            <v>0</v>
          </cell>
          <cell r="V982">
            <v>0</v>
          </cell>
          <cell r="W982">
            <v>0</v>
          </cell>
          <cell r="Y982">
            <v>0</v>
          </cell>
          <cell r="AA982">
            <v>0</v>
          </cell>
          <cell r="AJ982">
            <v>-76338.63416666667</v>
          </cell>
          <cell r="AN982">
            <v>-20819.627499999999</v>
          </cell>
          <cell r="AR982">
            <v>0</v>
          </cell>
          <cell r="AV982">
            <v>0</v>
          </cell>
          <cell r="AZ982">
            <v>0</v>
          </cell>
        </row>
        <row r="983">
          <cell r="Q983">
            <v>-64675</v>
          </cell>
          <cell r="S983">
            <v>-64675</v>
          </cell>
          <cell r="U983">
            <v>-491575</v>
          </cell>
          <cell r="V983">
            <v>-491575</v>
          </cell>
          <cell r="W983">
            <v>-491575</v>
          </cell>
          <cell r="Y983">
            <v>-491575</v>
          </cell>
          <cell r="AA983">
            <v>-491575</v>
          </cell>
          <cell r="AJ983">
            <v>-53938.541666666664</v>
          </cell>
          <cell r="AN983">
            <v>-116173.125</v>
          </cell>
          <cell r="AR983">
            <v>-260218.125</v>
          </cell>
          <cell r="AV983">
            <v>-402637.5</v>
          </cell>
          <cell r="AZ983">
            <v>-491575</v>
          </cell>
        </row>
        <row r="984">
          <cell r="Q984">
            <v>-689543.36</v>
          </cell>
          <cell r="S984">
            <v>0</v>
          </cell>
          <cell r="U984">
            <v>0</v>
          </cell>
          <cell r="V984">
            <v>0</v>
          </cell>
          <cell r="W984">
            <v>0</v>
          </cell>
          <cell r="Y984">
            <v>0</v>
          </cell>
          <cell r="AA984">
            <v>0</v>
          </cell>
          <cell r="AJ984">
            <v>-1077572.7308333332</v>
          </cell>
          <cell r="AN984">
            <v>-450399.61833333335</v>
          </cell>
          <cell r="AR984">
            <v>-285944.16499999998</v>
          </cell>
          <cell r="AV984">
            <v>-86192.92</v>
          </cell>
          <cell r="AZ984">
            <v>0</v>
          </cell>
        </row>
        <row r="985">
          <cell r="Q985">
            <v>-399333813.91000003</v>
          </cell>
          <cell r="S985">
            <v>-13872593.67</v>
          </cell>
          <cell r="U985">
            <v>-13872593.67</v>
          </cell>
          <cell r="V985">
            <v>-13872593.67</v>
          </cell>
          <cell r="W985">
            <v>0</v>
          </cell>
          <cell r="Y985">
            <v>0</v>
          </cell>
          <cell r="AA985">
            <v>0</v>
          </cell>
          <cell r="AJ985">
            <v>-261383220.17125002</v>
          </cell>
          <cell r="AN985">
            <v>-190334739.32875001</v>
          </cell>
          <cell r="AR985">
            <v>-115017657.38958336</v>
          </cell>
          <cell r="AV985">
            <v>-53661245.395416677</v>
          </cell>
          <cell r="AZ985">
            <v>-1734074.20875</v>
          </cell>
        </row>
        <row r="986">
          <cell r="Q986">
            <v>2148854.7200000002</v>
          </cell>
          <cell r="S986">
            <v>2148854.7200000002</v>
          </cell>
          <cell r="U986">
            <v>2148854.7200000002</v>
          </cell>
          <cell r="V986">
            <v>2148854.7200000002</v>
          </cell>
          <cell r="W986">
            <v>2148854.7200000002</v>
          </cell>
          <cell r="Y986">
            <v>2148854.7200000002</v>
          </cell>
          <cell r="AA986">
            <v>2148854.7200000002</v>
          </cell>
          <cell r="AJ986">
            <v>2148854.7199999997</v>
          </cell>
          <cell r="AN986">
            <v>2148854.7199999997</v>
          </cell>
          <cell r="AR986">
            <v>2148854.7199999997</v>
          </cell>
          <cell r="AV986">
            <v>2148854.7199999997</v>
          </cell>
          <cell r="AZ986">
            <v>2148854.7199999997</v>
          </cell>
        </row>
        <row r="987">
          <cell r="Q987">
            <v>0</v>
          </cell>
          <cell r="S987">
            <v>0</v>
          </cell>
          <cell r="U987">
            <v>0</v>
          </cell>
          <cell r="V987">
            <v>0</v>
          </cell>
          <cell r="W987">
            <v>0</v>
          </cell>
          <cell r="Y987">
            <v>0</v>
          </cell>
          <cell r="AA987">
            <v>0</v>
          </cell>
          <cell r="AJ987">
            <v>0</v>
          </cell>
          <cell r="AN987">
            <v>0</v>
          </cell>
          <cell r="AR987">
            <v>0</v>
          </cell>
          <cell r="AV987">
            <v>0</v>
          </cell>
          <cell r="AZ987">
            <v>0</v>
          </cell>
        </row>
        <row r="988">
          <cell r="Q988">
            <v>4985024.68</v>
          </cell>
          <cell r="S988">
            <v>4985024.68</v>
          </cell>
          <cell r="U988">
            <v>4985024.68</v>
          </cell>
          <cell r="V988">
            <v>4985024.68</v>
          </cell>
          <cell r="W988">
            <v>4985024.68</v>
          </cell>
          <cell r="Y988">
            <v>4985024.68</v>
          </cell>
          <cell r="AA988">
            <v>4985024.68</v>
          </cell>
          <cell r="AJ988">
            <v>4985024.68</v>
          </cell>
          <cell r="AN988">
            <v>4985024.68</v>
          </cell>
          <cell r="AR988">
            <v>4985024.68</v>
          </cell>
          <cell r="AV988">
            <v>4985024.68</v>
          </cell>
          <cell r="AZ988">
            <v>4985024.68</v>
          </cell>
        </row>
        <row r="989">
          <cell r="Q989">
            <v>0</v>
          </cell>
          <cell r="S989">
            <v>0</v>
          </cell>
          <cell r="U989">
            <v>0</v>
          </cell>
          <cell r="V989">
            <v>0</v>
          </cell>
          <cell r="W989">
            <v>0</v>
          </cell>
          <cell r="Y989">
            <v>0</v>
          </cell>
          <cell r="AA989">
            <v>0</v>
          </cell>
          <cell r="AJ989">
            <v>0</v>
          </cell>
          <cell r="AN989">
            <v>0</v>
          </cell>
          <cell r="AR989">
            <v>0</v>
          </cell>
          <cell r="AV989">
            <v>0</v>
          </cell>
          <cell r="AZ989">
            <v>0</v>
          </cell>
        </row>
        <row r="990">
          <cell r="Q990">
            <v>-6573245</v>
          </cell>
          <cell r="S990">
            <v>-6573245</v>
          </cell>
          <cell r="U990">
            <v>-6573245</v>
          </cell>
          <cell r="V990">
            <v>-6573245</v>
          </cell>
          <cell r="W990">
            <v>-6573245</v>
          </cell>
          <cell r="Y990">
            <v>-6573245</v>
          </cell>
          <cell r="AA990">
            <v>-6573245</v>
          </cell>
          <cell r="AJ990">
            <v>-6532226.416666667</v>
          </cell>
          <cell r="AN990">
            <v>-6546493.75</v>
          </cell>
          <cell r="AR990">
            <v>-6560761.083333333</v>
          </cell>
          <cell r="AV990">
            <v>-6574360.5</v>
          </cell>
          <cell r="AZ990">
            <v>-6583284.5</v>
          </cell>
        </row>
        <row r="991">
          <cell r="Q991">
            <v>-1739242</v>
          </cell>
          <cell r="S991">
            <v>-1739242</v>
          </cell>
          <cell r="U991">
            <v>-1739242</v>
          </cell>
          <cell r="V991">
            <v>-1739242</v>
          </cell>
          <cell r="W991">
            <v>-1739242</v>
          </cell>
          <cell r="Y991">
            <v>-1739242</v>
          </cell>
          <cell r="AA991">
            <v>-1739242</v>
          </cell>
          <cell r="AJ991">
            <v>-1521866.125</v>
          </cell>
          <cell r="AN991">
            <v>-1597475.125</v>
          </cell>
          <cell r="AR991">
            <v>-1673084.125</v>
          </cell>
          <cell r="AV991">
            <v>-1740792.0833333333</v>
          </cell>
          <cell r="AZ991">
            <v>-1753192.75</v>
          </cell>
        </row>
        <row r="992">
          <cell r="Q992">
            <v>6912845.0599999996</v>
          </cell>
          <cell r="S992">
            <v>10437623.67</v>
          </cell>
          <cell r="U992">
            <v>10437623.67</v>
          </cell>
          <cell r="V992">
            <v>10437623.67</v>
          </cell>
          <cell r="W992">
            <v>-389541.3</v>
          </cell>
          <cell r="Y992">
            <v>-389541.3</v>
          </cell>
          <cell r="AA992">
            <v>-389541.3</v>
          </cell>
          <cell r="AJ992">
            <v>6684363.654583334</v>
          </cell>
          <cell r="AN992">
            <v>7940905.487916667</v>
          </cell>
          <cell r="AR992">
            <v>6860172.3225000007</v>
          </cell>
          <cell r="AV992">
            <v>4426043.5358333355</v>
          </cell>
          <cell r="AZ992">
            <v>1077470.5337499997</v>
          </cell>
        </row>
        <row r="993">
          <cell r="Q993">
            <v>3524778.61</v>
          </cell>
          <cell r="S993">
            <v>389541.3</v>
          </cell>
          <cell r="U993">
            <v>389541.3</v>
          </cell>
          <cell r="V993">
            <v>389541.3</v>
          </cell>
          <cell r="W993">
            <v>389541.3</v>
          </cell>
          <cell r="Y993">
            <v>389541.3</v>
          </cell>
          <cell r="AA993">
            <v>389541.3</v>
          </cell>
          <cell r="AJ993">
            <v>1987892.3058333334</v>
          </cell>
          <cell r="AN993">
            <v>1740548.6425000001</v>
          </cell>
          <cell r="AR993">
            <v>1316670.5370833336</v>
          </cell>
          <cell r="AV993">
            <v>509657.38624999992</v>
          </cell>
          <cell r="AZ993">
            <v>275925.08749999997</v>
          </cell>
        </row>
        <row r="994">
          <cell r="Q994">
            <v>-457744180.39999998</v>
          </cell>
          <cell r="S994">
            <v>-474639899.95999998</v>
          </cell>
          <cell r="U994">
            <v>-474534261.32999998</v>
          </cell>
          <cell r="V994">
            <v>-474534261.32999998</v>
          </cell>
          <cell r="W994">
            <v>-473362627.68000001</v>
          </cell>
          <cell r="Y994">
            <v>-473362627.68000001</v>
          </cell>
          <cell r="AA994">
            <v>-473529059.11000001</v>
          </cell>
          <cell r="AJ994">
            <v>-453396578.04874992</v>
          </cell>
          <cell r="AN994">
            <v>-462612865.03624994</v>
          </cell>
          <cell r="AR994">
            <v>-468663179.15125006</v>
          </cell>
          <cell r="AV994">
            <v>-473403798.09541655</v>
          </cell>
          <cell r="AZ994">
            <v>-467835715.61250001</v>
          </cell>
        </row>
        <row r="995">
          <cell r="Q995">
            <v>-162735518.78</v>
          </cell>
          <cell r="S995">
            <v>-56437884.909999996</v>
          </cell>
          <cell r="U995">
            <v>-100880469.02</v>
          </cell>
          <cell r="V995">
            <v>-122522352.84</v>
          </cell>
          <cell r="W995">
            <v>-128754095.34</v>
          </cell>
          <cell r="Y995">
            <v>-112535516.01000001</v>
          </cell>
          <cell r="AA995">
            <v>-123167336.86</v>
          </cell>
          <cell r="AJ995">
            <v>-108509176.89708306</v>
          </cell>
          <cell r="AN995">
            <v>-106257854.54833323</v>
          </cell>
          <cell r="AR995">
            <v>-107686617.54416661</v>
          </cell>
          <cell r="AV995">
            <v>-109306416.5425</v>
          </cell>
          <cell r="AZ995">
            <v>-86532721.430416659</v>
          </cell>
        </row>
        <row r="996">
          <cell r="Q996">
            <v>0</v>
          </cell>
          <cell r="S996">
            <v>0</v>
          </cell>
          <cell r="U996">
            <v>0</v>
          </cell>
          <cell r="V996">
            <v>0</v>
          </cell>
          <cell r="W996">
            <v>0</v>
          </cell>
          <cell r="Y996">
            <v>0</v>
          </cell>
          <cell r="AA996">
            <v>0</v>
          </cell>
          <cell r="AJ996">
            <v>0</v>
          </cell>
          <cell r="AN996">
            <v>0</v>
          </cell>
          <cell r="AR996">
            <v>0</v>
          </cell>
          <cell r="AV996">
            <v>0</v>
          </cell>
          <cell r="AZ996">
            <v>0</v>
          </cell>
        </row>
        <row r="997">
          <cell r="Q997">
            <v>0</v>
          </cell>
          <cell r="S997">
            <v>0</v>
          </cell>
          <cell r="U997">
            <v>0</v>
          </cell>
          <cell r="V997">
            <v>0</v>
          </cell>
          <cell r="W997">
            <v>0</v>
          </cell>
          <cell r="Y997">
            <v>0</v>
          </cell>
          <cell r="AA997">
            <v>0</v>
          </cell>
          <cell r="AJ997">
            <v>0</v>
          </cell>
          <cell r="AN997">
            <v>0</v>
          </cell>
          <cell r="AR997">
            <v>0</v>
          </cell>
          <cell r="AV997">
            <v>0</v>
          </cell>
          <cell r="AZ997">
            <v>0</v>
          </cell>
        </row>
        <row r="998">
          <cell r="Q998">
            <v>0</v>
          </cell>
          <cell r="S998">
            <v>0</v>
          </cell>
          <cell r="U998">
            <v>0</v>
          </cell>
          <cell r="V998">
            <v>0</v>
          </cell>
          <cell r="W998">
            <v>0</v>
          </cell>
          <cell r="Y998">
            <v>0</v>
          </cell>
          <cell r="AA998">
            <v>0</v>
          </cell>
          <cell r="AJ998">
            <v>0</v>
          </cell>
          <cell r="AN998">
            <v>0</v>
          </cell>
          <cell r="AR998">
            <v>0</v>
          </cell>
          <cell r="AV998">
            <v>0</v>
          </cell>
          <cell r="AZ998">
            <v>0</v>
          </cell>
        </row>
        <row r="999">
          <cell r="Q999">
            <v>0</v>
          </cell>
          <cell r="S999">
            <v>0</v>
          </cell>
          <cell r="U999">
            <v>0</v>
          </cell>
          <cell r="V999">
            <v>0</v>
          </cell>
          <cell r="W999">
            <v>0</v>
          </cell>
          <cell r="Y999">
            <v>0</v>
          </cell>
          <cell r="AA999">
            <v>0</v>
          </cell>
          <cell r="AJ999">
            <v>0</v>
          </cell>
          <cell r="AN999">
            <v>0</v>
          </cell>
          <cell r="AR999">
            <v>0</v>
          </cell>
          <cell r="AV999">
            <v>0</v>
          </cell>
          <cell r="AZ999">
            <v>0</v>
          </cell>
        </row>
        <row r="1000">
          <cell r="Q1000">
            <v>145840136.72</v>
          </cell>
          <cell r="S1000">
            <v>32419622.25</v>
          </cell>
          <cell r="U1000">
            <v>90419622.25</v>
          </cell>
          <cell r="V1000">
            <v>90419622.25</v>
          </cell>
          <cell r="W1000">
            <v>146421670.81</v>
          </cell>
          <cell r="Y1000">
            <v>159259952.75</v>
          </cell>
          <cell r="AA1000">
            <v>173019624.81999999</v>
          </cell>
          <cell r="AJ1000">
            <v>83498784.754583344</v>
          </cell>
          <cell r="AN1000">
            <v>88940348.365833342</v>
          </cell>
          <cell r="AR1000">
            <v>104800571.96375</v>
          </cell>
          <cell r="AV1000">
            <v>120551427.40208334</v>
          </cell>
          <cell r="AZ1000">
            <v>119660380.71541667</v>
          </cell>
        </row>
        <row r="1001">
          <cell r="Q1001">
            <v>5848610</v>
          </cell>
          <cell r="S1001">
            <v>5848610</v>
          </cell>
          <cell r="U1001">
            <v>5848610</v>
          </cell>
          <cell r="V1001">
            <v>5848610</v>
          </cell>
          <cell r="W1001">
            <v>5848610</v>
          </cell>
          <cell r="Y1001">
            <v>5848610</v>
          </cell>
          <cell r="AA1001">
            <v>5848610</v>
          </cell>
          <cell r="AJ1001">
            <v>4630149.583333333</v>
          </cell>
          <cell r="AN1001">
            <v>5848610</v>
          </cell>
          <cell r="AR1001">
            <v>5848610</v>
          </cell>
          <cell r="AV1001">
            <v>5848610</v>
          </cell>
          <cell r="AZ1001">
            <v>5848610</v>
          </cell>
        </row>
        <row r="1002">
          <cell r="AV1002">
            <v>0</v>
          </cell>
          <cell r="AZ1002">
            <v>0</v>
          </cell>
        </row>
        <row r="1003">
          <cell r="Q1003">
            <v>77562549.519999996</v>
          </cell>
          <cell r="S1003">
            <v>77562549.519999996</v>
          </cell>
          <cell r="U1003">
            <v>77562549.519999996</v>
          </cell>
          <cell r="V1003">
            <v>77562549.519999996</v>
          </cell>
          <cell r="W1003">
            <v>77562549.519999996</v>
          </cell>
          <cell r="Y1003">
            <v>77562549.519999996</v>
          </cell>
          <cell r="AA1003">
            <v>77562549.519999996</v>
          </cell>
          <cell r="AJ1003">
            <v>77562549.519999996</v>
          </cell>
          <cell r="AN1003">
            <v>77562549.519999996</v>
          </cell>
          <cell r="AR1003">
            <v>77562549.519999996</v>
          </cell>
          <cell r="AV1003">
            <v>77562549.519999996</v>
          </cell>
          <cell r="AZ1003">
            <v>77562549.519999996</v>
          </cell>
        </row>
        <row r="1004">
          <cell r="Q1004">
            <v>1755001.25</v>
          </cell>
          <cell r="S1004">
            <v>1755001.25</v>
          </cell>
          <cell r="U1004">
            <v>1755001.25</v>
          </cell>
          <cell r="V1004">
            <v>1755001.25</v>
          </cell>
          <cell r="W1004">
            <v>1755001.25</v>
          </cell>
          <cell r="Y1004">
            <v>1755001.25</v>
          </cell>
          <cell r="AA1004">
            <v>1755001.25</v>
          </cell>
          <cell r="AJ1004">
            <v>1755001.25</v>
          </cell>
          <cell r="AN1004">
            <v>1755001.25</v>
          </cell>
          <cell r="AR1004">
            <v>1755001.25</v>
          </cell>
          <cell r="AV1004">
            <v>1755001.25</v>
          </cell>
          <cell r="AZ1004">
            <v>1755001.25</v>
          </cell>
        </row>
        <row r="1005">
          <cell r="Q1005">
            <v>1471103.62</v>
          </cell>
          <cell r="S1005">
            <v>1471103.62</v>
          </cell>
          <cell r="U1005">
            <v>1471103.62</v>
          </cell>
          <cell r="V1005">
            <v>1471103.62</v>
          </cell>
          <cell r="W1005">
            <v>1471103.62</v>
          </cell>
          <cell r="Y1005">
            <v>1471103.62</v>
          </cell>
          <cell r="AA1005">
            <v>1471103.62</v>
          </cell>
          <cell r="AJ1005">
            <v>1471103.6200000003</v>
          </cell>
          <cell r="AN1005">
            <v>1471103.6200000003</v>
          </cell>
          <cell r="AR1005">
            <v>1471103.6200000003</v>
          </cell>
          <cell r="AV1005">
            <v>1471103.6200000003</v>
          </cell>
          <cell r="AZ1005">
            <v>1471103.6200000003</v>
          </cell>
        </row>
        <row r="1006">
          <cell r="Q1006">
            <v>16359946.109999999</v>
          </cell>
          <cell r="S1006">
            <v>16359946.109999999</v>
          </cell>
          <cell r="U1006">
            <v>16359946.109999999</v>
          </cell>
          <cell r="V1006">
            <v>16359946.109999999</v>
          </cell>
          <cell r="W1006">
            <v>16359946.109999999</v>
          </cell>
          <cell r="Y1006">
            <v>16359946.109999999</v>
          </cell>
          <cell r="AA1006">
            <v>16359946.109999999</v>
          </cell>
          <cell r="AJ1006">
            <v>16359946.110000005</v>
          </cell>
          <cell r="AN1006">
            <v>16359946.110000005</v>
          </cell>
          <cell r="AR1006">
            <v>16359946.110000005</v>
          </cell>
          <cell r="AV1006">
            <v>16359946.110000005</v>
          </cell>
          <cell r="AZ1006">
            <v>16359946.110000005</v>
          </cell>
        </row>
        <row r="1007">
          <cell r="Q1007">
            <v>0</v>
          </cell>
          <cell r="S1007">
            <v>0</v>
          </cell>
          <cell r="U1007">
            <v>0</v>
          </cell>
          <cell r="V1007">
            <v>0</v>
          </cell>
          <cell r="W1007">
            <v>0</v>
          </cell>
          <cell r="Y1007">
            <v>0</v>
          </cell>
          <cell r="AA1007">
            <v>0</v>
          </cell>
          <cell r="AJ1007">
            <v>0</v>
          </cell>
          <cell r="AN1007">
            <v>0</v>
          </cell>
          <cell r="AR1007">
            <v>0</v>
          </cell>
          <cell r="AV1007">
            <v>0</v>
          </cell>
          <cell r="AZ1007">
            <v>0</v>
          </cell>
        </row>
        <row r="1008">
          <cell r="Q1008">
            <v>-4608449</v>
          </cell>
          <cell r="S1008">
            <v>-4608449</v>
          </cell>
          <cell r="U1008">
            <v>-4799887</v>
          </cell>
          <cell r="V1008">
            <v>-4799887</v>
          </cell>
          <cell r="W1008">
            <v>-6047751</v>
          </cell>
          <cell r="Y1008">
            <v>-6047751</v>
          </cell>
          <cell r="AA1008">
            <v>-5966059</v>
          </cell>
          <cell r="AJ1008">
            <v>-5675191.291666667</v>
          </cell>
          <cell r="AN1008">
            <v>-4776103</v>
          </cell>
          <cell r="AR1008">
            <v>-4364060.75</v>
          </cell>
          <cell r="AV1008">
            <v>-5406847.541666667</v>
          </cell>
          <cell r="AZ1008">
            <v>-5775281.625</v>
          </cell>
        </row>
        <row r="1009">
          <cell r="Q1009">
            <v>27619177.09</v>
          </cell>
          <cell r="S1009">
            <v>27619177.09</v>
          </cell>
          <cell r="U1009">
            <v>27704976.460000001</v>
          </cell>
          <cell r="V1009">
            <v>27704976.460000001</v>
          </cell>
          <cell r="W1009">
            <v>27781206.809999999</v>
          </cell>
          <cell r="Y1009">
            <v>27781206.809999999</v>
          </cell>
          <cell r="AA1009">
            <v>27865946.239999998</v>
          </cell>
          <cell r="AJ1009">
            <v>27525459.834583338</v>
          </cell>
          <cell r="AN1009">
            <v>27559107.521249998</v>
          </cell>
          <cell r="AR1009">
            <v>27655349.199583333</v>
          </cell>
          <cell r="AV1009">
            <v>27888155.790416669</v>
          </cell>
          <cell r="AZ1009">
            <v>28953169.518750001</v>
          </cell>
        </row>
        <row r="1010">
          <cell r="Q1010">
            <v>-20782555</v>
          </cell>
          <cell r="S1010">
            <v>-20782555</v>
          </cell>
          <cell r="U1010">
            <v>-20782555</v>
          </cell>
          <cell r="V1010">
            <v>-20782555</v>
          </cell>
          <cell r="W1010">
            <v>-20782555</v>
          </cell>
          <cell r="Y1010">
            <v>-20782555</v>
          </cell>
          <cell r="AA1010">
            <v>-20782555</v>
          </cell>
          <cell r="AJ1010">
            <v>-20782555</v>
          </cell>
          <cell r="AN1010">
            <v>-20782555</v>
          </cell>
          <cell r="AR1010">
            <v>-20782555</v>
          </cell>
          <cell r="AV1010">
            <v>-20782555</v>
          </cell>
          <cell r="AZ1010">
            <v>-20782555</v>
          </cell>
        </row>
        <row r="1011">
          <cell r="Q1011">
            <v>20782555</v>
          </cell>
          <cell r="S1011">
            <v>20782555</v>
          </cell>
          <cell r="U1011">
            <v>20782555</v>
          </cell>
          <cell r="V1011">
            <v>20782555</v>
          </cell>
          <cell r="W1011">
            <v>20782555</v>
          </cell>
          <cell r="Y1011">
            <v>20782555</v>
          </cell>
          <cell r="AA1011">
            <v>20782555</v>
          </cell>
          <cell r="AJ1011">
            <v>20782555</v>
          </cell>
          <cell r="AN1011">
            <v>20782555</v>
          </cell>
          <cell r="AR1011">
            <v>20782555</v>
          </cell>
          <cell r="AV1011">
            <v>20782555</v>
          </cell>
          <cell r="AZ1011">
            <v>20782555</v>
          </cell>
        </row>
        <row r="1012">
          <cell r="Q1012">
            <v>119514654</v>
          </cell>
          <cell r="S1012">
            <v>177542047.13</v>
          </cell>
          <cell r="U1012">
            <v>192559011.84999999</v>
          </cell>
          <cell r="V1012">
            <v>181303067.56</v>
          </cell>
          <cell r="W1012">
            <v>181545494.40000001</v>
          </cell>
          <cell r="Y1012">
            <v>181235804.25</v>
          </cell>
          <cell r="AA1012">
            <v>181235804.25999999</v>
          </cell>
          <cell r="AJ1012">
            <v>-21838831.18041667</v>
          </cell>
          <cell r="AN1012">
            <v>31565161.664583329</v>
          </cell>
          <cell r="AR1012">
            <v>123916975.46208334</v>
          </cell>
          <cell r="AV1012">
            <v>188856111.81833336</v>
          </cell>
          <cell r="AZ1012">
            <v>225871490.92458335</v>
          </cell>
        </row>
        <row r="1013">
          <cell r="Q1013">
            <v>-7225932</v>
          </cell>
          <cell r="S1013">
            <v>-15852435.24</v>
          </cell>
          <cell r="U1013">
            <v>-24867336.440000001</v>
          </cell>
          <cell r="V1013">
            <v>-26846172.100000001</v>
          </cell>
          <cell r="W1013">
            <v>-29396199.109999999</v>
          </cell>
          <cell r="Y1013">
            <v>-56529387.890000001</v>
          </cell>
          <cell r="AA1013">
            <v>-82377328.109999999</v>
          </cell>
          <cell r="AJ1013">
            <v>-19981691.94458333</v>
          </cell>
          <cell r="AN1013">
            <v>-16073177.287500001</v>
          </cell>
          <cell r="AR1013">
            <v>-18659430.854583334</v>
          </cell>
          <cell r="AV1013">
            <v>-50022192.499583334</v>
          </cell>
          <cell r="AZ1013">
            <v>-100630824.56541668</v>
          </cell>
        </row>
        <row r="1014">
          <cell r="Q1014">
            <v>0</v>
          </cell>
          <cell r="S1014">
            <v>0</v>
          </cell>
          <cell r="U1014">
            <v>0</v>
          </cell>
          <cell r="V1014">
            <v>0</v>
          </cell>
          <cell r="W1014">
            <v>0</v>
          </cell>
          <cell r="Y1014">
            <v>0</v>
          </cell>
          <cell r="AA1014">
            <v>0</v>
          </cell>
          <cell r="AJ1014">
            <v>0</v>
          </cell>
          <cell r="AN1014">
            <v>0</v>
          </cell>
          <cell r="AR1014">
            <v>0</v>
          </cell>
          <cell r="AV1014">
            <v>0</v>
          </cell>
          <cell r="AZ1014">
            <v>0</v>
          </cell>
        </row>
        <row r="1015">
          <cell r="Q1015">
            <v>0</v>
          </cell>
          <cell r="S1015">
            <v>0</v>
          </cell>
          <cell r="U1015">
            <v>0</v>
          </cell>
          <cell r="V1015">
            <v>0</v>
          </cell>
          <cell r="W1015">
            <v>0</v>
          </cell>
          <cell r="Y1015">
            <v>0</v>
          </cell>
          <cell r="AA1015">
            <v>0</v>
          </cell>
          <cell r="AJ1015">
            <v>0</v>
          </cell>
          <cell r="AN1015">
            <v>0</v>
          </cell>
          <cell r="AR1015">
            <v>0</v>
          </cell>
          <cell r="AV1015">
            <v>0</v>
          </cell>
          <cell r="AZ1015">
            <v>0</v>
          </cell>
        </row>
        <row r="1016">
          <cell r="Q1016">
            <v>0</v>
          </cell>
          <cell r="S1016">
            <v>0</v>
          </cell>
          <cell r="U1016">
            <v>0</v>
          </cell>
          <cell r="V1016">
            <v>0</v>
          </cell>
          <cell r="W1016">
            <v>0</v>
          </cell>
          <cell r="Y1016">
            <v>0</v>
          </cell>
          <cell r="AA1016">
            <v>0</v>
          </cell>
          <cell r="AJ1016">
            <v>0</v>
          </cell>
          <cell r="AN1016">
            <v>0</v>
          </cell>
          <cell r="AR1016">
            <v>0</v>
          </cell>
          <cell r="AV1016">
            <v>0</v>
          </cell>
          <cell r="AZ1016">
            <v>0</v>
          </cell>
        </row>
        <row r="1017">
          <cell r="Q1017">
            <v>-13859690</v>
          </cell>
          <cell r="S1017">
            <v>-13859690</v>
          </cell>
          <cell r="U1017">
            <v>-13859690</v>
          </cell>
          <cell r="V1017">
            <v>-13859690</v>
          </cell>
          <cell r="W1017">
            <v>-13859690</v>
          </cell>
          <cell r="Y1017">
            <v>-13859690</v>
          </cell>
          <cell r="AA1017">
            <v>-13859690</v>
          </cell>
          <cell r="AJ1017">
            <v>-13859690</v>
          </cell>
          <cell r="AN1017">
            <v>-13859690</v>
          </cell>
          <cell r="AR1017">
            <v>-13859690</v>
          </cell>
          <cell r="AV1017">
            <v>-13859690</v>
          </cell>
          <cell r="AZ1017">
            <v>-13859690</v>
          </cell>
        </row>
        <row r="1018">
          <cell r="Q1018">
            <v>1156163</v>
          </cell>
          <cell r="S1018">
            <v>1233155</v>
          </cell>
          <cell r="U1018">
            <v>1310147</v>
          </cell>
          <cell r="V1018">
            <v>1348643</v>
          </cell>
          <cell r="W1018">
            <v>1387139</v>
          </cell>
          <cell r="Y1018">
            <v>1464131</v>
          </cell>
          <cell r="AA1018">
            <v>1541123</v>
          </cell>
          <cell r="AJ1018">
            <v>925187</v>
          </cell>
          <cell r="AN1018">
            <v>1079171</v>
          </cell>
          <cell r="AR1018">
            <v>1233155</v>
          </cell>
          <cell r="AV1018">
            <v>1387139</v>
          </cell>
          <cell r="AZ1018">
            <v>1541123</v>
          </cell>
        </row>
        <row r="1019">
          <cell r="Q1019">
            <v>20210214</v>
          </cell>
          <cell r="S1019">
            <v>20082704</v>
          </cell>
          <cell r="U1019">
            <v>19955194</v>
          </cell>
          <cell r="V1019">
            <v>19891439</v>
          </cell>
          <cell r="W1019">
            <v>19827684</v>
          </cell>
          <cell r="Y1019">
            <v>19700174</v>
          </cell>
          <cell r="AA1019">
            <v>19572664</v>
          </cell>
          <cell r="AJ1019">
            <v>20592744</v>
          </cell>
          <cell r="AN1019">
            <v>20337724</v>
          </cell>
          <cell r="AR1019">
            <v>20082704</v>
          </cell>
          <cell r="AV1019">
            <v>19827684</v>
          </cell>
          <cell r="AZ1019">
            <v>19572664</v>
          </cell>
        </row>
        <row r="1020">
          <cell r="Q1020">
            <v>416406</v>
          </cell>
          <cell r="S1020">
            <v>416406</v>
          </cell>
          <cell r="U1020">
            <v>416406</v>
          </cell>
          <cell r="V1020">
            <v>416406</v>
          </cell>
          <cell r="W1020">
            <v>416406</v>
          </cell>
          <cell r="Y1020">
            <v>416406</v>
          </cell>
          <cell r="AA1020">
            <v>416406</v>
          </cell>
          <cell r="AJ1020">
            <v>416406</v>
          </cell>
          <cell r="AN1020">
            <v>416406</v>
          </cell>
          <cell r="AR1020">
            <v>416406</v>
          </cell>
          <cell r="AV1020">
            <v>416406</v>
          </cell>
          <cell r="AZ1020">
            <v>416406</v>
          </cell>
        </row>
        <row r="1021">
          <cell r="Q1021">
            <v>-31686</v>
          </cell>
          <cell r="S1021">
            <v>-33996</v>
          </cell>
          <cell r="U1021">
            <v>-36306</v>
          </cell>
          <cell r="V1021">
            <v>-37461</v>
          </cell>
          <cell r="W1021">
            <v>-38616</v>
          </cell>
          <cell r="Y1021">
            <v>-40926</v>
          </cell>
          <cell r="AA1021">
            <v>-43236</v>
          </cell>
          <cell r="AJ1021">
            <v>-24756</v>
          </cell>
          <cell r="AN1021">
            <v>-29376</v>
          </cell>
          <cell r="AR1021">
            <v>-33996</v>
          </cell>
          <cell r="AV1021">
            <v>-38616</v>
          </cell>
          <cell r="AZ1021">
            <v>-43236</v>
          </cell>
        </row>
        <row r="1022">
          <cell r="Q1022">
            <v>212438217</v>
          </cell>
          <cell r="S1022">
            <v>211710625.5</v>
          </cell>
          <cell r="U1022">
            <v>210826148</v>
          </cell>
          <cell r="V1022">
            <v>210423130.75</v>
          </cell>
          <cell r="W1022">
            <v>215611769.5</v>
          </cell>
          <cell r="Y1022">
            <v>214805735</v>
          </cell>
          <cell r="AA1022">
            <v>213999700.5</v>
          </cell>
          <cell r="AJ1022">
            <v>3770255.6108333319</v>
          </cell>
          <cell r="AN1022">
            <v>78646703.640833333</v>
          </cell>
          <cell r="AR1022">
            <v>151595914.41083333</v>
          </cell>
          <cell r="AV1022">
            <v>211643472.70833334</v>
          </cell>
          <cell r="AZ1022">
            <v>200323547.51166666</v>
          </cell>
        </row>
        <row r="1023">
          <cell r="Q1023">
            <v>-74353376.010000005</v>
          </cell>
          <cell r="S1023">
            <v>-74098718.989999995</v>
          </cell>
          <cell r="U1023">
            <v>-73789151.870000005</v>
          </cell>
          <cell r="V1023">
            <v>-73648095.829999998</v>
          </cell>
          <cell r="W1023">
            <v>-75464120.290000007</v>
          </cell>
          <cell r="Y1023">
            <v>-75182008.209999993</v>
          </cell>
          <cell r="AA1023">
            <v>-74899896.129999995</v>
          </cell>
          <cell r="AJ1023">
            <v>-1319589.4854166668</v>
          </cell>
          <cell r="AN1023">
            <v>-27526346.314583335</v>
          </cell>
          <cell r="AR1023">
            <v>-53058570.285000004</v>
          </cell>
          <cell r="AV1023">
            <v>-74075215.957499996</v>
          </cell>
          <cell r="AZ1023">
            <v>-70113242.11833334</v>
          </cell>
        </row>
        <row r="1024">
          <cell r="Q1024">
            <v>9984295</v>
          </cell>
          <cell r="S1024">
            <v>9741843.8399999999</v>
          </cell>
          <cell r="U1024">
            <v>9499392.6799999997</v>
          </cell>
          <cell r="V1024">
            <v>9378167.0999999996</v>
          </cell>
          <cell r="W1024">
            <v>9256941.5199999996</v>
          </cell>
          <cell r="Y1024">
            <v>9014490.3599999994</v>
          </cell>
          <cell r="AA1024">
            <v>8772039.1999999993</v>
          </cell>
          <cell r="AJ1024">
            <v>10398111.648333333</v>
          </cell>
          <cell r="AN1024">
            <v>10032114.375000002</v>
          </cell>
          <cell r="AR1024">
            <v>9655581.2216666676</v>
          </cell>
          <cell r="AV1024">
            <v>9283535.6850000005</v>
          </cell>
          <cell r="AZ1024">
            <v>9019028.7916666642</v>
          </cell>
        </row>
        <row r="1025">
          <cell r="Q1025">
            <v>-3494503.35</v>
          </cell>
          <cell r="S1025">
            <v>-3409645.45</v>
          </cell>
          <cell r="U1025">
            <v>-3324787.55</v>
          </cell>
          <cell r="V1025">
            <v>-3282358.6</v>
          </cell>
          <cell r="W1025">
            <v>-3239929.65</v>
          </cell>
          <cell r="Y1025">
            <v>-3155071.75</v>
          </cell>
          <cell r="AA1025">
            <v>-3070213.85</v>
          </cell>
          <cell r="AJ1025">
            <v>-3639339.105833333</v>
          </cell>
          <cell r="AN1025">
            <v>-3511240.0924999998</v>
          </cell>
          <cell r="AR1025">
            <v>-3379453.519166667</v>
          </cell>
          <cell r="AV1025">
            <v>-3249237.6020833333</v>
          </cell>
          <cell r="AZ1025">
            <v>-3156660.1520833336</v>
          </cell>
        </row>
        <row r="1026">
          <cell r="Q1026">
            <v>-1282000</v>
          </cell>
          <cell r="S1026">
            <v>-1281500</v>
          </cell>
          <cell r="U1026">
            <v>-1188666.67</v>
          </cell>
          <cell r="V1026">
            <v>-1165333.3400000001</v>
          </cell>
          <cell r="W1026">
            <v>-3085000.01</v>
          </cell>
          <cell r="Y1026">
            <v>-3038333.35</v>
          </cell>
          <cell r="AA1026">
            <v>-2991666.69</v>
          </cell>
          <cell r="AJ1026">
            <v>-6372902.7683333345</v>
          </cell>
          <cell r="AN1026">
            <v>-4501999.9929166669</v>
          </cell>
          <cell r="AR1026">
            <v>-3068125.0029166662</v>
          </cell>
          <cell r="AV1026">
            <v>-2238583.3433333333</v>
          </cell>
          <cell r="AZ1026">
            <v>-3042041.6787499995</v>
          </cell>
        </row>
        <row r="1027">
          <cell r="Q1027">
            <v>-96250</v>
          </cell>
          <cell r="S1027">
            <v>-96425</v>
          </cell>
          <cell r="U1027">
            <v>-128916.67</v>
          </cell>
          <cell r="V1027">
            <v>-130841.67</v>
          </cell>
          <cell r="W1027">
            <v>547283.32999999996</v>
          </cell>
          <cell r="Y1027">
            <v>543433.32999999996</v>
          </cell>
          <cell r="AA1027">
            <v>539583.32999999996</v>
          </cell>
          <cell r="AJ1027">
            <v>1215282.658333333</v>
          </cell>
          <cell r="AN1027">
            <v>739666.68374999997</v>
          </cell>
          <cell r="AR1027">
            <v>403204.87041666667</v>
          </cell>
          <cell r="AV1027">
            <v>255290.97</v>
          </cell>
          <cell r="AZ1027">
            <v>627457.63666666672</v>
          </cell>
        </row>
        <row r="1028">
          <cell r="Q1028">
            <v>-572523</v>
          </cell>
          <cell r="S1028">
            <v>-572523</v>
          </cell>
          <cell r="U1028">
            <v>0</v>
          </cell>
          <cell r="V1028">
            <v>0</v>
          </cell>
          <cell r="W1028">
            <v>0</v>
          </cell>
          <cell r="Y1028">
            <v>0</v>
          </cell>
          <cell r="AA1028">
            <v>0</v>
          </cell>
          <cell r="AJ1028">
            <v>-6588.125</v>
          </cell>
          <cell r="AN1028">
            <v>-152157.125</v>
          </cell>
          <cell r="AR1028">
            <v>-268242.375</v>
          </cell>
          <cell r="AV1028">
            <v>-119275.625</v>
          </cell>
          <cell r="AZ1028">
            <v>0</v>
          </cell>
        </row>
        <row r="1029">
          <cell r="AR1029">
            <v>0</v>
          </cell>
          <cell r="AV1029">
            <v>-5912398.0629166663</v>
          </cell>
          <cell r="AZ1029">
            <v>-18652449.327500001</v>
          </cell>
        </row>
        <row r="1030">
          <cell r="Q1030">
            <v>0</v>
          </cell>
          <cell r="S1030">
            <v>0</v>
          </cell>
          <cell r="U1030">
            <v>0</v>
          </cell>
          <cell r="V1030">
            <v>0</v>
          </cell>
          <cell r="W1030">
            <v>0</v>
          </cell>
          <cell r="Y1030">
            <v>0</v>
          </cell>
          <cell r="AA1030">
            <v>0</v>
          </cell>
          <cell r="AJ1030">
            <v>0</v>
          </cell>
          <cell r="AN1030">
            <v>0</v>
          </cell>
          <cell r="AR1030">
            <v>0</v>
          </cell>
          <cell r="AV1030">
            <v>0</v>
          </cell>
          <cell r="AZ1030">
            <v>0</v>
          </cell>
        </row>
        <row r="1031">
          <cell r="Q1031">
            <v>-25000000</v>
          </cell>
          <cell r="S1031">
            <v>-25000000</v>
          </cell>
          <cell r="U1031">
            <v>-25000000</v>
          </cell>
          <cell r="V1031">
            <v>-25000000</v>
          </cell>
          <cell r="W1031">
            <v>-25000000</v>
          </cell>
          <cell r="Y1031">
            <v>-25000000</v>
          </cell>
          <cell r="AA1031">
            <v>-25000000</v>
          </cell>
          <cell r="AJ1031">
            <v>-25000000</v>
          </cell>
          <cell r="AN1031">
            <v>-25000000</v>
          </cell>
          <cell r="AR1031">
            <v>-25000000</v>
          </cell>
          <cell r="AV1031">
            <v>-25000000</v>
          </cell>
          <cell r="AZ1031">
            <v>-25000000</v>
          </cell>
        </row>
        <row r="1032">
          <cell r="Q1032">
            <v>0</v>
          </cell>
          <cell r="S1032">
            <v>0</v>
          </cell>
          <cell r="U1032">
            <v>0</v>
          </cell>
          <cell r="V1032">
            <v>0</v>
          </cell>
          <cell r="W1032">
            <v>0</v>
          </cell>
          <cell r="Y1032">
            <v>0</v>
          </cell>
          <cell r="AA1032">
            <v>0</v>
          </cell>
          <cell r="AJ1032">
            <v>-2187500</v>
          </cell>
          <cell r="AN1032">
            <v>-1020833.3333333334</v>
          </cell>
          <cell r="AR1032">
            <v>0</v>
          </cell>
          <cell r="AV1032">
            <v>0</v>
          </cell>
          <cell r="AZ1032">
            <v>0</v>
          </cell>
        </row>
        <row r="1033">
          <cell r="Q1033">
            <v>-3000000</v>
          </cell>
          <cell r="S1033">
            <v>-3000000</v>
          </cell>
          <cell r="U1033">
            <v>-3000000</v>
          </cell>
          <cell r="V1033">
            <v>-3000000</v>
          </cell>
          <cell r="W1033">
            <v>-3000000</v>
          </cell>
          <cell r="Y1033">
            <v>-3000000</v>
          </cell>
          <cell r="AA1033">
            <v>-3000000</v>
          </cell>
          <cell r="AJ1033">
            <v>-3000000</v>
          </cell>
          <cell r="AN1033">
            <v>-3000000</v>
          </cell>
          <cell r="AR1033">
            <v>-3000000</v>
          </cell>
          <cell r="AV1033">
            <v>-3000000</v>
          </cell>
          <cell r="AZ1033">
            <v>-3000000</v>
          </cell>
        </row>
        <row r="1034">
          <cell r="Q1034">
            <v>0</v>
          </cell>
          <cell r="S1034">
            <v>0</v>
          </cell>
          <cell r="U1034">
            <v>0</v>
          </cell>
          <cell r="V1034">
            <v>0</v>
          </cell>
          <cell r="W1034">
            <v>0</v>
          </cell>
          <cell r="Y1034">
            <v>0</v>
          </cell>
          <cell r="AA1034">
            <v>0</v>
          </cell>
          <cell r="AJ1034">
            <v>-625000</v>
          </cell>
          <cell r="AN1034">
            <v>-291666.66666666669</v>
          </cell>
          <cell r="AR1034">
            <v>0</v>
          </cell>
          <cell r="AV1034">
            <v>0</v>
          </cell>
          <cell r="AZ1034">
            <v>0</v>
          </cell>
        </row>
        <row r="1035">
          <cell r="Q1035">
            <v>0</v>
          </cell>
          <cell r="S1035">
            <v>0</v>
          </cell>
          <cell r="U1035">
            <v>0</v>
          </cell>
          <cell r="V1035">
            <v>0</v>
          </cell>
          <cell r="W1035">
            <v>0</v>
          </cell>
          <cell r="Y1035">
            <v>0</v>
          </cell>
          <cell r="AA1035">
            <v>0</v>
          </cell>
          <cell r="AJ1035">
            <v>0</v>
          </cell>
          <cell r="AN1035">
            <v>0</v>
          </cell>
          <cell r="AR1035">
            <v>0</v>
          </cell>
          <cell r="AV1035">
            <v>0</v>
          </cell>
          <cell r="AZ1035">
            <v>0</v>
          </cell>
        </row>
        <row r="1036">
          <cell r="Q1036">
            <v>0</v>
          </cell>
          <cell r="S1036">
            <v>0</v>
          </cell>
          <cell r="U1036">
            <v>0</v>
          </cell>
          <cell r="V1036">
            <v>0</v>
          </cell>
          <cell r="W1036">
            <v>0</v>
          </cell>
          <cell r="Y1036">
            <v>0</v>
          </cell>
          <cell r="AA1036">
            <v>0</v>
          </cell>
          <cell r="AJ1036">
            <v>0</v>
          </cell>
          <cell r="AN1036">
            <v>0</v>
          </cell>
          <cell r="AR1036">
            <v>0</v>
          </cell>
          <cell r="AV1036">
            <v>0</v>
          </cell>
          <cell r="AZ1036">
            <v>0</v>
          </cell>
        </row>
        <row r="1037">
          <cell r="Q1037">
            <v>-10000000</v>
          </cell>
          <cell r="S1037">
            <v>-10000000</v>
          </cell>
          <cell r="U1037">
            <v>-10000000</v>
          </cell>
          <cell r="V1037">
            <v>-10000000</v>
          </cell>
          <cell r="W1037">
            <v>-10000000</v>
          </cell>
          <cell r="Y1037">
            <v>-10000000</v>
          </cell>
          <cell r="AA1037">
            <v>-10000000</v>
          </cell>
          <cell r="AJ1037">
            <v>-10000000</v>
          </cell>
          <cell r="AN1037">
            <v>-10000000</v>
          </cell>
          <cell r="AR1037">
            <v>-10000000</v>
          </cell>
          <cell r="AV1037">
            <v>-10000000</v>
          </cell>
          <cell r="AZ1037">
            <v>-10000000</v>
          </cell>
        </row>
        <row r="1038">
          <cell r="Q1038">
            <v>0</v>
          </cell>
          <cell r="S1038">
            <v>0</v>
          </cell>
          <cell r="U1038">
            <v>0</v>
          </cell>
          <cell r="V1038">
            <v>0</v>
          </cell>
          <cell r="W1038">
            <v>0</v>
          </cell>
          <cell r="Y1038">
            <v>0</v>
          </cell>
          <cell r="AA1038">
            <v>0</v>
          </cell>
          <cell r="AJ1038">
            <v>0</v>
          </cell>
          <cell r="AN1038">
            <v>0</v>
          </cell>
          <cell r="AR1038">
            <v>0</v>
          </cell>
          <cell r="AV1038">
            <v>0</v>
          </cell>
          <cell r="AZ1038">
            <v>0</v>
          </cell>
        </row>
        <row r="1039">
          <cell r="Q1039">
            <v>0</v>
          </cell>
          <cell r="S1039">
            <v>0</v>
          </cell>
          <cell r="U1039">
            <v>0</v>
          </cell>
          <cell r="V1039">
            <v>0</v>
          </cell>
          <cell r="W1039">
            <v>0</v>
          </cell>
          <cell r="Y1039">
            <v>0</v>
          </cell>
          <cell r="AA1039">
            <v>0</v>
          </cell>
          <cell r="AJ1039">
            <v>0</v>
          </cell>
          <cell r="AN1039">
            <v>0</v>
          </cell>
          <cell r="AR1039">
            <v>0</v>
          </cell>
          <cell r="AV1039">
            <v>0</v>
          </cell>
          <cell r="AZ1039">
            <v>0</v>
          </cell>
        </row>
        <row r="1040">
          <cell r="Q1040">
            <v>0</v>
          </cell>
          <cell r="S1040">
            <v>0</v>
          </cell>
          <cell r="U1040">
            <v>0</v>
          </cell>
          <cell r="V1040">
            <v>0</v>
          </cell>
          <cell r="W1040">
            <v>0</v>
          </cell>
          <cell r="Y1040">
            <v>0</v>
          </cell>
          <cell r="AA1040">
            <v>0</v>
          </cell>
          <cell r="AJ1040">
            <v>0</v>
          </cell>
          <cell r="AN1040">
            <v>0</v>
          </cell>
          <cell r="AR1040">
            <v>0</v>
          </cell>
          <cell r="AV1040">
            <v>0</v>
          </cell>
          <cell r="AZ1040">
            <v>0</v>
          </cell>
        </row>
        <row r="1041">
          <cell r="Q1041">
            <v>0</v>
          </cell>
          <cell r="S1041">
            <v>0</v>
          </cell>
          <cell r="U1041">
            <v>0</v>
          </cell>
          <cell r="V1041">
            <v>0</v>
          </cell>
          <cell r="W1041">
            <v>0</v>
          </cell>
          <cell r="Y1041">
            <v>0</v>
          </cell>
          <cell r="AA1041">
            <v>0</v>
          </cell>
          <cell r="AJ1041">
            <v>0</v>
          </cell>
          <cell r="AN1041">
            <v>0</v>
          </cell>
          <cell r="AR1041">
            <v>0</v>
          </cell>
          <cell r="AV1041">
            <v>0</v>
          </cell>
          <cell r="AZ1041">
            <v>0</v>
          </cell>
        </row>
        <row r="1042">
          <cell r="Q1042">
            <v>0</v>
          </cell>
          <cell r="S1042">
            <v>0</v>
          </cell>
          <cell r="U1042">
            <v>0</v>
          </cell>
          <cell r="V1042">
            <v>0</v>
          </cell>
          <cell r="W1042">
            <v>0</v>
          </cell>
          <cell r="Y1042">
            <v>0</v>
          </cell>
          <cell r="AA1042">
            <v>0</v>
          </cell>
          <cell r="AJ1042">
            <v>0</v>
          </cell>
          <cell r="AN1042">
            <v>0</v>
          </cell>
          <cell r="AR1042">
            <v>0</v>
          </cell>
          <cell r="AV1042">
            <v>0</v>
          </cell>
          <cell r="AZ1042">
            <v>0</v>
          </cell>
        </row>
        <row r="1043">
          <cell r="Q1043">
            <v>-7000000</v>
          </cell>
          <cell r="S1043">
            <v>-7000000</v>
          </cell>
          <cell r="U1043">
            <v>-7000000</v>
          </cell>
          <cell r="V1043">
            <v>-7000000</v>
          </cell>
          <cell r="W1043">
            <v>-7000000</v>
          </cell>
          <cell r="Y1043">
            <v>-7000000</v>
          </cell>
          <cell r="AA1043">
            <v>-7000000</v>
          </cell>
          <cell r="AJ1043">
            <v>-7000000</v>
          </cell>
          <cell r="AN1043">
            <v>-7000000</v>
          </cell>
          <cell r="AR1043">
            <v>-7000000</v>
          </cell>
          <cell r="AV1043">
            <v>-7000000</v>
          </cell>
          <cell r="AZ1043">
            <v>-7000000</v>
          </cell>
        </row>
        <row r="1044">
          <cell r="Q1044">
            <v>-10000000</v>
          </cell>
          <cell r="S1044">
            <v>-10000000</v>
          </cell>
          <cell r="U1044">
            <v>-10000000</v>
          </cell>
          <cell r="V1044">
            <v>-10000000</v>
          </cell>
          <cell r="W1044">
            <v>-10000000</v>
          </cell>
          <cell r="Y1044">
            <v>-10000000</v>
          </cell>
          <cell r="AA1044">
            <v>-10000000</v>
          </cell>
          <cell r="AJ1044">
            <v>-10000000</v>
          </cell>
          <cell r="AN1044">
            <v>-10000000</v>
          </cell>
          <cell r="AR1044">
            <v>-10000000</v>
          </cell>
          <cell r="AV1044">
            <v>-10000000</v>
          </cell>
          <cell r="AZ1044">
            <v>-10000000</v>
          </cell>
        </row>
        <row r="1045">
          <cell r="Q1045">
            <v>-2000000</v>
          </cell>
          <cell r="S1045">
            <v>-2000000</v>
          </cell>
          <cell r="U1045">
            <v>-2000000</v>
          </cell>
          <cell r="V1045">
            <v>-2000000</v>
          </cell>
          <cell r="W1045">
            <v>-2000000</v>
          </cell>
          <cell r="Y1045">
            <v>-2000000</v>
          </cell>
          <cell r="AA1045">
            <v>-2000000</v>
          </cell>
          <cell r="AJ1045">
            <v>-2000000</v>
          </cell>
          <cell r="AN1045">
            <v>-2000000</v>
          </cell>
          <cell r="AR1045">
            <v>-2000000</v>
          </cell>
          <cell r="AV1045">
            <v>-2000000</v>
          </cell>
          <cell r="AZ1045">
            <v>-2000000</v>
          </cell>
        </row>
        <row r="1046">
          <cell r="Q1046">
            <v>-3000000</v>
          </cell>
          <cell r="S1046">
            <v>-3000000</v>
          </cell>
          <cell r="U1046">
            <v>-3000000</v>
          </cell>
          <cell r="V1046">
            <v>-3000000</v>
          </cell>
          <cell r="W1046">
            <v>-3000000</v>
          </cell>
          <cell r="Y1046">
            <v>-3000000</v>
          </cell>
          <cell r="AA1046">
            <v>-3000000</v>
          </cell>
          <cell r="AJ1046">
            <v>-3000000</v>
          </cell>
          <cell r="AN1046">
            <v>-3000000</v>
          </cell>
          <cell r="AR1046">
            <v>-3000000</v>
          </cell>
          <cell r="AV1046">
            <v>-2875000</v>
          </cell>
          <cell r="AZ1046">
            <v>-1875000</v>
          </cell>
        </row>
        <row r="1047">
          <cell r="Q1047">
            <v>-5000000</v>
          </cell>
          <cell r="S1047">
            <v>-5000000</v>
          </cell>
          <cell r="U1047">
            <v>-5000000</v>
          </cell>
          <cell r="V1047">
            <v>-5000000</v>
          </cell>
          <cell r="W1047">
            <v>-5000000</v>
          </cell>
          <cell r="Y1047">
            <v>-5000000</v>
          </cell>
          <cell r="AA1047">
            <v>-5000000</v>
          </cell>
          <cell r="AJ1047">
            <v>-5000000</v>
          </cell>
          <cell r="AN1047">
            <v>-5000000</v>
          </cell>
          <cell r="AR1047">
            <v>-5000000</v>
          </cell>
          <cell r="AV1047">
            <v>-4791666.666666667</v>
          </cell>
          <cell r="AZ1047">
            <v>-3125000</v>
          </cell>
        </row>
        <row r="1048">
          <cell r="Q1048">
            <v>-15000000</v>
          </cell>
          <cell r="S1048">
            <v>-15000000</v>
          </cell>
          <cell r="U1048">
            <v>-15000000</v>
          </cell>
          <cell r="V1048">
            <v>-15000000</v>
          </cell>
          <cell r="W1048">
            <v>-15000000</v>
          </cell>
          <cell r="Y1048">
            <v>-15000000</v>
          </cell>
          <cell r="AA1048">
            <v>-15000000</v>
          </cell>
          <cell r="AJ1048">
            <v>-15000000</v>
          </cell>
          <cell r="AN1048">
            <v>-15000000</v>
          </cell>
          <cell r="AR1048">
            <v>-15000000</v>
          </cell>
          <cell r="AV1048">
            <v>-15000000</v>
          </cell>
          <cell r="AZ1048">
            <v>-15000000</v>
          </cell>
        </row>
        <row r="1049">
          <cell r="Q1049">
            <v>0</v>
          </cell>
          <cell r="S1049">
            <v>0</v>
          </cell>
          <cell r="U1049">
            <v>0</v>
          </cell>
          <cell r="V1049">
            <v>0</v>
          </cell>
          <cell r="W1049">
            <v>0</v>
          </cell>
          <cell r="Y1049">
            <v>0</v>
          </cell>
          <cell r="AA1049">
            <v>0</v>
          </cell>
          <cell r="AJ1049">
            <v>0</v>
          </cell>
          <cell r="AN1049">
            <v>0</v>
          </cell>
          <cell r="AR1049">
            <v>0</v>
          </cell>
          <cell r="AV1049">
            <v>0</v>
          </cell>
          <cell r="AZ1049">
            <v>0</v>
          </cell>
        </row>
        <row r="1050">
          <cell r="Q1050">
            <v>-2000000</v>
          </cell>
          <cell r="S1050">
            <v>-2000000</v>
          </cell>
          <cell r="U1050">
            <v>-2000000</v>
          </cell>
          <cell r="V1050">
            <v>-2000000</v>
          </cell>
          <cell r="W1050">
            <v>-2000000</v>
          </cell>
          <cell r="Y1050">
            <v>-2000000</v>
          </cell>
          <cell r="AA1050">
            <v>-2000000</v>
          </cell>
          <cell r="AJ1050">
            <v>-2000000</v>
          </cell>
          <cell r="AN1050">
            <v>-2000000</v>
          </cell>
          <cell r="AR1050">
            <v>-2000000</v>
          </cell>
          <cell r="AV1050">
            <v>-2000000</v>
          </cell>
          <cell r="AZ1050">
            <v>-2000000</v>
          </cell>
        </row>
        <row r="1051">
          <cell r="Q1051">
            <v>0</v>
          </cell>
          <cell r="S1051">
            <v>0</v>
          </cell>
          <cell r="U1051">
            <v>0</v>
          </cell>
          <cell r="V1051">
            <v>0</v>
          </cell>
          <cell r="W1051">
            <v>0</v>
          </cell>
          <cell r="Y1051">
            <v>0</v>
          </cell>
          <cell r="AA1051">
            <v>0</v>
          </cell>
          <cell r="AJ1051">
            <v>0</v>
          </cell>
          <cell r="AN1051">
            <v>0</v>
          </cell>
          <cell r="AR1051">
            <v>0</v>
          </cell>
          <cell r="AV1051">
            <v>0</v>
          </cell>
          <cell r="AZ1051">
            <v>0</v>
          </cell>
        </row>
        <row r="1052">
          <cell r="Q1052">
            <v>0</v>
          </cell>
          <cell r="S1052">
            <v>0</v>
          </cell>
          <cell r="U1052">
            <v>0</v>
          </cell>
          <cell r="V1052">
            <v>0</v>
          </cell>
          <cell r="W1052">
            <v>0</v>
          </cell>
          <cell r="Y1052">
            <v>0</v>
          </cell>
          <cell r="AA1052">
            <v>0</v>
          </cell>
          <cell r="AJ1052">
            <v>0</v>
          </cell>
          <cell r="AN1052">
            <v>0</v>
          </cell>
          <cell r="AR1052">
            <v>0</v>
          </cell>
          <cell r="AV1052">
            <v>0</v>
          </cell>
          <cell r="AZ1052">
            <v>0</v>
          </cell>
        </row>
        <row r="1053">
          <cell r="Q1053">
            <v>0</v>
          </cell>
          <cell r="S1053">
            <v>0</v>
          </cell>
          <cell r="U1053">
            <v>0</v>
          </cell>
          <cell r="V1053">
            <v>0</v>
          </cell>
          <cell r="W1053">
            <v>0</v>
          </cell>
          <cell r="Y1053">
            <v>0</v>
          </cell>
          <cell r="AA1053">
            <v>0</v>
          </cell>
          <cell r="AJ1053">
            <v>0</v>
          </cell>
          <cell r="AN1053">
            <v>0</v>
          </cell>
          <cell r="AR1053">
            <v>0</v>
          </cell>
          <cell r="AV1053">
            <v>0</v>
          </cell>
          <cell r="AZ1053">
            <v>0</v>
          </cell>
        </row>
        <row r="1054">
          <cell r="Q1054">
            <v>0</v>
          </cell>
          <cell r="S1054">
            <v>0</v>
          </cell>
          <cell r="U1054">
            <v>0</v>
          </cell>
          <cell r="V1054">
            <v>0</v>
          </cell>
          <cell r="W1054">
            <v>0</v>
          </cell>
          <cell r="Y1054">
            <v>0</v>
          </cell>
          <cell r="AA1054">
            <v>0</v>
          </cell>
          <cell r="AJ1054">
            <v>0</v>
          </cell>
          <cell r="AN1054">
            <v>0</v>
          </cell>
          <cell r="AR1054">
            <v>0</v>
          </cell>
          <cell r="AV1054">
            <v>0</v>
          </cell>
          <cell r="AZ1054">
            <v>0</v>
          </cell>
        </row>
        <row r="1055">
          <cell r="Q1055">
            <v>0</v>
          </cell>
          <cell r="S1055">
            <v>0</v>
          </cell>
          <cell r="U1055">
            <v>0</v>
          </cell>
          <cell r="V1055">
            <v>0</v>
          </cell>
          <cell r="W1055">
            <v>0</v>
          </cell>
          <cell r="Y1055">
            <v>0</v>
          </cell>
          <cell r="AA1055">
            <v>0</v>
          </cell>
          <cell r="AJ1055">
            <v>0</v>
          </cell>
          <cell r="AN1055">
            <v>0</v>
          </cell>
          <cell r="AR1055">
            <v>0</v>
          </cell>
          <cell r="AV1055">
            <v>0</v>
          </cell>
          <cell r="AZ1055">
            <v>0</v>
          </cell>
        </row>
        <row r="1056">
          <cell r="Q1056">
            <v>0</v>
          </cell>
          <cell r="S1056">
            <v>0</v>
          </cell>
          <cell r="U1056">
            <v>0</v>
          </cell>
          <cell r="V1056">
            <v>0</v>
          </cell>
          <cell r="W1056">
            <v>0</v>
          </cell>
          <cell r="Y1056">
            <v>0</v>
          </cell>
          <cell r="AA1056">
            <v>0</v>
          </cell>
          <cell r="AJ1056">
            <v>0</v>
          </cell>
          <cell r="AN1056">
            <v>0</v>
          </cell>
          <cell r="AR1056">
            <v>0</v>
          </cell>
          <cell r="AV1056">
            <v>0</v>
          </cell>
          <cell r="AZ1056">
            <v>0</v>
          </cell>
        </row>
        <row r="1057">
          <cell r="Q1057">
            <v>0</v>
          </cell>
          <cell r="S1057">
            <v>0</v>
          </cell>
          <cell r="U1057">
            <v>0</v>
          </cell>
          <cell r="V1057">
            <v>0</v>
          </cell>
          <cell r="W1057">
            <v>0</v>
          </cell>
          <cell r="Y1057">
            <v>0</v>
          </cell>
          <cell r="AA1057">
            <v>0</v>
          </cell>
          <cell r="AJ1057">
            <v>0</v>
          </cell>
          <cell r="AN1057">
            <v>0</v>
          </cell>
          <cell r="AR1057">
            <v>0</v>
          </cell>
          <cell r="AV1057">
            <v>0</v>
          </cell>
          <cell r="AZ1057">
            <v>0</v>
          </cell>
        </row>
        <row r="1058">
          <cell r="Q1058">
            <v>-300000000</v>
          </cell>
          <cell r="S1058">
            <v>-300000000</v>
          </cell>
          <cell r="U1058">
            <v>-300000000</v>
          </cell>
          <cell r="V1058">
            <v>-300000000</v>
          </cell>
          <cell r="W1058">
            <v>-300000000</v>
          </cell>
          <cell r="Y1058">
            <v>-300000000</v>
          </cell>
          <cell r="AA1058">
            <v>-300000000</v>
          </cell>
          <cell r="AJ1058">
            <v>-300000000</v>
          </cell>
          <cell r="AN1058">
            <v>-300000000</v>
          </cell>
          <cell r="AR1058">
            <v>-300000000</v>
          </cell>
          <cell r="AV1058">
            <v>-300000000</v>
          </cell>
          <cell r="AZ1058">
            <v>-300000000</v>
          </cell>
        </row>
        <row r="1059">
          <cell r="Q1059">
            <v>-200000000</v>
          </cell>
          <cell r="S1059">
            <v>-200000000</v>
          </cell>
          <cell r="U1059">
            <v>-200000000</v>
          </cell>
          <cell r="V1059">
            <v>-200000000</v>
          </cell>
          <cell r="W1059">
            <v>-200000000</v>
          </cell>
          <cell r="Y1059">
            <v>-200000000</v>
          </cell>
          <cell r="AA1059">
            <v>-200000000</v>
          </cell>
          <cell r="AJ1059">
            <v>-200000000</v>
          </cell>
          <cell r="AN1059">
            <v>-200000000</v>
          </cell>
          <cell r="AR1059">
            <v>-200000000</v>
          </cell>
          <cell r="AV1059">
            <v>-200000000</v>
          </cell>
          <cell r="AZ1059">
            <v>-200000000</v>
          </cell>
        </row>
        <row r="1060">
          <cell r="Q1060">
            <v>-150000000</v>
          </cell>
          <cell r="S1060">
            <v>-150000000</v>
          </cell>
          <cell r="U1060">
            <v>0</v>
          </cell>
          <cell r="V1060">
            <v>0</v>
          </cell>
          <cell r="W1060">
            <v>0</v>
          </cell>
          <cell r="Y1060">
            <v>0</v>
          </cell>
          <cell r="AA1060">
            <v>0</v>
          </cell>
          <cell r="AJ1060">
            <v>-150000000</v>
          </cell>
          <cell r="AN1060">
            <v>-131250000</v>
          </cell>
          <cell r="AR1060">
            <v>-81250000</v>
          </cell>
          <cell r="AV1060">
            <v>-31250000</v>
          </cell>
          <cell r="AZ1060">
            <v>0</v>
          </cell>
        </row>
        <row r="1061">
          <cell r="Q1061">
            <v>-100000000</v>
          </cell>
          <cell r="S1061">
            <v>-100000000</v>
          </cell>
          <cell r="U1061">
            <v>-100000000</v>
          </cell>
          <cell r="V1061">
            <v>-100000000</v>
          </cell>
          <cell r="W1061">
            <v>-100000000</v>
          </cell>
          <cell r="Y1061">
            <v>-100000000</v>
          </cell>
          <cell r="AA1061">
            <v>-100000000</v>
          </cell>
          <cell r="AJ1061">
            <v>-100000000</v>
          </cell>
          <cell r="AN1061">
            <v>-100000000</v>
          </cell>
          <cell r="AR1061">
            <v>-100000000</v>
          </cell>
          <cell r="AV1061">
            <v>-100000000</v>
          </cell>
          <cell r="AZ1061">
            <v>-100000000</v>
          </cell>
        </row>
        <row r="1062">
          <cell r="Q1062">
            <v>-225000000</v>
          </cell>
          <cell r="S1062">
            <v>-225000000</v>
          </cell>
          <cell r="U1062">
            <v>-225000000</v>
          </cell>
          <cell r="V1062">
            <v>-225000000</v>
          </cell>
          <cell r="W1062">
            <v>-225000000</v>
          </cell>
          <cell r="Y1062">
            <v>-225000000</v>
          </cell>
          <cell r="AA1062">
            <v>-225000000</v>
          </cell>
          <cell r="AJ1062">
            <v>-225000000</v>
          </cell>
          <cell r="AN1062">
            <v>-225000000</v>
          </cell>
          <cell r="AR1062">
            <v>-225000000</v>
          </cell>
          <cell r="AV1062">
            <v>-225000000</v>
          </cell>
          <cell r="AZ1062">
            <v>-178125000</v>
          </cell>
        </row>
        <row r="1063">
          <cell r="Q1063">
            <v>0</v>
          </cell>
          <cell r="S1063">
            <v>0</v>
          </cell>
          <cell r="U1063">
            <v>0</v>
          </cell>
          <cell r="V1063">
            <v>0</v>
          </cell>
          <cell r="W1063">
            <v>0</v>
          </cell>
          <cell r="Y1063">
            <v>0</v>
          </cell>
          <cell r="AA1063">
            <v>0</v>
          </cell>
          <cell r="AJ1063">
            <v>-17708333.333333332</v>
          </cell>
          <cell r="AN1063">
            <v>-9375000</v>
          </cell>
          <cell r="AR1063">
            <v>-1041666.6666666666</v>
          </cell>
          <cell r="AV1063">
            <v>0</v>
          </cell>
          <cell r="AZ1063">
            <v>0</v>
          </cell>
        </row>
        <row r="1064">
          <cell r="Q1064">
            <v>-260000000</v>
          </cell>
          <cell r="S1064">
            <v>-260000000</v>
          </cell>
          <cell r="U1064">
            <v>-260000000</v>
          </cell>
          <cell r="V1064">
            <v>-260000000</v>
          </cell>
          <cell r="W1064">
            <v>-260000000</v>
          </cell>
          <cell r="Y1064">
            <v>-260000000</v>
          </cell>
          <cell r="AA1064">
            <v>-260000000</v>
          </cell>
          <cell r="AJ1064">
            <v>-260000000</v>
          </cell>
          <cell r="AN1064">
            <v>-260000000</v>
          </cell>
          <cell r="AR1064">
            <v>-260000000</v>
          </cell>
          <cell r="AV1064">
            <v>-260000000</v>
          </cell>
          <cell r="AZ1064">
            <v>-260000000</v>
          </cell>
        </row>
        <row r="1065">
          <cell r="Q1065">
            <v>-138460000</v>
          </cell>
          <cell r="S1065">
            <v>-138460000</v>
          </cell>
          <cell r="U1065">
            <v>-138460000</v>
          </cell>
          <cell r="V1065">
            <v>-138460000</v>
          </cell>
          <cell r="W1065">
            <v>-138460000</v>
          </cell>
          <cell r="Y1065">
            <v>-138460000</v>
          </cell>
          <cell r="AA1065">
            <v>-138460000</v>
          </cell>
          <cell r="AJ1065">
            <v>-138460000</v>
          </cell>
          <cell r="AN1065">
            <v>-138460000</v>
          </cell>
          <cell r="AR1065">
            <v>-138460000</v>
          </cell>
          <cell r="AV1065">
            <v>-138460000</v>
          </cell>
          <cell r="AZ1065">
            <v>-138460000</v>
          </cell>
        </row>
        <row r="1066">
          <cell r="Q1066">
            <v>-23400000</v>
          </cell>
          <cell r="S1066">
            <v>-23400000</v>
          </cell>
          <cell r="U1066">
            <v>-23400000</v>
          </cell>
          <cell r="V1066">
            <v>-23400000</v>
          </cell>
          <cell r="W1066">
            <v>-23400000</v>
          </cell>
          <cell r="Y1066">
            <v>-23400000</v>
          </cell>
          <cell r="AA1066">
            <v>-23400000</v>
          </cell>
          <cell r="AJ1066">
            <v>-23400000</v>
          </cell>
          <cell r="AN1066">
            <v>-23400000</v>
          </cell>
          <cell r="AR1066">
            <v>-23400000</v>
          </cell>
          <cell r="AV1066">
            <v>-23400000</v>
          </cell>
          <cell r="AZ1066">
            <v>-23400000</v>
          </cell>
        </row>
        <row r="1067">
          <cell r="Q1067">
            <v>0</v>
          </cell>
          <cell r="S1067">
            <v>0</v>
          </cell>
          <cell r="U1067">
            <v>0</v>
          </cell>
          <cell r="V1067">
            <v>0</v>
          </cell>
          <cell r="W1067">
            <v>0</v>
          </cell>
          <cell r="Y1067">
            <v>0</v>
          </cell>
          <cell r="AA1067">
            <v>0</v>
          </cell>
          <cell r="AJ1067">
            <v>-68750000</v>
          </cell>
          <cell r="AN1067">
            <v>-18750000</v>
          </cell>
          <cell r="AR1067">
            <v>0</v>
          </cell>
          <cell r="AV1067">
            <v>0</v>
          </cell>
          <cell r="AZ1067">
            <v>0</v>
          </cell>
        </row>
        <row r="1068">
          <cell r="Q1068">
            <v>-250000000</v>
          </cell>
          <cell r="S1068">
            <v>-250000000</v>
          </cell>
          <cell r="U1068">
            <v>-250000000</v>
          </cell>
          <cell r="V1068">
            <v>-250000000</v>
          </cell>
          <cell r="W1068">
            <v>-250000000</v>
          </cell>
          <cell r="Y1068">
            <v>-250000000</v>
          </cell>
          <cell r="AA1068">
            <v>-250000000</v>
          </cell>
          <cell r="AJ1068">
            <v>-250000000</v>
          </cell>
          <cell r="AN1068">
            <v>-250000000</v>
          </cell>
          <cell r="AR1068">
            <v>-250000000</v>
          </cell>
          <cell r="AV1068">
            <v>-250000000</v>
          </cell>
          <cell r="AZ1068">
            <v>-250000000</v>
          </cell>
        </row>
        <row r="1069">
          <cell r="Q1069">
            <v>0</v>
          </cell>
          <cell r="S1069">
            <v>0</v>
          </cell>
          <cell r="U1069">
            <v>0</v>
          </cell>
          <cell r="V1069">
            <v>0</v>
          </cell>
          <cell r="W1069">
            <v>0</v>
          </cell>
          <cell r="Y1069">
            <v>0</v>
          </cell>
          <cell r="AA1069">
            <v>0</v>
          </cell>
          <cell r="AJ1069">
            <v>0</v>
          </cell>
          <cell r="AN1069">
            <v>0</v>
          </cell>
          <cell r="AR1069">
            <v>0</v>
          </cell>
          <cell r="AV1069">
            <v>0</v>
          </cell>
          <cell r="AZ1069">
            <v>0</v>
          </cell>
        </row>
        <row r="1070">
          <cell r="Q1070">
            <v>0</v>
          </cell>
          <cell r="S1070">
            <v>-250000000</v>
          </cell>
          <cell r="U1070">
            <v>-250000000</v>
          </cell>
          <cell r="V1070">
            <v>-250000000</v>
          </cell>
          <cell r="W1070">
            <v>-250000000</v>
          </cell>
          <cell r="Y1070">
            <v>-250000000</v>
          </cell>
          <cell r="AA1070">
            <v>-250000000</v>
          </cell>
          <cell r="AJ1070">
            <v>0</v>
          </cell>
          <cell r="AN1070">
            <v>-72916666.666666672</v>
          </cell>
          <cell r="AR1070">
            <v>-156250000</v>
          </cell>
          <cell r="AV1070">
            <v>-239583333.33333334</v>
          </cell>
          <cell r="AZ1070">
            <v>-250000000</v>
          </cell>
        </row>
        <row r="1071">
          <cell r="Q1071">
            <v>-150000000</v>
          </cell>
          <cell r="S1071">
            <v>-150000000</v>
          </cell>
          <cell r="U1071">
            <v>-150000000</v>
          </cell>
          <cell r="V1071">
            <v>-150000000</v>
          </cell>
          <cell r="W1071">
            <v>-150000000</v>
          </cell>
          <cell r="Y1071">
            <v>-150000000</v>
          </cell>
          <cell r="AA1071">
            <v>-150000000</v>
          </cell>
          <cell r="AJ1071">
            <v>-150000000</v>
          </cell>
          <cell r="AN1071">
            <v>-150000000</v>
          </cell>
          <cell r="AR1071">
            <v>-150000000</v>
          </cell>
          <cell r="AV1071">
            <v>-150000000</v>
          </cell>
          <cell r="AZ1071">
            <v>-150000000</v>
          </cell>
        </row>
        <row r="1072">
          <cell r="Q1072">
            <v>-250000000</v>
          </cell>
          <cell r="S1072">
            <v>-250000000</v>
          </cell>
          <cell r="U1072">
            <v>-250000000</v>
          </cell>
          <cell r="V1072">
            <v>-250000000</v>
          </cell>
          <cell r="W1072">
            <v>-250000000</v>
          </cell>
          <cell r="Y1072">
            <v>-250000000</v>
          </cell>
          <cell r="AA1072">
            <v>-250000000</v>
          </cell>
          <cell r="AJ1072">
            <v>-250000000</v>
          </cell>
          <cell r="AN1072">
            <v>-250000000</v>
          </cell>
          <cell r="AR1072">
            <v>-250000000</v>
          </cell>
          <cell r="AV1072">
            <v>-250000000</v>
          </cell>
          <cell r="AZ1072">
            <v>-250000000</v>
          </cell>
        </row>
        <row r="1073">
          <cell r="Q1073">
            <v>-300000000</v>
          </cell>
          <cell r="S1073">
            <v>-300000000</v>
          </cell>
          <cell r="U1073">
            <v>-300000000</v>
          </cell>
          <cell r="V1073">
            <v>-300000000</v>
          </cell>
          <cell r="W1073">
            <v>-300000000</v>
          </cell>
          <cell r="Y1073">
            <v>-300000000</v>
          </cell>
          <cell r="AA1073">
            <v>-300000000</v>
          </cell>
          <cell r="AJ1073">
            <v>-300000000</v>
          </cell>
          <cell r="AN1073">
            <v>-300000000</v>
          </cell>
          <cell r="AR1073">
            <v>-300000000</v>
          </cell>
          <cell r="AV1073">
            <v>-300000000</v>
          </cell>
          <cell r="AZ1073">
            <v>-300000000</v>
          </cell>
        </row>
        <row r="1074">
          <cell r="Q1074">
            <v>0</v>
          </cell>
          <cell r="S1074">
            <v>0</v>
          </cell>
          <cell r="U1074">
            <v>0</v>
          </cell>
          <cell r="V1074">
            <v>0</v>
          </cell>
          <cell r="W1074">
            <v>0</v>
          </cell>
          <cell r="Y1074">
            <v>0</v>
          </cell>
          <cell r="AA1074">
            <v>0</v>
          </cell>
          <cell r="AJ1074">
            <v>0</v>
          </cell>
          <cell r="AN1074">
            <v>0</v>
          </cell>
          <cell r="AR1074">
            <v>0</v>
          </cell>
          <cell r="AV1074">
            <v>0</v>
          </cell>
          <cell r="AZ1074">
            <v>0</v>
          </cell>
        </row>
        <row r="1075">
          <cell r="Q1075">
            <v>-250000000</v>
          </cell>
          <cell r="S1075">
            <v>-250000000</v>
          </cell>
          <cell r="U1075">
            <v>-250000000</v>
          </cell>
          <cell r="V1075">
            <v>-250000000</v>
          </cell>
          <cell r="W1075">
            <v>-250000000</v>
          </cell>
          <cell r="Y1075">
            <v>-250000000</v>
          </cell>
          <cell r="AA1075">
            <v>-250000000</v>
          </cell>
          <cell r="AJ1075">
            <v>-250000000</v>
          </cell>
          <cell r="AN1075">
            <v>-250000000</v>
          </cell>
          <cell r="AR1075">
            <v>-250000000</v>
          </cell>
          <cell r="AV1075">
            <v>-250000000</v>
          </cell>
          <cell r="AZ1075">
            <v>-250000000</v>
          </cell>
        </row>
        <row r="1076">
          <cell r="Y1076">
            <v>0</v>
          </cell>
          <cell r="AA1076">
            <v>-350000000</v>
          </cell>
          <cell r="AR1076">
            <v>0</v>
          </cell>
          <cell r="AV1076">
            <v>-102083333.33333333</v>
          </cell>
          <cell r="AZ1076">
            <v>-218750000</v>
          </cell>
        </row>
        <row r="1077">
          <cell r="AV1077">
            <v>0</v>
          </cell>
          <cell r="AZ1077">
            <v>0</v>
          </cell>
        </row>
        <row r="1078">
          <cell r="AV1078">
            <v>0</v>
          </cell>
          <cell r="AZ1078">
            <v>-40625000</v>
          </cell>
        </row>
        <row r="1079">
          <cell r="Q1079">
            <v>0</v>
          </cell>
          <cell r="S1079">
            <v>0</v>
          </cell>
          <cell r="U1079">
            <v>0</v>
          </cell>
          <cell r="V1079">
            <v>0</v>
          </cell>
          <cell r="W1079">
            <v>0</v>
          </cell>
          <cell r="Y1079">
            <v>0</v>
          </cell>
          <cell r="AA1079">
            <v>0</v>
          </cell>
          <cell r="AJ1079">
            <v>0</v>
          </cell>
          <cell r="AN1079">
            <v>0</v>
          </cell>
          <cell r="AR1079">
            <v>0</v>
          </cell>
          <cell r="AV1079">
            <v>0</v>
          </cell>
          <cell r="AZ1079">
            <v>0</v>
          </cell>
        </row>
        <row r="1080">
          <cell r="Q1080">
            <v>0</v>
          </cell>
          <cell r="S1080">
            <v>0</v>
          </cell>
          <cell r="U1080">
            <v>0</v>
          </cell>
          <cell r="V1080">
            <v>0</v>
          </cell>
          <cell r="W1080">
            <v>0</v>
          </cell>
          <cell r="Y1080">
            <v>0</v>
          </cell>
          <cell r="AA1080">
            <v>0</v>
          </cell>
          <cell r="AJ1080">
            <v>0</v>
          </cell>
          <cell r="AN1080">
            <v>0</v>
          </cell>
          <cell r="AR1080">
            <v>0</v>
          </cell>
          <cell r="AV1080">
            <v>0</v>
          </cell>
          <cell r="AZ1080">
            <v>0</v>
          </cell>
        </row>
        <row r="1081">
          <cell r="Q1081">
            <v>-431100</v>
          </cell>
          <cell r="S1081">
            <v>0</v>
          </cell>
          <cell r="U1081">
            <v>0</v>
          </cell>
          <cell r="V1081">
            <v>0</v>
          </cell>
          <cell r="W1081">
            <v>0</v>
          </cell>
          <cell r="Y1081">
            <v>0</v>
          </cell>
          <cell r="AA1081">
            <v>0</v>
          </cell>
          <cell r="AJ1081">
            <v>-431100</v>
          </cell>
          <cell r="AN1081">
            <v>-341287.5</v>
          </cell>
          <cell r="AR1081">
            <v>-197587.5</v>
          </cell>
          <cell r="AV1081">
            <v>-53887.5</v>
          </cell>
          <cell r="AZ1081">
            <v>0</v>
          </cell>
        </row>
        <row r="1082">
          <cell r="Q1082">
            <v>-1458300</v>
          </cell>
          <cell r="S1082">
            <v>0</v>
          </cell>
          <cell r="U1082">
            <v>0</v>
          </cell>
          <cell r="V1082">
            <v>0</v>
          </cell>
          <cell r="W1082">
            <v>0</v>
          </cell>
          <cell r="Y1082">
            <v>0</v>
          </cell>
          <cell r="AA1082">
            <v>0</v>
          </cell>
          <cell r="AJ1082">
            <v>-1458300</v>
          </cell>
          <cell r="AN1082">
            <v>-1154487.5</v>
          </cell>
          <cell r="AR1082">
            <v>-668387.5</v>
          </cell>
          <cell r="AV1082">
            <v>-182287.5</v>
          </cell>
          <cell r="AZ1082">
            <v>0</v>
          </cell>
        </row>
        <row r="1083">
          <cell r="Q1083">
            <v>0</v>
          </cell>
          <cell r="S1083">
            <v>0</v>
          </cell>
          <cell r="U1083">
            <v>0</v>
          </cell>
          <cell r="V1083">
            <v>0</v>
          </cell>
          <cell r="W1083">
            <v>0</v>
          </cell>
          <cell r="Y1083">
            <v>0</v>
          </cell>
          <cell r="AA1083">
            <v>0</v>
          </cell>
          <cell r="AJ1083">
            <v>0</v>
          </cell>
          <cell r="AN1083">
            <v>0</v>
          </cell>
          <cell r="AR1083">
            <v>0</v>
          </cell>
          <cell r="AV1083">
            <v>0</v>
          </cell>
          <cell r="AZ1083">
            <v>0</v>
          </cell>
        </row>
        <row r="1084">
          <cell r="V1084">
            <v>7505790.9299999997</v>
          </cell>
          <cell r="W1084">
            <v>0</v>
          </cell>
          <cell r="Y1084">
            <v>0</v>
          </cell>
          <cell r="AA1084">
            <v>0</v>
          </cell>
          <cell r="AJ1084">
            <v>0</v>
          </cell>
          <cell r="AN1084">
            <v>0</v>
          </cell>
          <cell r="AR1084">
            <v>625482.57750000001</v>
          </cell>
          <cell r="AV1084">
            <v>625482.57750000001</v>
          </cell>
          <cell r="AZ1084">
            <v>625482.57750000001</v>
          </cell>
        </row>
        <row r="1085">
          <cell r="V1085">
            <v>7505790.9299999997</v>
          </cell>
          <cell r="W1085">
            <v>0</v>
          </cell>
          <cell r="Y1085">
            <v>0</v>
          </cell>
          <cell r="AA1085">
            <v>0</v>
          </cell>
          <cell r="AJ1085">
            <v>0</v>
          </cell>
          <cell r="AN1085">
            <v>0</v>
          </cell>
          <cell r="AR1085">
            <v>625482.57750000001</v>
          </cell>
          <cell r="AV1085">
            <v>625482.57750000001</v>
          </cell>
          <cell r="AZ1085">
            <v>625482.57750000001</v>
          </cell>
        </row>
        <row r="1086">
          <cell r="V1086">
            <v>6567824.7999999998</v>
          </cell>
          <cell r="W1086">
            <v>0</v>
          </cell>
          <cell r="Y1086">
            <v>0</v>
          </cell>
          <cell r="AA1086">
            <v>0</v>
          </cell>
          <cell r="AJ1086">
            <v>0</v>
          </cell>
          <cell r="AN1086">
            <v>0</v>
          </cell>
          <cell r="AR1086">
            <v>547318.73333333328</v>
          </cell>
          <cell r="AV1086">
            <v>547318.73333333328</v>
          </cell>
          <cell r="AZ1086">
            <v>547318.73333333328</v>
          </cell>
        </row>
        <row r="1087">
          <cell r="Q1087">
            <v>0</v>
          </cell>
          <cell r="S1087">
            <v>0</v>
          </cell>
          <cell r="U1087">
            <v>0</v>
          </cell>
          <cell r="V1087">
            <v>0</v>
          </cell>
          <cell r="W1087">
            <v>0</v>
          </cell>
          <cell r="Y1087">
            <v>0</v>
          </cell>
          <cell r="AA1087">
            <v>0</v>
          </cell>
          <cell r="AJ1087">
            <v>-2842399.7137499996</v>
          </cell>
          <cell r="AN1087">
            <v>0</v>
          </cell>
          <cell r="AR1087">
            <v>0</v>
          </cell>
          <cell r="AV1087">
            <v>0</v>
          </cell>
          <cell r="AZ1087">
            <v>0</v>
          </cell>
        </row>
        <row r="1088">
          <cell r="Q1088">
            <v>0</v>
          </cell>
          <cell r="S1088">
            <v>0</v>
          </cell>
          <cell r="U1088">
            <v>0</v>
          </cell>
          <cell r="V1088">
            <v>0</v>
          </cell>
          <cell r="W1088">
            <v>0</v>
          </cell>
          <cell r="Y1088">
            <v>0</v>
          </cell>
          <cell r="AA1088">
            <v>0</v>
          </cell>
          <cell r="AJ1088">
            <v>0</v>
          </cell>
          <cell r="AN1088">
            <v>0</v>
          </cell>
          <cell r="AR1088">
            <v>0</v>
          </cell>
          <cell r="AV1088">
            <v>0</v>
          </cell>
          <cell r="AZ1088">
            <v>0</v>
          </cell>
        </row>
        <row r="1089">
          <cell r="Q1089">
            <v>-2550000</v>
          </cell>
          <cell r="S1089">
            <v>-2550000</v>
          </cell>
          <cell r="U1089">
            <v>-350000</v>
          </cell>
          <cell r="V1089">
            <v>-350000</v>
          </cell>
          <cell r="W1089">
            <v>-250000</v>
          </cell>
          <cell r="Y1089">
            <v>-250000</v>
          </cell>
          <cell r="AA1089">
            <v>-550000</v>
          </cell>
          <cell r="AJ1089">
            <v>-1365023.9550000001</v>
          </cell>
          <cell r="AN1089">
            <v>-1946273.9550000001</v>
          </cell>
          <cell r="AR1089">
            <v>-1828166.1633333333</v>
          </cell>
          <cell r="AV1089">
            <v>-1002083.3333333334</v>
          </cell>
          <cell r="AZ1089">
            <v>-325208.33333333331</v>
          </cell>
        </row>
        <row r="1090">
          <cell r="Q1090">
            <v>-100000</v>
          </cell>
          <cell r="S1090">
            <v>-100000</v>
          </cell>
          <cell r="U1090">
            <v>0</v>
          </cell>
          <cell r="V1090">
            <v>0</v>
          </cell>
          <cell r="W1090">
            <v>0</v>
          </cell>
          <cell r="Y1090">
            <v>0</v>
          </cell>
          <cell r="AA1090">
            <v>0</v>
          </cell>
          <cell r="AJ1090">
            <v>-54166.666666666664</v>
          </cell>
          <cell r="AN1090">
            <v>-68750</v>
          </cell>
          <cell r="AR1090">
            <v>-52083.333333333336</v>
          </cell>
          <cell r="AV1090">
            <v>-20833.333333333332</v>
          </cell>
          <cell r="AZ1090">
            <v>0</v>
          </cell>
        </row>
        <row r="1091">
          <cell r="Q1091">
            <v>-40314599.890000001</v>
          </cell>
          <cell r="S1091">
            <v>-40647222.780000001</v>
          </cell>
          <cell r="U1091">
            <v>-39040693.829999998</v>
          </cell>
          <cell r="V1091">
            <v>-38446577.479999997</v>
          </cell>
          <cell r="W1091">
            <v>-38577760.399999999</v>
          </cell>
          <cell r="Y1091">
            <v>-38880957.369999997</v>
          </cell>
          <cell r="AA1091">
            <v>-39197824.049999997</v>
          </cell>
          <cell r="AJ1091">
            <v>-39254205.325416662</v>
          </cell>
          <cell r="AN1091">
            <v>-39736675.731666669</v>
          </cell>
          <cell r="AR1091">
            <v>-39546665.047499999</v>
          </cell>
          <cell r="AV1091">
            <v>-39350978.03458333</v>
          </cell>
          <cell r="AZ1091">
            <v>-39453654.138750009</v>
          </cell>
        </row>
        <row r="1092">
          <cell r="Q1092">
            <v>-8687704.8300000001</v>
          </cell>
          <cell r="S1092">
            <v>-8784217.8200000003</v>
          </cell>
          <cell r="U1092">
            <v>-9053436.9199999999</v>
          </cell>
          <cell r="V1092">
            <v>-8848928.9399999995</v>
          </cell>
          <cell r="W1092">
            <v>-6833994.6900000004</v>
          </cell>
          <cell r="Y1092">
            <v>-6911655.1900000004</v>
          </cell>
          <cell r="AA1092">
            <v>-6989315.6900000004</v>
          </cell>
          <cell r="AJ1092">
            <v>-3547612.0108333337</v>
          </cell>
          <cell r="AN1092">
            <v>-5508333.3650000012</v>
          </cell>
          <cell r="AR1092">
            <v>-6979040.4362500003</v>
          </cell>
          <cell r="AV1092">
            <v>-7788691.213333332</v>
          </cell>
          <cell r="AZ1092">
            <v>-6865479.0591666671</v>
          </cell>
        </row>
        <row r="1093">
          <cell r="Q1093">
            <v>-67684624.689999998</v>
          </cell>
          <cell r="S1093">
            <v>-67299716.159999996</v>
          </cell>
          <cell r="U1093">
            <v>-61155962.270000003</v>
          </cell>
          <cell r="V1093">
            <v>-61024425.939999998</v>
          </cell>
          <cell r="W1093">
            <v>-66484545.609999999</v>
          </cell>
          <cell r="Y1093">
            <v>-58221472.950000003</v>
          </cell>
          <cell r="AA1093">
            <v>-53558400.289999999</v>
          </cell>
          <cell r="AJ1093">
            <v>-2820192.6954166666</v>
          </cell>
          <cell r="AN1093">
            <v>-25013479.525416661</v>
          </cell>
          <cell r="AR1093">
            <v>-45809371.062083334</v>
          </cell>
          <cell r="AV1093">
            <v>-59633579.921666659</v>
          </cell>
          <cell r="AZ1093">
            <v>-42490977.182916664</v>
          </cell>
        </row>
        <row r="1094">
          <cell r="Q1094">
            <v>-41030154.07</v>
          </cell>
          <cell r="S1094">
            <v>-41030154.07</v>
          </cell>
          <cell r="U1094">
            <v>-42509058.359999999</v>
          </cell>
          <cell r="V1094">
            <v>-42509058.359999999</v>
          </cell>
          <cell r="W1094">
            <v>-43722314.780000001</v>
          </cell>
          <cell r="Y1094">
            <v>-43722314.780000001</v>
          </cell>
          <cell r="AA1094">
            <v>-43225601.560000002</v>
          </cell>
          <cell r="AJ1094">
            <v>-36215233.645833336</v>
          </cell>
          <cell r="AN1094">
            <v>-40171350.189166665</v>
          </cell>
          <cell r="AR1094">
            <v>-42129066.591250002</v>
          </cell>
          <cell r="AV1094">
            <v>-42643568.998750001</v>
          </cell>
          <cell r="AZ1094">
            <v>-42582900.901249997</v>
          </cell>
        </row>
        <row r="1095">
          <cell r="Q1095">
            <v>0</v>
          </cell>
          <cell r="S1095">
            <v>0</v>
          </cell>
          <cell r="U1095">
            <v>0</v>
          </cell>
          <cell r="V1095">
            <v>0</v>
          </cell>
          <cell r="W1095">
            <v>0</v>
          </cell>
          <cell r="Y1095">
            <v>0</v>
          </cell>
          <cell r="AA1095">
            <v>0</v>
          </cell>
          <cell r="AJ1095">
            <v>0</v>
          </cell>
          <cell r="AN1095">
            <v>0</v>
          </cell>
          <cell r="AR1095">
            <v>0</v>
          </cell>
          <cell r="AV1095">
            <v>0</v>
          </cell>
          <cell r="AZ1095">
            <v>112.92208333333333</v>
          </cell>
        </row>
        <row r="1096">
          <cell r="Q1096">
            <v>-250000</v>
          </cell>
          <cell r="S1096">
            <v>-250000</v>
          </cell>
          <cell r="U1096">
            <v>-250000</v>
          </cell>
          <cell r="V1096">
            <v>-250000</v>
          </cell>
          <cell r="W1096">
            <v>-250000</v>
          </cell>
          <cell r="Y1096">
            <v>-250000</v>
          </cell>
          <cell r="AA1096">
            <v>-250000</v>
          </cell>
          <cell r="AJ1096">
            <v>-679474.97541666671</v>
          </cell>
          <cell r="AN1096">
            <v>-475534.34250000003</v>
          </cell>
          <cell r="AR1096">
            <v>-274943.47208333336</v>
          </cell>
          <cell r="AV1096">
            <v>-250000</v>
          </cell>
          <cell r="AZ1096">
            <v>-250000</v>
          </cell>
        </row>
        <row r="1097">
          <cell r="Q1097">
            <v>-129471.05</v>
          </cell>
          <cell r="S1097">
            <v>-129471.05</v>
          </cell>
          <cell r="U1097">
            <v>-129471.05</v>
          </cell>
          <cell r="V1097">
            <v>-129471.05</v>
          </cell>
          <cell r="W1097">
            <v>-129471.05</v>
          </cell>
          <cell r="Y1097">
            <v>-129471.05</v>
          </cell>
          <cell r="AA1097">
            <v>-129471.05</v>
          </cell>
          <cell r="AJ1097">
            <v>-129471.05000000003</v>
          </cell>
          <cell r="AN1097">
            <v>-129471.05000000003</v>
          </cell>
          <cell r="AR1097">
            <v>-129471.05000000003</v>
          </cell>
          <cell r="AV1097">
            <v>-129471.05000000003</v>
          </cell>
          <cell r="AZ1097">
            <v>-129471.05000000003</v>
          </cell>
        </row>
        <row r="1098">
          <cell r="Q1098">
            <v>0</v>
          </cell>
          <cell r="S1098">
            <v>0</v>
          </cell>
          <cell r="U1098">
            <v>0</v>
          </cell>
          <cell r="V1098">
            <v>0</v>
          </cell>
          <cell r="W1098">
            <v>0</v>
          </cell>
          <cell r="Y1098">
            <v>0</v>
          </cell>
          <cell r="AA1098">
            <v>0</v>
          </cell>
          <cell r="AJ1098">
            <v>0</v>
          </cell>
          <cell r="AN1098">
            <v>0</v>
          </cell>
          <cell r="AR1098">
            <v>0</v>
          </cell>
          <cell r="AV1098">
            <v>0</v>
          </cell>
          <cell r="AZ1098">
            <v>0</v>
          </cell>
        </row>
        <row r="1099">
          <cell r="Q1099">
            <v>-15000</v>
          </cell>
          <cell r="S1099">
            <v>-15000</v>
          </cell>
          <cell r="U1099">
            <v>-15000</v>
          </cell>
          <cell r="V1099">
            <v>-15000</v>
          </cell>
          <cell r="W1099">
            <v>-15000</v>
          </cell>
          <cell r="Y1099">
            <v>-15000</v>
          </cell>
          <cell r="AA1099">
            <v>-15000</v>
          </cell>
          <cell r="AJ1099">
            <v>-15000</v>
          </cell>
          <cell r="AN1099">
            <v>-15000</v>
          </cell>
          <cell r="AR1099">
            <v>-15000</v>
          </cell>
          <cell r="AV1099">
            <v>-15000</v>
          </cell>
          <cell r="AZ1099">
            <v>-15000</v>
          </cell>
        </row>
        <row r="1100">
          <cell r="Q1100">
            <v>-52471.63</v>
          </cell>
          <cell r="S1100">
            <v>-52471.63</v>
          </cell>
          <cell r="U1100">
            <v>-52471.63</v>
          </cell>
          <cell r="V1100">
            <v>-52471.63</v>
          </cell>
          <cell r="W1100">
            <v>-46622.18</v>
          </cell>
          <cell r="Y1100">
            <v>-46622.18</v>
          </cell>
          <cell r="AA1100">
            <v>-52454.07</v>
          </cell>
          <cell r="AJ1100">
            <v>-52471.63</v>
          </cell>
          <cell r="AN1100">
            <v>-52471.63</v>
          </cell>
          <cell r="AR1100">
            <v>-51252.99458333334</v>
          </cell>
          <cell r="AV1100">
            <v>-52745.91166666666</v>
          </cell>
          <cell r="AZ1100">
            <v>-65823.184999999998</v>
          </cell>
        </row>
        <row r="1101">
          <cell r="Q1101">
            <v>0</v>
          </cell>
          <cell r="S1101">
            <v>0</v>
          </cell>
          <cell r="U1101">
            <v>0</v>
          </cell>
          <cell r="V1101">
            <v>0</v>
          </cell>
          <cell r="W1101">
            <v>0</v>
          </cell>
          <cell r="Y1101">
            <v>0</v>
          </cell>
          <cell r="AA1101">
            <v>0</v>
          </cell>
          <cell r="AJ1101">
            <v>0</v>
          </cell>
          <cell r="AN1101">
            <v>0</v>
          </cell>
          <cell r="AR1101">
            <v>0</v>
          </cell>
          <cell r="AV1101">
            <v>0</v>
          </cell>
          <cell r="AZ1101">
            <v>0</v>
          </cell>
        </row>
        <row r="1102">
          <cell r="Q1102">
            <v>-453028.42</v>
          </cell>
          <cell r="S1102">
            <v>-453028.42</v>
          </cell>
          <cell r="U1102">
            <v>-453028.42</v>
          </cell>
          <cell r="V1102">
            <v>-453028.42</v>
          </cell>
          <cell r="W1102">
            <v>-453028.42</v>
          </cell>
          <cell r="Y1102">
            <v>-453028.42</v>
          </cell>
          <cell r="AA1102">
            <v>-453028.42</v>
          </cell>
          <cell r="AJ1102">
            <v>-453028.42</v>
          </cell>
          <cell r="AN1102">
            <v>-453028.42</v>
          </cell>
          <cell r="AR1102">
            <v>-453028.42</v>
          </cell>
          <cell r="AV1102">
            <v>-453028.42</v>
          </cell>
          <cell r="AZ1102">
            <v>-453028.42</v>
          </cell>
        </row>
        <row r="1103">
          <cell r="Q1103">
            <v>0</v>
          </cell>
          <cell r="S1103">
            <v>0</v>
          </cell>
          <cell r="U1103">
            <v>0</v>
          </cell>
          <cell r="V1103">
            <v>0</v>
          </cell>
          <cell r="W1103">
            <v>0</v>
          </cell>
          <cell r="Y1103">
            <v>0</v>
          </cell>
          <cell r="AA1103">
            <v>0</v>
          </cell>
          <cell r="AJ1103">
            <v>0</v>
          </cell>
          <cell r="AN1103">
            <v>0</v>
          </cell>
          <cell r="AR1103">
            <v>0</v>
          </cell>
          <cell r="AV1103">
            <v>0</v>
          </cell>
          <cell r="AZ1103">
            <v>0</v>
          </cell>
        </row>
        <row r="1104">
          <cell r="Q1104">
            <v>0</v>
          </cell>
          <cell r="S1104">
            <v>0</v>
          </cell>
          <cell r="U1104">
            <v>0</v>
          </cell>
          <cell r="V1104">
            <v>0</v>
          </cell>
          <cell r="W1104">
            <v>0</v>
          </cell>
          <cell r="Y1104">
            <v>0</v>
          </cell>
          <cell r="AA1104">
            <v>0</v>
          </cell>
          <cell r="AJ1104">
            <v>0</v>
          </cell>
          <cell r="AN1104">
            <v>0</v>
          </cell>
          <cell r="AR1104">
            <v>0</v>
          </cell>
          <cell r="AV1104">
            <v>0</v>
          </cell>
          <cell r="AZ1104">
            <v>0</v>
          </cell>
        </row>
        <row r="1105">
          <cell r="Q1105">
            <v>-10000</v>
          </cell>
          <cell r="S1105">
            <v>-10000</v>
          </cell>
          <cell r="U1105">
            <v>-10000</v>
          </cell>
          <cell r="V1105">
            <v>-10000</v>
          </cell>
          <cell r="W1105">
            <v>-10000</v>
          </cell>
          <cell r="Y1105">
            <v>-10000</v>
          </cell>
          <cell r="AA1105">
            <v>-10000</v>
          </cell>
          <cell r="AJ1105">
            <v>-10000</v>
          </cell>
          <cell r="AN1105">
            <v>-10000</v>
          </cell>
          <cell r="AR1105">
            <v>-10000</v>
          </cell>
          <cell r="AV1105">
            <v>-10000</v>
          </cell>
          <cell r="AZ1105">
            <v>-10000</v>
          </cell>
        </row>
        <row r="1106">
          <cell r="Q1106">
            <v>0</v>
          </cell>
          <cell r="S1106">
            <v>0</v>
          </cell>
          <cell r="U1106">
            <v>0</v>
          </cell>
          <cell r="V1106">
            <v>0</v>
          </cell>
          <cell r="W1106">
            <v>0</v>
          </cell>
          <cell r="Y1106">
            <v>0</v>
          </cell>
          <cell r="AA1106">
            <v>0</v>
          </cell>
          <cell r="AJ1106">
            <v>0</v>
          </cell>
          <cell r="AN1106">
            <v>0</v>
          </cell>
          <cell r="AR1106">
            <v>0</v>
          </cell>
          <cell r="AV1106">
            <v>0</v>
          </cell>
          <cell r="AZ1106">
            <v>0</v>
          </cell>
        </row>
        <row r="1107">
          <cell r="Q1107">
            <v>-521847.97</v>
          </cell>
          <cell r="S1107">
            <v>-460550.78</v>
          </cell>
          <cell r="U1107">
            <v>-439615.69</v>
          </cell>
          <cell r="V1107">
            <v>-431810.58</v>
          </cell>
          <cell r="W1107">
            <v>-500000</v>
          </cell>
          <cell r="Y1107">
            <v>-500000</v>
          </cell>
          <cell r="AA1107">
            <v>-500000</v>
          </cell>
          <cell r="AJ1107">
            <v>-623600.76541666652</v>
          </cell>
          <cell r="AN1107">
            <v>-488291.58125000005</v>
          </cell>
          <cell r="AR1107">
            <v>-468637.60375000001</v>
          </cell>
          <cell r="AV1107">
            <v>-479707.07624999998</v>
          </cell>
          <cell r="AZ1107">
            <v>-491801.53541666665</v>
          </cell>
        </row>
        <row r="1108">
          <cell r="Q1108">
            <v>0</v>
          </cell>
          <cell r="S1108">
            <v>0</v>
          </cell>
          <cell r="U1108">
            <v>0</v>
          </cell>
          <cell r="V1108">
            <v>0</v>
          </cell>
          <cell r="W1108">
            <v>0</v>
          </cell>
          <cell r="Y1108">
            <v>0</v>
          </cell>
          <cell r="AA1108">
            <v>0</v>
          </cell>
          <cell r="AJ1108">
            <v>-29266.94</v>
          </cell>
          <cell r="AN1108">
            <v>-22320.942500000001</v>
          </cell>
          <cell r="AR1108">
            <v>-4598.7512500000003</v>
          </cell>
          <cell r="AV1108">
            <v>0</v>
          </cell>
          <cell r="AZ1108">
            <v>0</v>
          </cell>
        </row>
        <row r="1109">
          <cell r="Q1109">
            <v>0</v>
          </cell>
          <cell r="S1109">
            <v>0</v>
          </cell>
          <cell r="U1109">
            <v>0</v>
          </cell>
          <cell r="V1109">
            <v>0</v>
          </cell>
          <cell r="W1109">
            <v>0</v>
          </cell>
          <cell r="Y1109">
            <v>0</v>
          </cell>
          <cell r="AA1109">
            <v>0</v>
          </cell>
          <cell r="AJ1109">
            <v>0</v>
          </cell>
          <cell r="AN1109">
            <v>0</v>
          </cell>
          <cell r="AR1109">
            <v>0</v>
          </cell>
          <cell r="AV1109">
            <v>0</v>
          </cell>
          <cell r="AZ1109">
            <v>0</v>
          </cell>
        </row>
        <row r="1110">
          <cell r="Q1110">
            <v>-683365.16</v>
          </cell>
          <cell r="S1110">
            <v>-683365.16</v>
          </cell>
          <cell r="U1110">
            <v>-668771.35</v>
          </cell>
          <cell r="V1110">
            <v>-668771.35</v>
          </cell>
          <cell r="W1110">
            <v>-630705.28</v>
          </cell>
          <cell r="Y1110">
            <v>-630705.28</v>
          </cell>
          <cell r="AA1110">
            <v>-596135.67000000004</v>
          </cell>
          <cell r="AJ1110">
            <v>-401511.9283333334</v>
          </cell>
          <cell r="AN1110">
            <v>-627476.08875</v>
          </cell>
          <cell r="AR1110">
            <v>-634136.10750000004</v>
          </cell>
          <cell r="AV1110">
            <v>-638361.44708333339</v>
          </cell>
          <cell r="AZ1110">
            <v>-584818.11624999996</v>
          </cell>
        </row>
        <row r="1111">
          <cell r="Q1111">
            <v>-458260.45</v>
          </cell>
          <cell r="S1111">
            <v>-458260.45</v>
          </cell>
          <cell r="U1111">
            <v>-454247.55</v>
          </cell>
          <cell r="V1111">
            <v>-454247.55</v>
          </cell>
          <cell r="W1111">
            <v>-452529.3</v>
          </cell>
          <cell r="Y1111">
            <v>-452529.3</v>
          </cell>
          <cell r="AA1111">
            <v>-452529.3</v>
          </cell>
          <cell r="AJ1111">
            <v>-317543.6529166667</v>
          </cell>
          <cell r="AN1111">
            <v>-469795.52375000011</v>
          </cell>
          <cell r="AR1111">
            <v>-516686.73833333334</v>
          </cell>
          <cell r="AV1111">
            <v>-453546.39374999987</v>
          </cell>
          <cell r="AZ1111">
            <v>-445883.95624999987</v>
          </cell>
        </row>
        <row r="1112">
          <cell r="Q1112">
            <v>-490117.43</v>
          </cell>
          <cell r="S1112">
            <v>-490117.43</v>
          </cell>
          <cell r="U1112">
            <v>-455525.18</v>
          </cell>
          <cell r="V1112">
            <v>-455525.18</v>
          </cell>
          <cell r="W1112">
            <v>-441639.56</v>
          </cell>
          <cell r="Y1112">
            <v>-441639.56</v>
          </cell>
          <cell r="AA1112">
            <v>-423469.81</v>
          </cell>
          <cell r="AJ1112">
            <v>-270208.4095833333</v>
          </cell>
          <cell r="AN1112">
            <v>-429256.85499999998</v>
          </cell>
          <cell r="AR1112">
            <v>-474039.07749999996</v>
          </cell>
          <cell r="AV1112">
            <v>-449472.91791666666</v>
          </cell>
          <cell r="AZ1112">
            <v>-427920.98875000002</v>
          </cell>
        </row>
        <row r="1113">
          <cell r="Q1113">
            <v>-140063.73000000001</v>
          </cell>
          <cell r="S1113">
            <v>-140063.73000000001</v>
          </cell>
          <cell r="U1113">
            <v>-123642.66</v>
          </cell>
          <cell r="V1113">
            <v>-123642.66</v>
          </cell>
          <cell r="W1113">
            <v>-290001.90999999997</v>
          </cell>
          <cell r="Y1113">
            <v>-290001.90999999997</v>
          </cell>
          <cell r="AA1113">
            <v>-215389.53</v>
          </cell>
          <cell r="AJ1113">
            <v>-5835.9887500000004</v>
          </cell>
          <cell r="AN1113">
            <v>-50471.265000000007</v>
          </cell>
          <cell r="AR1113">
            <v>-126343.66208333334</v>
          </cell>
          <cell r="AV1113">
            <v>-203909.51375000001</v>
          </cell>
          <cell r="AZ1113">
            <v>-297171.93875000003</v>
          </cell>
        </row>
        <row r="1114">
          <cell r="Q1114">
            <v>-475104.69</v>
          </cell>
          <cell r="S1114">
            <v>-457803.87</v>
          </cell>
          <cell r="U1114">
            <v>-417303.47</v>
          </cell>
          <cell r="V1114">
            <v>-416625.97</v>
          </cell>
          <cell r="W1114">
            <v>-407226.92</v>
          </cell>
          <cell r="Y1114">
            <v>-402168.54</v>
          </cell>
          <cell r="AA1114">
            <v>-364262.97</v>
          </cell>
          <cell r="AJ1114">
            <v>-19796.028750000001</v>
          </cell>
          <cell r="AN1114">
            <v>-171491.90541666668</v>
          </cell>
          <cell r="AR1114">
            <v>-307942.6816666667</v>
          </cell>
          <cell r="AV1114">
            <v>-397718.60541666654</v>
          </cell>
          <cell r="AZ1114">
            <v>-245451.68708333329</v>
          </cell>
        </row>
        <row r="1115">
          <cell r="W1115">
            <v>0</v>
          </cell>
          <cell r="Y1115">
            <v>0</v>
          </cell>
          <cell r="AA1115">
            <v>0</v>
          </cell>
          <cell r="AJ1115">
            <v>0</v>
          </cell>
          <cell r="AN1115">
            <v>0</v>
          </cell>
          <cell r="AR1115">
            <v>0</v>
          </cell>
          <cell r="AV1115">
            <v>0</v>
          </cell>
          <cell r="AZ1115">
            <v>0</v>
          </cell>
        </row>
        <row r="1116">
          <cell r="AA1116">
            <v>-65340.84</v>
          </cell>
          <cell r="AR1116">
            <v>0</v>
          </cell>
          <cell r="AV1116">
            <v>-21352.227083333331</v>
          </cell>
          <cell r="AZ1116">
            <v>-61456.828750000008</v>
          </cell>
        </row>
        <row r="1117">
          <cell r="AA1117">
            <v>-181849.04</v>
          </cell>
          <cell r="AR1117">
            <v>0</v>
          </cell>
          <cell r="AV1117">
            <v>-50761.894999999997</v>
          </cell>
          <cell r="AZ1117">
            <v>-93158.97500000002</v>
          </cell>
        </row>
        <row r="1118">
          <cell r="AV1118">
            <v>-4272.7029166666662</v>
          </cell>
          <cell r="AZ1118">
            <v>-35321.357499999998</v>
          </cell>
        </row>
        <row r="1119">
          <cell r="AV1119">
            <v>0</v>
          </cell>
          <cell r="AZ1119">
            <v>-5973888.333333333</v>
          </cell>
        </row>
        <row r="1120">
          <cell r="Q1120">
            <v>0</v>
          </cell>
          <cell r="S1120">
            <v>0</v>
          </cell>
          <cell r="U1120">
            <v>0</v>
          </cell>
          <cell r="V1120">
            <v>0</v>
          </cell>
          <cell r="W1120">
            <v>0</v>
          </cell>
          <cell r="Y1120">
            <v>0</v>
          </cell>
          <cell r="AA1120">
            <v>0</v>
          </cell>
          <cell r="AJ1120">
            <v>-16534.888750000002</v>
          </cell>
          <cell r="AN1120">
            <v>-7977.1341666666667</v>
          </cell>
          <cell r="AR1120">
            <v>-2797.0062499999999</v>
          </cell>
          <cell r="AV1120">
            <v>0</v>
          </cell>
          <cell r="AZ1120">
            <v>0</v>
          </cell>
        </row>
        <row r="1121">
          <cell r="Q1121">
            <v>-4569900.37</v>
          </cell>
          <cell r="S1121">
            <v>-4569900.37</v>
          </cell>
          <cell r="U1121">
            <v>-4575394.62</v>
          </cell>
          <cell r="V1121">
            <v>-4575394.62</v>
          </cell>
          <cell r="W1121">
            <v>-4578088.3600000003</v>
          </cell>
          <cell r="Y1121">
            <v>-4580497.62</v>
          </cell>
          <cell r="AA1121">
            <v>-4580497.62</v>
          </cell>
          <cell r="AJ1121">
            <v>-4284160.9987500003</v>
          </cell>
          <cell r="AN1121">
            <v>-4669169.2008333327</v>
          </cell>
          <cell r="AR1121">
            <v>-4615235.9333333336</v>
          </cell>
          <cell r="AV1121">
            <v>-4576129.0662499992</v>
          </cell>
          <cell r="AZ1121">
            <v>-4579458.2016666662</v>
          </cell>
        </row>
        <row r="1122">
          <cell r="Q1122">
            <v>-276423.67</v>
          </cell>
          <cell r="S1122">
            <v>-278617.32</v>
          </cell>
          <cell r="U1122">
            <v>-280828.42</v>
          </cell>
          <cell r="V1122">
            <v>-281940.56</v>
          </cell>
          <cell r="W1122">
            <v>0</v>
          </cell>
          <cell r="Y1122">
            <v>0</v>
          </cell>
          <cell r="AA1122">
            <v>0</v>
          </cell>
          <cell r="AJ1122">
            <v>-269971.76333333337</v>
          </cell>
          <cell r="AN1122">
            <v>-274273.45999999996</v>
          </cell>
          <cell r="AR1122">
            <v>-219486.61416666667</v>
          </cell>
          <cell r="AV1122">
            <v>-128069.76125</v>
          </cell>
          <cell r="AZ1122">
            <v>-35196.230833333335</v>
          </cell>
        </row>
        <row r="1123">
          <cell r="Q1123">
            <v>0</v>
          </cell>
          <cell r="S1123">
            <v>0</v>
          </cell>
          <cell r="U1123">
            <v>0</v>
          </cell>
          <cell r="V1123">
            <v>0</v>
          </cell>
          <cell r="W1123">
            <v>0</v>
          </cell>
          <cell r="Y1123">
            <v>0</v>
          </cell>
          <cell r="AA1123">
            <v>0</v>
          </cell>
          <cell r="AJ1123">
            <v>0</v>
          </cell>
          <cell r="AN1123">
            <v>0</v>
          </cell>
          <cell r="AR1123">
            <v>0</v>
          </cell>
          <cell r="AV1123">
            <v>0</v>
          </cell>
          <cell r="AZ1123">
            <v>0</v>
          </cell>
        </row>
        <row r="1124">
          <cell r="Q1124">
            <v>-83995.09</v>
          </cell>
          <cell r="S1124">
            <v>-84890.32</v>
          </cell>
          <cell r="U1124">
            <v>-85795.8</v>
          </cell>
          <cell r="V1124">
            <v>-86252.43</v>
          </cell>
          <cell r="W1124">
            <v>-86711.65</v>
          </cell>
          <cell r="Y1124">
            <v>-87637.98</v>
          </cell>
          <cell r="AA1124">
            <v>-88574.9</v>
          </cell>
          <cell r="AJ1124">
            <v>-8327.2537499999999</v>
          </cell>
          <cell r="AN1124">
            <v>-36624.667500000003</v>
          </cell>
          <cell r="AR1124">
            <v>-65529.206666666665</v>
          </cell>
          <cell r="AV1124">
            <v>-84360.202499999999</v>
          </cell>
          <cell r="AZ1124">
            <v>-66112.126666666663</v>
          </cell>
        </row>
        <row r="1125">
          <cell r="Q1125">
            <v>0</v>
          </cell>
          <cell r="S1125">
            <v>0</v>
          </cell>
          <cell r="U1125">
            <v>0</v>
          </cell>
          <cell r="V1125">
            <v>0</v>
          </cell>
          <cell r="W1125">
            <v>0</v>
          </cell>
          <cell r="Y1125">
            <v>0</v>
          </cell>
          <cell r="AA1125">
            <v>0</v>
          </cell>
          <cell r="AJ1125">
            <v>-49530.454583333332</v>
          </cell>
          <cell r="AN1125">
            <v>-30907.103749999998</v>
          </cell>
          <cell r="AR1125">
            <v>-11981.612500000001</v>
          </cell>
          <cell r="AV1125">
            <v>0</v>
          </cell>
          <cell r="AZ1125">
            <v>0</v>
          </cell>
        </row>
        <row r="1126">
          <cell r="Q1126">
            <v>-1299212.3799999999</v>
          </cell>
          <cell r="S1126">
            <v>-1311742.42</v>
          </cell>
          <cell r="U1126">
            <v>-1324393.3</v>
          </cell>
          <cell r="V1126">
            <v>-1330764.42</v>
          </cell>
          <cell r="W1126">
            <v>-1337166.19</v>
          </cell>
          <cell r="Y1126">
            <v>-1350062.27</v>
          </cell>
          <cell r="AA1126">
            <v>-1363082.73</v>
          </cell>
          <cell r="AJ1126">
            <v>-1262512.6875</v>
          </cell>
          <cell r="AN1126">
            <v>-1286982.3166666667</v>
          </cell>
          <cell r="AR1126">
            <v>-1311926.2050000001</v>
          </cell>
          <cell r="AV1126">
            <v>-1337353.5466666666</v>
          </cell>
          <cell r="AZ1126">
            <v>-1363273.7112500002</v>
          </cell>
        </row>
        <row r="1127">
          <cell r="Q1127">
            <v>32500</v>
          </cell>
          <cell r="S1127">
            <v>32500</v>
          </cell>
          <cell r="U1127">
            <v>32500</v>
          </cell>
          <cell r="V1127">
            <v>32500</v>
          </cell>
          <cell r="W1127">
            <v>32500</v>
          </cell>
          <cell r="Y1127">
            <v>32500</v>
          </cell>
          <cell r="AA1127">
            <v>32500</v>
          </cell>
          <cell r="AJ1127">
            <v>10729.166666666666</v>
          </cell>
          <cell r="AN1127">
            <v>21562.5</v>
          </cell>
          <cell r="AR1127">
            <v>29583.333333333332</v>
          </cell>
          <cell r="AV1127">
            <v>32187.5</v>
          </cell>
          <cell r="AZ1127">
            <v>29687.5</v>
          </cell>
        </row>
        <row r="1128">
          <cell r="Q1128">
            <v>-807555.29</v>
          </cell>
          <cell r="S1128">
            <v>-815906.15</v>
          </cell>
          <cell r="U1128">
            <v>-824343.35</v>
          </cell>
          <cell r="V1128">
            <v>-828594.62</v>
          </cell>
          <cell r="W1128">
            <v>-832867.81</v>
          </cell>
          <cell r="Y1128">
            <v>-841480.42</v>
          </cell>
          <cell r="AA1128">
            <v>-850182.09</v>
          </cell>
          <cell r="AJ1128">
            <v>-783138.11749999982</v>
          </cell>
          <cell r="AN1128">
            <v>-799418.5754166668</v>
          </cell>
          <cell r="AR1128">
            <v>-816037.48291666666</v>
          </cell>
          <cell r="AV1128">
            <v>-833001.87875000003</v>
          </cell>
          <cell r="AZ1128">
            <v>-850318.94333333336</v>
          </cell>
        </row>
        <row r="1129">
          <cell r="Q1129">
            <v>-1047689.43</v>
          </cell>
          <cell r="S1129">
            <v>-1058175.8700000001</v>
          </cell>
          <cell r="U1129">
            <v>-1068767.82</v>
          </cell>
          <cell r="V1129">
            <v>-1074103.7</v>
          </cell>
          <cell r="W1129">
            <v>-1079466.3500000001</v>
          </cell>
          <cell r="Y1129">
            <v>-1090272.54</v>
          </cell>
          <cell r="AA1129">
            <v>-1101187.48</v>
          </cell>
          <cell r="AJ1129">
            <v>-130527.51375</v>
          </cell>
          <cell r="AN1129">
            <v>-483259.39833333337</v>
          </cell>
          <cell r="AR1129">
            <v>-843088.24416666664</v>
          </cell>
          <cell r="AV1129">
            <v>-1079630.0891666666</v>
          </cell>
          <cell r="AZ1129">
            <v>-1101354.5499999998</v>
          </cell>
        </row>
        <row r="1130">
          <cell r="Q1130">
            <v>0</v>
          </cell>
          <cell r="S1130">
            <v>0</v>
          </cell>
          <cell r="U1130">
            <v>0</v>
          </cell>
          <cell r="V1130">
            <v>0</v>
          </cell>
          <cell r="W1130">
            <v>0</v>
          </cell>
          <cell r="Y1130">
            <v>0</v>
          </cell>
          <cell r="AA1130">
            <v>0</v>
          </cell>
          <cell r="AJ1130">
            <v>-886479.30916666659</v>
          </cell>
          <cell r="AN1130">
            <v>-554205.32458333333</v>
          </cell>
          <cell r="AR1130">
            <v>-215248.09875</v>
          </cell>
          <cell r="AV1130">
            <v>0</v>
          </cell>
          <cell r="AZ1130">
            <v>0</v>
          </cell>
        </row>
        <row r="1131">
          <cell r="Q1131">
            <v>-3820037.43</v>
          </cell>
          <cell r="S1131">
            <v>-3856222.51</v>
          </cell>
          <cell r="U1131">
            <v>-3885385.09</v>
          </cell>
          <cell r="V1131">
            <v>-3903865.2</v>
          </cell>
          <cell r="W1131">
            <v>-3914737.41</v>
          </cell>
          <cell r="Y1131">
            <v>-3952262.65</v>
          </cell>
          <cell r="AA1131">
            <v>-3979730.31</v>
          </cell>
          <cell r="AJ1131">
            <v>-4355318.5275000008</v>
          </cell>
          <cell r="AN1131">
            <v>-4194043.149166666</v>
          </cell>
          <cell r="AR1131">
            <v>-4039089.68</v>
          </cell>
          <cell r="AV1131">
            <v>-3927231.8800000004</v>
          </cell>
          <cell r="AZ1131">
            <v>-4073074.9445833336</v>
          </cell>
        </row>
        <row r="1132">
          <cell r="Q1132">
            <v>-9680541.4100000001</v>
          </cell>
          <cell r="S1132">
            <v>-9742547.0899999999</v>
          </cell>
          <cell r="U1132">
            <v>-9737936.0899999999</v>
          </cell>
          <cell r="V1132">
            <v>-9769424.5099999998</v>
          </cell>
          <cell r="W1132">
            <v>-9731570.2100000009</v>
          </cell>
          <cell r="Y1132">
            <v>-9795250.4600000009</v>
          </cell>
          <cell r="AA1132">
            <v>-9764853.8100000005</v>
          </cell>
          <cell r="AJ1132">
            <v>-9700273.9937500004</v>
          </cell>
          <cell r="AN1132">
            <v>-9713010.0262499992</v>
          </cell>
          <cell r="AR1132">
            <v>-9727387.5045833346</v>
          </cell>
          <cell r="AV1132">
            <v>-9754824.9183333311</v>
          </cell>
          <cell r="AZ1132">
            <v>-9837973.4783333335</v>
          </cell>
        </row>
        <row r="1133">
          <cell r="Q1133">
            <v>-942405.81</v>
          </cell>
          <cell r="S1133">
            <v>-950130.25</v>
          </cell>
          <cell r="U1133">
            <v>-904227.52</v>
          </cell>
          <cell r="V1133">
            <v>-907932.45</v>
          </cell>
          <cell r="W1133">
            <v>-908725.94</v>
          </cell>
          <cell r="Y1133">
            <v>-916188.71</v>
          </cell>
          <cell r="AA1133">
            <v>-896855.19</v>
          </cell>
          <cell r="AJ1133">
            <v>-3299274.2974999994</v>
          </cell>
          <cell r="AN1133">
            <v>-2478960.3975000004</v>
          </cell>
          <cell r="AR1133">
            <v>-1647413.4804166667</v>
          </cell>
          <cell r="AV1133">
            <v>-898689.13166666683</v>
          </cell>
          <cell r="AZ1133">
            <v>-768730.40416666667</v>
          </cell>
        </row>
        <row r="1134">
          <cell r="Q1134">
            <v>-115744.31</v>
          </cell>
          <cell r="S1134">
            <v>-116716.34</v>
          </cell>
          <cell r="U1134">
            <v>-117696.56</v>
          </cell>
          <cell r="V1134">
            <v>-118189.75</v>
          </cell>
          <cell r="W1134">
            <v>-118685.01</v>
          </cell>
          <cell r="Y1134">
            <v>-119681.78</v>
          </cell>
          <cell r="AA1134">
            <v>-120686.92</v>
          </cell>
          <cell r="AJ1134">
            <v>-12201.992916666664</v>
          </cell>
          <cell r="AN1134">
            <v>-51107.952499999992</v>
          </cell>
          <cell r="AR1134">
            <v>-90670.142500000002</v>
          </cell>
          <cell r="AV1134">
            <v>-116109.20791666664</v>
          </cell>
          <cell r="AZ1134">
            <v>-96589.747916666674</v>
          </cell>
        </row>
        <row r="1135">
          <cell r="Q1135">
            <v>0</v>
          </cell>
          <cell r="S1135">
            <v>0</v>
          </cell>
          <cell r="U1135">
            <v>0</v>
          </cell>
          <cell r="V1135">
            <v>0</v>
          </cell>
          <cell r="W1135">
            <v>0</v>
          </cell>
          <cell r="Y1135">
            <v>0</v>
          </cell>
          <cell r="AA1135">
            <v>0</v>
          </cell>
          <cell r="AJ1135">
            <v>-75710.459166666653</v>
          </cell>
          <cell r="AN1135">
            <v>-47243.998333333329</v>
          </cell>
          <cell r="AR1135">
            <v>-18315.062083333334</v>
          </cell>
          <cell r="AV1135">
            <v>0</v>
          </cell>
          <cell r="AZ1135">
            <v>0</v>
          </cell>
        </row>
        <row r="1136">
          <cell r="Q1136">
            <v>0</v>
          </cell>
          <cell r="S1136">
            <v>5000</v>
          </cell>
          <cell r="U1136">
            <v>5000</v>
          </cell>
          <cell r="V1136">
            <v>5000</v>
          </cell>
          <cell r="W1136">
            <v>5000</v>
          </cell>
          <cell r="Y1136">
            <v>5000</v>
          </cell>
          <cell r="AA1136">
            <v>5000</v>
          </cell>
          <cell r="AJ1136">
            <v>0</v>
          </cell>
          <cell r="AN1136">
            <v>1041.6666666666667</v>
          </cell>
          <cell r="AR1136">
            <v>2708.3333333333335</v>
          </cell>
          <cell r="AV1136">
            <v>5625</v>
          </cell>
          <cell r="AZ1136">
            <v>16250</v>
          </cell>
        </row>
        <row r="1137">
          <cell r="Q1137">
            <v>-266223.87</v>
          </cell>
          <cell r="S1137">
            <v>-268220.95</v>
          </cell>
          <cell r="U1137">
            <v>-177433.59</v>
          </cell>
          <cell r="V1137">
            <v>-178044.46</v>
          </cell>
          <cell r="W1137">
            <v>-58256.65</v>
          </cell>
          <cell r="Y1137">
            <v>-58449.09</v>
          </cell>
          <cell r="AA1137">
            <v>-532686.01</v>
          </cell>
          <cell r="AJ1137">
            <v>-320966.40500000003</v>
          </cell>
          <cell r="AN1137">
            <v>-289302.28916666668</v>
          </cell>
          <cell r="AR1137">
            <v>-224181.18041666664</v>
          </cell>
          <cell r="AV1137">
            <v>-262578.96666666662</v>
          </cell>
          <cell r="AZ1137">
            <v>-282555.76750000002</v>
          </cell>
        </row>
        <row r="1138">
          <cell r="Q1138">
            <v>272088.18</v>
          </cell>
          <cell r="S1138">
            <v>272088.18</v>
          </cell>
          <cell r="U1138">
            <v>272088.18</v>
          </cell>
          <cell r="V1138">
            <v>272088.18</v>
          </cell>
          <cell r="W1138">
            <v>272088.18</v>
          </cell>
          <cell r="Y1138">
            <v>0</v>
          </cell>
          <cell r="AA1138">
            <v>0</v>
          </cell>
          <cell r="AJ1138">
            <v>11337.0075</v>
          </cell>
          <cell r="AN1138">
            <v>102033.0675</v>
          </cell>
          <cell r="AR1138">
            <v>158718.10499999998</v>
          </cell>
          <cell r="AV1138">
            <v>147381.0975</v>
          </cell>
          <cell r="AZ1138">
            <v>56685.037499999999</v>
          </cell>
        </row>
        <row r="1139">
          <cell r="Q1139">
            <v>0</v>
          </cell>
          <cell r="S1139">
            <v>0</v>
          </cell>
          <cell r="U1139">
            <v>0</v>
          </cell>
          <cell r="V1139">
            <v>0</v>
          </cell>
          <cell r="W1139">
            <v>0</v>
          </cell>
          <cell r="Y1139">
            <v>0</v>
          </cell>
          <cell r="AA1139">
            <v>0</v>
          </cell>
          <cell r="AJ1139">
            <v>0</v>
          </cell>
          <cell r="AN1139">
            <v>0</v>
          </cell>
          <cell r="AR1139">
            <v>0</v>
          </cell>
          <cell r="AV1139">
            <v>0</v>
          </cell>
          <cell r="AZ1139">
            <v>0</v>
          </cell>
        </row>
        <row r="1140">
          <cell r="Q1140">
            <v>-585041.34</v>
          </cell>
          <cell r="S1140">
            <v>-591001.17000000004</v>
          </cell>
          <cell r="U1140">
            <v>-597021.72</v>
          </cell>
          <cell r="V1140">
            <v>-600054.94999999995</v>
          </cell>
          <cell r="W1140">
            <v>-603103.59</v>
          </cell>
          <cell r="Y1140">
            <v>-609247.42000000004</v>
          </cell>
          <cell r="AA1140">
            <v>-615453.84</v>
          </cell>
          <cell r="AJ1140">
            <v>-72883.721666666665</v>
          </cell>
          <cell r="AN1140">
            <v>-269887.90749999997</v>
          </cell>
          <cell r="AR1140">
            <v>-470926.31</v>
          </cell>
          <cell r="AV1140">
            <v>-603197.81999999995</v>
          </cell>
          <cell r="AZ1140">
            <v>-615550.00375000003</v>
          </cell>
        </row>
        <row r="1141">
          <cell r="Q1141">
            <v>0</v>
          </cell>
          <cell r="S1141">
            <v>0</v>
          </cell>
          <cell r="U1141">
            <v>0</v>
          </cell>
          <cell r="V1141">
            <v>0</v>
          </cell>
          <cell r="W1141">
            <v>0</v>
          </cell>
          <cell r="Y1141">
            <v>0</v>
          </cell>
          <cell r="AA1141">
            <v>0</v>
          </cell>
          <cell r="AJ1141">
            <v>-494724.99791666662</v>
          </cell>
          <cell r="AN1141">
            <v>-309344.1866666667</v>
          </cell>
          <cell r="AR1141">
            <v>-120167.19666666666</v>
          </cell>
          <cell r="AV1141">
            <v>0</v>
          </cell>
          <cell r="AZ1141">
            <v>0</v>
          </cell>
        </row>
        <row r="1142">
          <cell r="Q1142">
            <v>-5152053.37</v>
          </cell>
          <cell r="S1142">
            <v>-5201699.99</v>
          </cell>
          <cell r="U1142">
            <v>-5058459.62</v>
          </cell>
          <cell r="V1142">
            <v>-5083436.32</v>
          </cell>
          <cell r="W1142">
            <v>-4984505.22</v>
          </cell>
          <cell r="Y1142">
            <v>-5033979.8899999997</v>
          </cell>
          <cell r="AA1142">
            <v>-4908553.41</v>
          </cell>
          <cell r="AJ1142">
            <v>-4360612.1450000005</v>
          </cell>
          <cell r="AN1142">
            <v>-4628015.5370833343</v>
          </cell>
          <cell r="AR1142">
            <v>-4859813.7833333341</v>
          </cell>
          <cell r="AV1142">
            <v>-4936710.8412499996</v>
          </cell>
          <cell r="AZ1142">
            <v>-4123234.5649999999</v>
          </cell>
        </row>
        <row r="1143">
          <cell r="Q1143">
            <v>0</v>
          </cell>
          <cell r="S1143">
            <v>0</v>
          </cell>
          <cell r="U1143">
            <v>0</v>
          </cell>
          <cell r="V1143">
            <v>0</v>
          </cell>
          <cell r="W1143">
            <v>0</v>
          </cell>
          <cell r="Y1143">
            <v>0</v>
          </cell>
          <cell r="AA1143">
            <v>0</v>
          </cell>
          <cell r="AJ1143">
            <v>0</v>
          </cell>
          <cell r="AN1143">
            <v>0</v>
          </cell>
          <cell r="AR1143">
            <v>0</v>
          </cell>
          <cell r="AV1143">
            <v>0</v>
          </cell>
          <cell r="AZ1143">
            <v>0</v>
          </cell>
        </row>
        <row r="1144">
          <cell r="Q1144">
            <v>765611</v>
          </cell>
          <cell r="S1144">
            <v>765611</v>
          </cell>
          <cell r="U1144">
            <v>765611</v>
          </cell>
          <cell r="V1144">
            <v>765611</v>
          </cell>
          <cell r="W1144">
            <v>765611</v>
          </cell>
          <cell r="Y1144">
            <v>765611</v>
          </cell>
          <cell r="AA1144">
            <v>765611</v>
          </cell>
          <cell r="AJ1144">
            <v>480693.70833333331</v>
          </cell>
          <cell r="AN1144">
            <v>579795.375</v>
          </cell>
          <cell r="AR1144">
            <v>678897.04166666663</v>
          </cell>
          <cell r="AV1144">
            <v>768408.58333333337</v>
          </cell>
          <cell r="AZ1144">
            <v>790789.25</v>
          </cell>
        </row>
        <row r="1145">
          <cell r="Q1145">
            <v>-717624.63</v>
          </cell>
          <cell r="S1145">
            <v>-725785.56</v>
          </cell>
          <cell r="U1145">
            <v>-734039.3</v>
          </cell>
          <cell r="V1145">
            <v>-738201.3</v>
          </cell>
          <cell r="W1145">
            <v>-742386.9</v>
          </cell>
          <cell r="Y1145">
            <v>-750829.43</v>
          </cell>
          <cell r="AA1145">
            <v>-759367.97</v>
          </cell>
          <cell r="AJ1145">
            <v>-89365.912916666668</v>
          </cell>
          <cell r="AN1145">
            <v>-331300.23333333334</v>
          </cell>
          <cell r="AR1145">
            <v>-578768.46625000006</v>
          </cell>
          <cell r="AV1145">
            <v>-768600.07749999978</v>
          </cell>
          <cell r="AZ1145">
            <v>-995914.47458333336</v>
          </cell>
        </row>
        <row r="1146">
          <cell r="Q1146">
            <v>0</v>
          </cell>
          <cell r="S1146">
            <v>0</v>
          </cell>
          <cell r="U1146">
            <v>0</v>
          </cell>
          <cell r="V1146">
            <v>0</v>
          </cell>
          <cell r="W1146">
            <v>0</v>
          </cell>
          <cell r="Y1146">
            <v>0</v>
          </cell>
          <cell r="AA1146">
            <v>0</v>
          </cell>
          <cell r="AJ1146">
            <v>-463806.99916666659</v>
          </cell>
          <cell r="AN1146">
            <v>-378393.22041666665</v>
          </cell>
          <cell r="AR1146">
            <v>-147158.24416666667</v>
          </cell>
          <cell r="AV1146">
            <v>0</v>
          </cell>
          <cell r="AZ1146">
            <v>0</v>
          </cell>
        </row>
        <row r="1147">
          <cell r="Q1147">
            <v>76073</v>
          </cell>
          <cell r="S1147">
            <v>76073</v>
          </cell>
          <cell r="U1147">
            <v>76073</v>
          </cell>
          <cell r="V1147">
            <v>76073</v>
          </cell>
          <cell r="W1147">
            <v>76073</v>
          </cell>
          <cell r="Y1147">
            <v>76073</v>
          </cell>
          <cell r="AA1147">
            <v>76073</v>
          </cell>
          <cell r="AJ1147">
            <v>106271.4633333333</v>
          </cell>
          <cell r="AN1147">
            <v>95767.64999999998</v>
          </cell>
          <cell r="AR1147">
            <v>85263.83666666667</v>
          </cell>
          <cell r="AV1147">
            <v>78579.416666666672</v>
          </cell>
          <cell r="AZ1147">
            <v>98630.75</v>
          </cell>
        </row>
        <row r="1148">
          <cell r="Q1148">
            <v>-4865990.04</v>
          </cell>
          <cell r="S1148">
            <v>-4916663.55</v>
          </cell>
          <cell r="U1148">
            <v>-4645470.2300000004</v>
          </cell>
          <cell r="V1148">
            <v>-4670848.55</v>
          </cell>
          <cell r="W1148">
            <v>-4465373.34</v>
          </cell>
          <cell r="Y1148">
            <v>-4515013.37</v>
          </cell>
          <cell r="AA1148">
            <v>-3608289.95</v>
          </cell>
          <cell r="AJ1148">
            <v>-3566131.9600000004</v>
          </cell>
          <cell r="AN1148">
            <v>-3930875.0291666663</v>
          </cell>
          <cell r="AR1148">
            <v>-4255570.1266666669</v>
          </cell>
          <cell r="AV1148">
            <v>-4240986.2308333339</v>
          </cell>
          <cell r="AZ1148">
            <v>-2854889.9812499997</v>
          </cell>
        </row>
        <row r="1149">
          <cell r="U1149">
            <v>3150000</v>
          </cell>
          <cell r="V1149">
            <v>3150000</v>
          </cell>
          <cell r="W1149">
            <v>3150000</v>
          </cell>
          <cell r="Y1149">
            <v>3150000</v>
          </cell>
          <cell r="AA1149">
            <v>3150000</v>
          </cell>
          <cell r="AJ1149">
            <v>0</v>
          </cell>
          <cell r="AN1149">
            <v>393750</v>
          </cell>
          <cell r="AR1149">
            <v>1443750</v>
          </cell>
          <cell r="AV1149">
            <v>2397408.8416666668</v>
          </cell>
          <cell r="AZ1149">
            <v>2282929.5749999997</v>
          </cell>
        </row>
        <row r="1150">
          <cell r="Q1150">
            <v>148046.53</v>
          </cell>
          <cell r="S1150">
            <v>148046.53</v>
          </cell>
          <cell r="U1150">
            <v>148046.53</v>
          </cell>
          <cell r="V1150">
            <v>148046.53</v>
          </cell>
          <cell r="W1150">
            <v>148046.53</v>
          </cell>
          <cell r="Y1150">
            <v>148046.53</v>
          </cell>
          <cell r="AA1150">
            <v>148046.53</v>
          </cell>
          <cell r="AJ1150">
            <v>298802.77083333343</v>
          </cell>
          <cell r="AN1150">
            <v>246365.81749999998</v>
          </cell>
          <cell r="AR1150">
            <v>193928.86416666667</v>
          </cell>
          <cell r="AV1150">
            <v>152823.33041666666</v>
          </cell>
          <cell r="AZ1150">
            <v>191037.73375000001</v>
          </cell>
        </row>
        <row r="1151">
          <cell r="Q1151">
            <v>162398.20000000001</v>
          </cell>
          <cell r="S1151">
            <v>162398.20000000001</v>
          </cell>
          <cell r="U1151">
            <v>162398.20000000001</v>
          </cell>
          <cell r="V1151">
            <v>162398.20000000001</v>
          </cell>
          <cell r="W1151">
            <v>162398.20000000001</v>
          </cell>
          <cell r="Y1151">
            <v>162398.20000000001</v>
          </cell>
          <cell r="AA1151">
            <v>162398.20000000001</v>
          </cell>
          <cell r="AJ1151">
            <v>159255.40333333335</v>
          </cell>
          <cell r="AN1151">
            <v>160348.54999999999</v>
          </cell>
          <cell r="AR1151">
            <v>161441.69666666663</v>
          </cell>
          <cell r="AV1151">
            <v>162015.98333333331</v>
          </cell>
          <cell r="AZ1151">
            <v>158958.25</v>
          </cell>
        </row>
        <row r="1152">
          <cell r="Q1152">
            <v>-663605.91</v>
          </cell>
          <cell r="S1152">
            <v>-663605.91</v>
          </cell>
          <cell r="U1152">
            <v>-663605.91</v>
          </cell>
          <cell r="V1152">
            <v>-663605.91</v>
          </cell>
          <cell r="W1152">
            <v>-663605.91</v>
          </cell>
          <cell r="Y1152">
            <v>-391517.73</v>
          </cell>
          <cell r="AA1152">
            <v>-391517.73</v>
          </cell>
          <cell r="AJ1152">
            <v>-575874.97833333327</v>
          </cell>
          <cell r="AN1152">
            <v>-606390.08499999996</v>
          </cell>
          <cell r="AR1152">
            <v>-602894.1691666668</v>
          </cell>
          <cell r="AV1152">
            <v>-547049.82791666675</v>
          </cell>
          <cell r="AZ1152">
            <v>-521561.77125000005</v>
          </cell>
        </row>
        <row r="1153">
          <cell r="Q1153">
            <v>0</v>
          </cell>
          <cell r="S1153">
            <v>0</v>
          </cell>
          <cell r="U1153">
            <v>0</v>
          </cell>
          <cell r="V1153">
            <v>0</v>
          </cell>
          <cell r="W1153">
            <v>0</v>
          </cell>
          <cell r="Y1153">
            <v>0</v>
          </cell>
          <cell r="AA1153">
            <v>0</v>
          </cell>
          <cell r="AJ1153">
            <v>0</v>
          </cell>
          <cell r="AN1153">
            <v>0</v>
          </cell>
          <cell r="AR1153">
            <v>0</v>
          </cell>
          <cell r="AV1153">
            <v>0</v>
          </cell>
          <cell r="AZ1153">
            <v>0</v>
          </cell>
        </row>
        <row r="1154">
          <cell r="Q1154">
            <v>-765611</v>
          </cell>
          <cell r="S1154">
            <v>-765611</v>
          </cell>
          <cell r="U1154">
            <v>-3915611</v>
          </cell>
          <cell r="V1154">
            <v>-3915611</v>
          </cell>
          <cell r="W1154">
            <v>-3915611</v>
          </cell>
          <cell r="Y1154">
            <v>-3915611</v>
          </cell>
          <cell r="AA1154">
            <v>-3915611</v>
          </cell>
          <cell r="AJ1154">
            <v>-480693.70833333331</v>
          </cell>
          <cell r="AN1154">
            <v>-973545.375</v>
          </cell>
          <cell r="AR1154">
            <v>-2122647.0416666665</v>
          </cell>
          <cell r="AV1154">
            <v>-3165817.4250000003</v>
          </cell>
          <cell r="AZ1154">
            <v>-3073718.8249999997</v>
          </cell>
        </row>
        <row r="1155">
          <cell r="Q1155">
            <v>-32500</v>
          </cell>
          <cell r="S1155">
            <v>-32500</v>
          </cell>
          <cell r="U1155">
            <v>-32500</v>
          </cell>
          <cell r="V1155">
            <v>-32500</v>
          </cell>
          <cell r="W1155">
            <v>-32500</v>
          </cell>
          <cell r="Y1155">
            <v>-32500</v>
          </cell>
          <cell r="AA1155">
            <v>-32500</v>
          </cell>
          <cell r="AJ1155">
            <v>-22916.666666666668</v>
          </cell>
          <cell r="AN1155">
            <v>-26250</v>
          </cell>
          <cell r="AR1155">
            <v>-29583.333333333332</v>
          </cell>
          <cell r="AV1155">
            <v>-32187.5</v>
          </cell>
          <cell r="AZ1155">
            <v>-29687.5</v>
          </cell>
        </row>
        <row r="1156">
          <cell r="Q1156">
            <v>5000</v>
          </cell>
          <cell r="S1156">
            <v>0</v>
          </cell>
          <cell r="U1156">
            <v>0</v>
          </cell>
          <cell r="V1156">
            <v>0</v>
          </cell>
          <cell r="W1156">
            <v>0</v>
          </cell>
          <cell r="Y1156">
            <v>0</v>
          </cell>
          <cell r="AA1156">
            <v>0</v>
          </cell>
          <cell r="AJ1156">
            <v>208.33333333333334</v>
          </cell>
          <cell r="AN1156">
            <v>833.33333333333337</v>
          </cell>
          <cell r="AR1156">
            <v>833.33333333333337</v>
          </cell>
          <cell r="AV1156">
            <v>625</v>
          </cell>
          <cell r="AZ1156">
            <v>0</v>
          </cell>
        </row>
        <row r="1157">
          <cell r="Q1157">
            <v>0</v>
          </cell>
          <cell r="S1157">
            <v>0</v>
          </cell>
          <cell r="U1157">
            <v>0</v>
          </cell>
          <cell r="V1157">
            <v>0</v>
          </cell>
          <cell r="W1157">
            <v>0</v>
          </cell>
          <cell r="Y1157">
            <v>0</v>
          </cell>
          <cell r="AA1157">
            <v>0</v>
          </cell>
          <cell r="AJ1157">
            <v>12187.5</v>
          </cell>
          <cell r="AN1157">
            <v>4687.5</v>
          </cell>
          <cell r="AR1157">
            <v>0</v>
          </cell>
          <cell r="AV1157">
            <v>0</v>
          </cell>
          <cell r="AZ1157">
            <v>0</v>
          </cell>
        </row>
        <row r="1158">
          <cell r="Q1158">
            <v>0</v>
          </cell>
          <cell r="S1158">
            <v>0</v>
          </cell>
          <cell r="U1158">
            <v>0</v>
          </cell>
          <cell r="V1158">
            <v>0</v>
          </cell>
          <cell r="W1158">
            <v>0</v>
          </cell>
          <cell r="Y1158">
            <v>0</v>
          </cell>
          <cell r="AA1158">
            <v>0</v>
          </cell>
          <cell r="AJ1158">
            <v>0</v>
          </cell>
          <cell r="AN1158">
            <v>0</v>
          </cell>
          <cell r="AR1158">
            <v>0</v>
          </cell>
          <cell r="AV1158">
            <v>0</v>
          </cell>
          <cell r="AZ1158">
            <v>0</v>
          </cell>
        </row>
        <row r="1159">
          <cell r="Q1159">
            <v>0</v>
          </cell>
          <cell r="S1159">
            <v>0</v>
          </cell>
          <cell r="U1159">
            <v>0</v>
          </cell>
          <cell r="V1159">
            <v>0</v>
          </cell>
          <cell r="W1159">
            <v>0</v>
          </cell>
          <cell r="Y1159">
            <v>0</v>
          </cell>
          <cell r="AA1159">
            <v>0</v>
          </cell>
          <cell r="AJ1159">
            <v>-17283666.666666668</v>
          </cell>
          <cell r="AN1159">
            <v>-14108666.666666666</v>
          </cell>
          <cell r="AR1159">
            <v>-2524250</v>
          </cell>
          <cell r="AV1159">
            <v>0</v>
          </cell>
          <cell r="AZ1159">
            <v>0</v>
          </cell>
        </row>
        <row r="1160">
          <cell r="Q1160">
            <v>-375000000</v>
          </cell>
          <cell r="S1160">
            <v>0</v>
          </cell>
          <cell r="U1160">
            <v>0</v>
          </cell>
          <cell r="V1160">
            <v>0</v>
          </cell>
          <cell r="W1160">
            <v>0</v>
          </cell>
          <cell r="Y1160">
            <v>0</v>
          </cell>
          <cell r="AA1160">
            <v>0</v>
          </cell>
          <cell r="AJ1160">
            <v>-34375000</v>
          </cell>
          <cell r="AN1160">
            <v>-81250000</v>
          </cell>
          <cell r="AR1160">
            <v>-81250000</v>
          </cell>
          <cell r="AV1160">
            <v>-46875000</v>
          </cell>
          <cell r="AZ1160">
            <v>0</v>
          </cell>
        </row>
        <row r="1161">
          <cell r="Q1161">
            <v>-79000000</v>
          </cell>
          <cell r="S1161">
            <v>0</v>
          </cell>
          <cell r="U1161">
            <v>0</v>
          </cell>
          <cell r="V1161">
            <v>0</v>
          </cell>
          <cell r="W1161">
            <v>0</v>
          </cell>
          <cell r="Y1161">
            <v>0</v>
          </cell>
          <cell r="AA1161">
            <v>0</v>
          </cell>
          <cell r="AJ1161">
            <v>-61875000</v>
          </cell>
          <cell r="AN1161">
            <v>-53875000</v>
          </cell>
          <cell r="AR1161">
            <v>-40145833.333333336</v>
          </cell>
          <cell r="AV1161">
            <v>-11125000</v>
          </cell>
          <cell r="AZ1161">
            <v>0</v>
          </cell>
        </row>
        <row r="1162">
          <cell r="Q1162">
            <v>-79000000</v>
          </cell>
          <cell r="S1162">
            <v>0</v>
          </cell>
          <cell r="U1162">
            <v>0</v>
          </cell>
          <cell r="V1162">
            <v>0</v>
          </cell>
          <cell r="W1162">
            <v>0</v>
          </cell>
          <cell r="Y1162">
            <v>0</v>
          </cell>
          <cell r="AA1162">
            <v>0</v>
          </cell>
          <cell r="AJ1162">
            <v>-61875000</v>
          </cell>
          <cell r="AN1162">
            <v>-53875000</v>
          </cell>
          <cell r="AR1162">
            <v>-40145833.333333336</v>
          </cell>
          <cell r="AV1162">
            <v>-11125000</v>
          </cell>
          <cell r="AZ1162">
            <v>0</v>
          </cell>
        </row>
        <row r="1163">
          <cell r="Q1163">
            <v>0</v>
          </cell>
          <cell r="S1163">
            <v>0</v>
          </cell>
          <cell r="U1163">
            <v>0</v>
          </cell>
          <cell r="V1163">
            <v>0</v>
          </cell>
          <cell r="W1163">
            <v>0</v>
          </cell>
          <cell r="Y1163">
            <v>0</v>
          </cell>
          <cell r="AA1163">
            <v>0</v>
          </cell>
          <cell r="AJ1163">
            <v>0</v>
          </cell>
          <cell r="AN1163">
            <v>0</v>
          </cell>
          <cell r="AR1163">
            <v>0</v>
          </cell>
          <cell r="AV1163">
            <v>0</v>
          </cell>
          <cell r="AZ1163">
            <v>0</v>
          </cell>
        </row>
        <row r="1164">
          <cell r="Q1164">
            <v>0</v>
          </cell>
          <cell r="S1164">
            <v>0</v>
          </cell>
          <cell r="U1164">
            <v>0</v>
          </cell>
          <cell r="V1164">
            <v>0</v>
          </cell>
          <cell r="W1164">
            <v>0</v>
          </cell>
          <cell r="Y1164">
            <v>-5000000</v>
          </cell>
          <cell r="AA1164">
            <v>0</v>
          </cell>
          <cell r="AJ1164">
            <v>-46657750</v>
          </cell>
          <cell r="AN1164">
            <v>-34840458.333333336</v>
          </cell>
          <cell r="AR1164">
            <v>-9747458.333333334</v>
          </cell>
          <cell r="AV1164">
            <v>-1250000</v>
          </cell>
          <cell r="AZ1164">
            <v>-1250000</v>
          </cell>
        </row>
        <row r="1165">
          <cell r="Q1165">
            <v>0</v>
          </cell>
          <cell r="S1165">
            <v>0</v>
          </cell>
          <cell r="U1165">
            <v>0</v>
          </cell>
          <cell r="V1165">
            <v>0</v>
          </cell>
          <cell r="W1165">
            <v>0</v>
          </cell>
          <cell r="Y1165">
            <v>0</v>
          </cell>
          <cell r="AA1165">
            <v>0</v>
          </cell>
          <cell r="AJ1165">
            <v>-7032083.333333333</v>
          </cell>
          <cell r="AN1165">
            <v>-4745208.333333333</v>
          </cell>
          <cell r="AR1165">
            <v>0</v>
          </cell>
          <cell r="AV1165">
            <v>0</v>
          </cell>
          <cell r="AZ1165">
            <v>0</v>
          </cell>
        </row>
        <row r="1166">
          <cell r="Q1166">
            <v>0</v>
          </cell>
          <cell r="S1166">
            <v>0</v>
          </cell>
          <cell r="U1166">
            <v>0</v>
          </cell>
          <cell r="V1166">
            <v>0</v>
          </cell>
          <cell r="W1166">
            <v>0</v>
          </cell>
          <cell r="Y1166">
            <v>0</v>
          </cell>
          <cell r="AA1166">
            <v>0</v>
          </cell>
          <cell r="AJ1166">
            <v>-6356583.333333333</v>
          </cell>
          <cell r="AN1166">
            <v>-6356583.333333333</v>
          </cell>
          <cell r="AR1166">
            <v>-1772666.6666666667</v>
          </cell>
          <cell r="AV1166">
            <v>0</v>
          </cell>
          <cell r="AZ1166">
            <v>0</v>
          </cell>
        </row>
        <row r="1167">
          <cell r="Q1167">
            <v>0</v>
          </cell>
          <cell r="S1167">
            <v>0</v>
          </cell>
          <cell r="U1167">
            <v>0</v>
          </cell>
          <cell r="V1167">
            <v>0</v>
          </cell>
          <cell r="W1167">
            <v>0</v>
          </cell>
          <cell r="Y1167">
            <v>0</v>
          </cell>
          <cell r="AA1167">
            <v>0</v>
          </cell>
          <cell r="AJ1167">
            <v>0</v>
          </cell>
          <cell r="AN1167">
            <v>0</v>
          </cell>
          <cell r="AR1167">
            <v>0</v>
          </cell>
          <cell r="AV1167">
            <v>0</v>
          </cell>
          <cell r="AZ1167">
            <v>0</v>
          </cell>
        </row>
        <row r="1168">
          <cell r="Q1168">
            <v>-431700000</v>
          </cell>
          <cell r="S1168">
            <v>0</v>
          </cell>
          <cell r="U1168">
            <v>0</v>
          </cell>
          <cell r="V1168">
            <v>0</v>
          </cell>
          <cell r="W1168">
            <v>0</v>
          </cell>
          <cell r="Y1168">
            <v>0</v>
          </cell>
          <cell r="AA1168">
            <v>0</v>
          </cell>
          <cell r="AJ1168">
            <v>-114645833.33333333</v>
          </cell>
          <cell r="AN1168">
            <v>-153458333.33333334</v>
          </cell>
          <cell r="AR1168">
            <v>-151375000</v>
          </cell>
          <cell r="AV1168">
            <v>-38812500</v>
          </cell>
          <cell r="AZ1168">
            <v>0</v>
          </cell>
        </row>
        <row r="1169">
          <cell r="S1169">
            <v>-70000000</v>
          </cell>
          <cell r="U1169">
            <v>-95000000</v>
          </cell>
          <cell r="V1169">
            <v>-80000000</v>
          </cell>
          <cell r="W1169">
            <v>-125000000</v>
          </cell>
          <cell r="Y1169">
            <v>-40000000</v>
          </cell>
          <cell r="AA1169">
            <v>-20000000</v>
          </cell>
          <cell r="AJ1169">
            <v>0</v>
          </cell>
          <cell r="AN1169">
            <v>-24375000</v>
          </cell>
          <cell r="AR1169">
            <v>-56250000</v>
          </cell>
          <cell r="AV1169">
            <v>-69583333.333333328</v>
          </cell>
          <cell r="AZ1169">
            <v>-51250000</v>
          </cell>
        </row>
        <row r="1170">
          <cell r="Y1170">
            <v>-230000000</v>
          </cell>
          <cell r="AA1170">
            <v>0</v>
          </cell>
          <cell r="AR1170">
            <v>-26250000</v>
          </cell>
          <cell r="AV1170">
            <v>-40208333.333333336</v>
          </cell>
          <cell r="AZ1170">
            <v>-87083333.333333328</v>
          </cell>
        </row>
        <row r="1171">
          <cell r="Y1171">
            <v>0</v>
          </cell>
          <cell r="AA1171">
            <v>0</v>
          </cell>
          <cell r="AR1171">
            <v>0</v>
          </cell>
          <cell r="AV1171">
            <v>0</v>
          </cell>
          <cell r="AZ1171">
            <v>0</v>
          </cell>
        </row>
        <row r="1172">
          <cell r="Q1172">
            <v>-6316470.7400000002</v>
          </cell>
          <cell r="S1172">
            <v>-4513396.6399999997</v>
          </cell>
          <cell r="U1172">
            <v>-2937018.87</v>
          </cell>
          <cell r="V1172">
            <v>-2893206.74</v>
          </cell>
          <cell r="W1172">
            <v>-2955878.42</v>
          </cell>
          <cell r="Y1172">
            <v>-4260604.33</v>
          </cell>
          <cell r="AA1172">
            <v>-4158263.43</v>
          </cell>
          <cell r="AJ1172">
            <v>-4935252.5949999997</v>
          </cell>
          <cell r="AN1172">
            <v>-4893003.2666666666</v>
          </cell>
          <cell r="AR1172">
            <v>-4509050.0600000005</v>
          </cell>
          <cell r="AV1172">
            <v>-4375177.8249999993</v>
          </cell>
          <cell r="AZ1172">
            <v>-4706313.1629166659</v>
          </cell>
        </row>
        <row r="1173">
          <cell r="Q1173">
            <v>-33451687.66</v>
          </cell>
          <cell r="S1173">
            <v>-21894125.699999999</v>
          </cell>
          <cell r="U1173">
            <v>-9389432.8000000007</v>
          </cell>
          <cell r="V1173">
            <v>-6157892.04</v>
          </cell>
          <cell r="W1173">
            <v>-9938898.2300000004</v>
          </cell>
          <cell r="Y1173">
            <v>-20212640.84</v>
          </cell>
          <cell r="AA1173">
            <v>-23197919.59</v>
          </cell>
          <cell r="AJ1173">
            <v>-22477661.037916664</v>
          </cell>
          <cell r="AN1173">
            <v>-21204466.059999999</v>
          </cell>
          <cell r="AR1173">
            <v>-18646858.580000002</v>
          </cell>
          <cell r="AV1173">
            <v>-19046838.970833335</v>
          </cell>
          <cell r="AZ1173">
            <v>-19670180.019583333</v>
          </cell>
        </row>
        <row r="1174">
          <cell r="Q1174">
            <v>-231569.79</v>
          </cell>
          <cell r="S1174">
            <v>-876214.4</v>
          </cell>
          <cell r="U1174">
            <v>-1084122.42</v>
          </cell>
          <cell r="V1174">
            <v>-1118147.3</v>
          </cell>
          <cell r="W1174">
            <v>-942812.21</v>
          </cell>
          <cell r="Y1174">
            <v>-1057783.01</v>
          </cell>
          <cell r="AA1174">
            <v>-1025391.3</v>
          </cell>
          <cell r="AJ1174">
            <v>-800193.72708333319</v>
          </cell>
          <cell r="AN1174">
            <v>-803823.76041666663</v>
          </cell>
          <cell r="AR1174">
            <v>-851580.17500000016</v>
          </cell>
          <cell r="AV1174">
            <v>-911015.12541666662</v>
          </cell>
          <cell r="AZ1174">
            <v>-930219.83499999996</v>
          </cell>
        </row>
        <row r="1175">
          <cell r="Q1175">
            <v>-5917295</v>
          </cell>
          <cell r="S1175">
            <v>-6397676</v>
          </cell>
          <cell r="U1175">
            <v>-6299338</v>
          </cell>
          <cell r="V1175">
            <v>-6360887</v>
          </cell>
          <cell r="W1175">
            <v>-6476435</v>
          </cell>
          <cell r="Y1175">
            <v>-6497165</v>
          </cell>
          <cell r="AA1175">
            <v>-7510588</v>
          </cell>
          <cell r="AJ1175">
            <v>-5725441.25</v>
          </cell>
          <cell r="AN1175">
            <v>-5893216.166666667</v>
          </cell>
          <cell r="AR1175">
            <v>-6158038.75</v>
          </cell>
          <cell r="AV1175">
            <v>-6455539.541666667</v>
          </cell>
          <cell r="AZ1175">
            <v>-6561725.541666667</v>
          </cell>
        </row>
        <row r="1176">
          <cell r="Q1176">
            <v>-8191105.9100000001</v>
          </cell>
          <cell r="S1176">
            <v>-8075635.8499999996</v>
          </cell>
          <cell r="U1176">
            <v>-8706694.1699999999</v>
          </cell>
          <cell r="V1176">
            <v>-8843266.8599999994</v>
          </cell>
          <cell r="W1176">
            <v>-9037855.6099999994</v>
          </cell>
          <cell r="Y1176">
            <v>-7779415.3700000001</v>
          </cell>
          <cell r="AA1176">
            <v>-8377937.3899999997</v>
          </cell>
          <cell r="AJ1176">
            <v>-8213412.3816666668</v>
          </cell>
          <cell r="AN1176">
            <v>-8529082.4454166684</v>
          </cell>
          <cell r="AR1176">
            <v>-8461585.4704166669</v>
          </cell>
          <cell r="AV1176">
            <v>-8367748.0958333341</v>
          </cell>
          <cell r="AZ1176">
            <v>-8244012.2695833333</v>
          </cell>
        </row>
        <row r="1177">
          <cell r="Q1177">
            <v>-52126095.729999997</v>
          </cell>
          <cell r="S1177">
            <v>-37128347.829999998</v>
          </cell>
          <cell r="U1177">
            <v>-31691769.760000002</v>
          </cell>
          <cell r="V1177">
            <v>-27011176.449999999</v>
          </cell>
          <cell r="W1177">
            <v>-20472222.77</v>
          </cell>
          <cell r="Y1177">
            <v>-13667004.27</v>
          </cell>
          <cell r="AA1177">
            <v>-40669556.310000002</v>
          </cell>
          <cell r="AJ1177">
            <v>-34787174.282500006</v>
          </cell>
          <cell r="AN1177">
            <v>-33724295.006250001</v>
          </cell>
          <cell r="AR1177">
            <v>-32545704.018749997</v>
          </cell>
          <cell r="AV1177">
            <v>-32198818.383750003</v>
          </cell>
          <cell r="AZ1177">
            <v>-32630307.172499999</v>
          </cell>
        </row>
        <row r="1178">
          <cell r="Q1178">
            <v>-3018519.69</v>
          </cell>
          <cell r="S1178">
            <v>0</v>
          </cell>
          <cell r="U1178">
            <v>430.27</v>
          </cell>
          <cell r="V1178">
            <v>-3442035.2</v>
          </cell>
          <cell r="W1178">
            <v>0</v>
          </cell>
          <cell r="Y1178">
            <v>-32.6</v>
          </cell>
          <cell r="AA1178">
            <v>0</v>
          </cell>
          <cell r="AJ1178">
            <v>-1109342.9620833334</v>
          </cell>
          <cell r="AN1178">
            <v>-927101.57541666657</v>
          </cell>
          <cell r="AR1178">
            <v>-772518.76208333333</v>
          </cell>
          <cell r="AV1178">
            <v>-679424.98958333337</v>
          </cell>
          <cell r="AZ1178">
            <v>-553284.22624999995</v>
          </cell>
        </row>
        <row r="1179">
          <cell r="Q1179">
            <v>-18857163.129999999</v>
          </cell>
          <cell r="S1179">
            <v>-15107434.619999999</v>
          </cell>
          <cell r="U1179">
            <v>-12223100.99</v>
          </cell>
          <cell r="V1179">
            <v>-6678704.2699999996</v>
          </cell>
          <cell r="W1179">
            <v>-11794828.460000001</v>
          </cell>
          <cell r="Y1179">
            <v>-15549833.859999999</v>
          </cell>
          <cell r="AA1179">
            <v>-19287586.41</v>
          </cell>
          <cell r="AJ1179">
            <v>-15825496.972083336</v>
          </cell>
          <cell r="AN1179">
            <v>-15081632.027083332</v>
          </cell>
          <cell r="AR1179">
            <v>-14573935.250416666</v>
          </cell>
          <cell r="AV1179">
            <v>-14672833.913333334</v>
          </cell>
          <cell r="AZ1179">
            <v>-14817723.545833334</v>
          </cell>
        </row>
        <row r="1180">
          <cell r="Q1180">
            <v>-2562397.4</v>
          </cell>
          <cell r="S1180">
            <v>-1920748.62</v>
          </cell>
          <cell r="U1180">
            <v>-1518949.85</v>
          </cell>
          <cell r="V1180">
            <v>-1605521.66</v>
          </cell>
          <cell r="W1180">
            <v>-1708712.33</v>
          </cell>
          <cell r="Y1180">
            <v>-2326345.17</v>
          </cell>
          <cell r="AA1180">
            <v>-2075921.69</v>
          </cell>
          <cell r="AJ1180">
            <v>-2016008.5304166668</v>
          </cell>
          <cell r="AN1180">
            <v>-2063271.3041666665</v>
          </cell>
          <cell r="AR1180">
            <v>-2050889.4929166667</v>
          </cell>
          <cell r="AV1180">
            <v>-2060871.0383333333</v>
          </cell>
          <cell r="AZ1180">
            <v>-2296908.82375</v>
          </cell>
        </row>
        <row r="1181">
          <cell r="Q1181">
            <v>0</v>
          </cell>
          <cell r="S1181">
            <v>0</v>
          </cell>
          <cell r="U1181">
            <v>0</v>
          </cell>
          <cell r="V1181">
            <v>0</v>
          </cell>
          <cell r="W1181">
            <v>0</v>
          </cell>
          <cell r="Y1181">
            <v>0</v>
          </cell>
          <cell r="AA1181">
            <v>0</v>
          </cell>
          <cell r="AJ1181">
            <v>0</v>
          </cell>
          <cell r="AN1181">
            <v>0</v>
          </cell>
          <cell r="AR1181">
            <v>0</v>
          </cell>
          <cell r="AV1181">
            <v>0</v>
          </cell>
          <cell r="AZ1181">
            <v>0</v>
          </cell>
        </row>
        <row r="1182">
          <cell r="Q1182">
            <v>-37759.370000000003</v>
          </cell>
          <cell r="S1182">
            <v>-37445.379999999997</v>
          </cell>
          <cell r="U1182">
            <v>-37445.379999999997</v>
          </cell>
          <cell r="V1182">
            <v>-37445.379999999997</v>
          </cell>
          <cell r="W1182">
            <v>-37445.379999999997</v>
          </cell>
          <cell r="Y1182">
            <v>-37445.379999999997</v>
          </cell>
          <cell r="AA1182">
            <v>-37445.379999999997</v>
          </cell>
          <cell r="AJ1182">
            <v>-37630.089999999997</v>
          </cell>
          <cell r="AN1182">
            <v>-37693.955416666671</v>
          </cell>
          <cell r="AR1182">
            <v>-37589.292083333334</v>
          </cell>
          <cell r="AV1182">
            <v>-37484.628750000003</v>
          </cell>
          <cell r="AZ1182">
            <v>-26523.810833333333</v>
          </cell>
        </row>
        <row r="1183">
          <cell r="Q1183">
            <v>0</v>
          </cell>
          <cell r="S1183">
            <v>0</v>
          </cell>
          <cell r="U1183">
            <v>-593910</v>
          </cell>
          <cell r="V1183">
            <v>-661509</v>
          </cell>
          <cell r="W1183">
            <v>-584175</v>
          </cell>
          <cell r="Y1183">
            <v>-663493</v>
          </cell>
          <cell r="AA1183">
            <v>-671398</v>
          </cell>
          <cell r="AJ1183">
            <v>0</v>
          </cell>
          <cell r="AN1183">
            <v>-24746.25</v>
          </cell>
          <cell r="AR1183">
            <v>-236396.29166666666</v>
          </cell>
          <cell r="AV1183">
            <v>-588023.58708333329</v>
          </cell>
          <cell r="AZ1183">
            <v>-707882.47583333345</v>
          </cell>
        </row>
        <row r="1184">
          <cell r="Q1184">
            <v>-91265.35</v>
          </cell>
          <cell r="S1184">
            <v>-51175.98</v>
          </cell>
          <cell r="U1184">
            <v>-46332.15</v>
          </cell>
          <cell r="V1184">
            <v>-89737.84</v>
          </cell>
          <cell r="W1184">
            <v>-41118.199999999997</v>
          </cell>
          <cell r="Y1184">
            <v>-43627.91</v>
          </cell>
          <cell r="AA1184">
            <v>-48543.24</v>
          </cell>
          <cell r="AJ1184">
            <v>-58151.366249999992</v>
          </cell>
          <cell r="AN1184">
            <v>-62795.814583333318</v>
          </cell>
          <cell r="AR1184">
            <v>-59306.248749999999</v>
          </cell>
          <cell r="AV1184">
            <v>-56720.169166666659</v>
          </cell>
          <cell r="AZ1184">
            <v>-52653.670416666668</v>
          </cell>
        </row>
        <row r="1185">
          <cell r="Q1185">
            <v>-282449.75</v>
          </cell>
          <cell r="S1185">
            <v>-433170.68</v>
          </cell>
          <cell r="U1185">
            <v>-239263.4</v>
          </cell>
          <cell r="V1185">
            <v>-343978.32</v>
          </cell>
          <cell r="W1185">
            <v>-369105.89</v>
          </cell>
          <cell r="Y1185">
            <v>-262207.06</v>
          </cell>
          <cell r="AA1185">
            <v>-283306.26</v>
          </cell>
          <cell r="AJ1185">
            <v>-344673.43458333338</v>
          </cell>
          <cell r="AN1185">
            <v>-321923.12666666665</v>
          </cell>
          <cell r="AR1185">
            <v>-316832.69</v>
          </cell>
          <cell r="AV1185">
            <v>-325291.1454166667</v>
          </cell>
          <cell r="AZ1185">
            <v>-333257.43708333332</v>
          </cell>
        </row>
        <row r="1186">
          <cell r="Q1186">
            <v>0</v>
          </cell>
          <cell r="S1186">
            <v>0</v>
          </cell>
          <cell r="U1186">
            <v>0</v>
          </cell>
          <cell r="V1186">
            <v>0</v>
          </cell>
          <cell r="W1186">
            <v>0</v>
          </cell>
          <cell r="Y1186">
            <v>0</v>
          </cell>
          <cell r="AA1186">
            <v>0</v>
          </cell>
          <cell r="AJ1186">
            <v>0</v>
          </cell>
          <cell r="AN1186">
            <v>0</v>
          </cell>
          <cell r="AR1186">
            <v>0</v>
          </cell>
          <cell r="AV1186">
            <v>-0.25</v>
          </cell>
          <cell r="AZ1186">
            <v>-0.5</v>
          </cell>
        </row>
        <row r="1187">
          <cell r="Q1187">
            <v>-711271.16</v>
          </cell>
          <cell r="S1187">
            <v>-197681.95</v>
          </cell>
          <cell r="U1187">
            <v>-404117.57</v>
          </cell>
          <cell r="V1187">
            <v>-1034151.75</v>
          </cell>
          <cell r="W1187">
            <v>-1106555.98</v>
          </cell>
          <cell r="Y1187">
            <v>-951374.82</v>
          </cell>
          <cell r="AA1187">
            <v>-543720.54</v>
          </cell>
          <cell r="AJ1187">
            <v>-630116.44499999995</v>
          </cell>
          <cell r="AN1187">
            <v>-588666.86208333331</v>
          </cell>
          <cell r="AR1187">
            <v>-676346.81083333329</v>
          </cell>
          <cell r="AV1187">
            <v>-718123.27166666661</v>
          </cell>
          <cell r="AZ1187">
            <v>-673805.11291666667</v>
          </cell>
        </row>
        <row r="1188">
          <cell r="Q1188">
            <v>0</v>
          </cell>
          <cell r="S1188">
            <v>0</v>
          </cell>
          <cell r="U1188">
            <v>0</v>
          </cell>
          <cell r="V1188">
            <v>0</v>
          </cell>
          <cell r="W1188">
            <v>0</v>
          </cell>
          <cell r="Y1188">
            <v>0</v>
          </cell>
          <cell r="AA1188">
            <v>0</v>
          </cell>
          <cell r="AJ1188">
            <v>0</v>
          </cell>
          <cell r="AN1188">
            <v>0</v>
          </cell>
          <cell r="AR1188">
            <v>0</v>
          </cell>
          <cell r="AV1188">
            <v>0</v>
          </cell>
          <cell r="AZ1188">
            <v>0</v>
          </cell>
        </row>
        <row r="1189">
          <cell r="Q1189">
            <v>0</v>
          </cell>
          <cell r="S1189">
            <v>0</v>
          </cell>
          <cell r="U1189">
            <v>0</v>
          </cell>
          <cell r="V1189">
            <v>0</v>
          </cell>
          <cell r="W1189">
            <v>0</v>
          </cell>
          <cell r="Y1189">
            <v>0</v>
          </cell>
          <cell r="AA1189">
            <v>0</v>
          </cell>
          <cell r="AJ1189">
            <v>0</v>
          </cell>
          <cell r="AN1189">
            <v>0</v>
          </cell>
          <cell r="AR1189">
            <v>0</v>
          </cell>
          <cell r="AV1189">
            <v>0</v>
          </cell>
          <cell r="AZ1189">
            <v>0</v>
          </cell>
        </row>
        <row r="1190">
          <cell r="Q1190">
            <v>-16679.419999999998</v>
          </cell>
          <cell r="S1190">
            <v>-250.11</v>
          </cell>
          <cell r="U1190">
            <v>0</v>
          </cell>
          <cell r="V1190">
            <v>-12722.86</v>
          </cell>
          <cell r="W1190">
            <v>-23388.080000000002</v>
          </cell>
          <cell r="Y1190">
            <v>-38.090000000000003</v>
          </cell>
          <cell r="AA1190">
            <v>0</v>
          </cell>
          <cell r="AJ1190">
            <v>-6220.8058333333329</v>
          </cell>
          <cell r="AN1190">
            <v>-4820.8791666666666</v>
          </cell>
          <cell r="AR1190">
            <v>-5749.9779166666676</v>
          </cell>
          <cell r="AV1190">
            <v>-5149.4158333333335</v>
          </cell>
          <cell r="AZ1190">
            <v>-4841.9116666666669</v>
          </cell>
        </row>
        <row r="1191">
          <cell r="Q1191">
            <v>0</v>
          </cell>
          <cell r="S1191">
            <v>0</v>
          </cell>
          <cell r="U1191">
            <v>0</v>
          </cell>
          <cell r="V1191">
            <v>0</v>
          </cell>
          <cell r="W1191">
            <v>0</v>
          </cell>
          <cell r="Y1191">
            <v>0</v>
          </cell>
          <cell r="AA1191">
            <v>0</v>
          </cell>
          <cell r="AJ1191">
            <v>-8189.9970833333346</v>
          </cell>
          <cell r="AN1191">
            <v>-4360.3712500000001</v>
          </cell>
          <cell r="AR1191">
            <v>-498.20791666666668</v>
          </cell>
          <cell r="AV1191">
            <v>0</v>
          </cell>
          <cell r="AZ1191">
            <v>0</v>
          </cell>
        </row>
        <row r="1192">
          <cell r="Q1192">
            <v>0</v>
          </cell>
          <cell r="S1192">
            <v>0</v>
          </cell>
          <cell r="U1192">
            <v>21186</v>
          </cell>
          <cell r="V1192">
            <v>0</v>
          </cell>
          <cell r="W1192">
            <v>0</v>
          </cell>
          <cell r="Y1192">
            <v>0</v>
          </cell>
          <cell r="AA1192">
            <v>0</v>
          </cell>
          <cell r="AJ1192">
            <v>0</v>
          </cell>
          <cell r="AN1192">
            <v>882.75</v>
          </cell>
          <cell r="AR1192">
            <v>1765.5</v>
          </cell>
          <cell r="AV1192">
            <v>1765.5</v>
          </cell>
          <cell r="AZ1192">
            <v>882.75</v>
          </cell>
        </row>
        <row r="1193">
          <cell r="Q1193">
            <v>0</v>
          </cell>
          <cell r="S1193">
            <v>0</v>
          </cell>
          <cell r="U1193">
            <v>0</v>
          </cell>
          <cell r="V1193">
            <v>0</v>
          </cell>
          <cell r="W1193">
            <v>0</v>
          </cell>
          <cell r="Y1193">
            <v>0</v>
          </cell>
          <cell r="AA1193">
            <v>0</v>
          </cell>
          <cell r="AJ1193">
            <v>0</v>
          </cell>
          <cell r="AN1193">
            <v>0</v>
          </cell>
          <cell r="AR1193">
            <v>0</v>
          </cell>
          <cell r="AV1193">
            <v>0</v>
          </cell>
          <cell r="AZ1193">
            <v>0</v>
          </cell>
        </row>
        <row r="1194">
          <cell r="Q1194">
            <v>-9967120</v>
          </cell>
          <cell r="S1194">
            <v>-9273694.8200000003</v>
          </cell>
          <cell r="U1194">
            <v>-9667142.1999999993</v>
          </cell>
          <cell r="V1194">
            <v>-9910414.1699999999</v>
          </cell>
          <cell r="W1194">
            <v>-8802206.6099999994</v>
          </cell>
          <cell r="Y1194">
            <v>-9119672.4100000001</v>
          </cell>
          <cell r="AA1194">
            <v>-9235749.0199999996</v>
          </cell>
          <cell r="AJ1194">
            <v>-9229402.8145833332</v>
          </cell>
          <cell r="AN1194">
            <v>-9386309.5666666664</v>
          </cell>
          <cell r="AR1194">
            <v>-9475993.0791666675</v>
          </cell>
          <cell r="AV1194">
            <v>-9358794.6695833318</v>
          </cell>
          <cell r="AZ1194">
            <v>-9569417.0291666668</v>
          </cell>
        </row>
        <row r="1195">
          <cell r="Q1195">
            <v>-781000</v>
          </cell>
          <cell r="S1195">
            <v>-781000</v>
          </cell>
          <cell r="U1195">
            <v>-781000</v>
          </cell>
          <cell r="V1195">
            <v>-781000</v>
          </cell>
          <cell r="W1195">
            <v>-781000</v>
          </cell>
          <cell r="Y1195">
            <v>-781000</v>
          </cell>
          <cell r="AA1195">
            <v>-781000</v>
          </cell>
          <cell r="AJ1195">
            <v>-587770.25</v>
          </cell>
          <cell r="AN1195">
            <v>-781000</v>
          </cell>
          <cell r="AR1195">
            <v>-781000</v>
          </cell>
          <cell r="AV1195">
            <v>-781000</v>
          </cell>
          <cell r="AZ1195">
            <v>-781000</v>
          </cell>
        </row>
        <row r="1196">
          <cell r="Q1196">
            <v>-84404066.700000003</v>
          </cell>
          <cell r="S1196">
            <v>-48046971.759999998</v>
          </cell>
          <cell r="U1196">
            <v>-34796762.18</v>
          </cell>
          <cell r="V1196">
            <v>-28355676.48</v>
          </cell>
          <cell r="W1196">
            <v>-26914454.66</v>
          </cell>
          <cell r="Y1196">
            <v>-32305510.809999999</v>
          </cell>
          <cell r="AA1196">
            <v>-38483013.869999997</v>
          </cell>
          <cell r="AJ1196">
            <v>-81579689.648750007</v>
          </cell>
          <cell r="AN1196">
            <v>-69183702.806666657</v>
          </cell>
          <cell r="AR1196">
            <v>-48671418.905416667</v>
          </cell>
          <cell r="AV1196">
            <v>-43081308.452499993</v>
          </cell>
          <cell r="AZ1196">
            <v>-45425589.578749992</v>
          </cell>
        </row>
        <row r="1197">
          <cell r="Q1197">
            <v>0</v>
          </cell>
          <cell r="S1197">
            <v>0</v>
          </cell>
          <cell r="U1197">
            <v>0</v>
          </cell>
          <cell r="V1197">
            <v>0</v>
          </cell>
          <cell r="W1197">
            <v>0</v>
          </cell>
          <cell r="Y1197">
            <v>0</v>
          </cell>
          <cell r="AA1197">
            <v>0</v>
          </cell>
          <cell r="AJ1197">
            <v>0</v>
          </cell>
          <cell r="AN1197">
            <v>0</v>
          </cell>
          <cell r="AR1197">
            <v>0</v>
          </cell>
          <cell r="AV1197">
            <v>0</v>
          </cell>
          <cell r="AZ1197">
            <v>0</v>
          </cell>
        </row>
        <row r="1198">
          <cell r="Q1198">
            <v>-448562.49</v>
          </cell>
          <cell r="S1198">
            <v>-46701.27</v>
          </cell>
          <cell r="U1198">
            <v>-44488.14</v>
          </cell>
          <cell r="V1198">
            <v>-40255.01</v>
          </cell>
          <cell r="W1198">
            <v>-40255.01</v>
          </cell>
          <cell r="Y1198">
            <v>-40255.01</v>
          </cell>
          <cell r="AA1198">
            <v>-40255.01</v>
          </cell>
          <cell r="AJ1198">
            <v>-18690.103749999998</v>
          </cell>
          <cell r="AN1198">
            <v>-52728.773333333324</v>
          </cell>
          <cell r="AR1198">
            <v>-66323.490416666667</v>
          </cell>
          <cell r="AV1198">
            <v>-59904.357500000006</v>
          </cell>
          <cell r="AZ1198">
            <v>-27455.466666666664</v>
          </cell>
        </row>
        <row r="1199">
          <cell r="Q1199">
            <v>-61558.64</v>
          </cell>
          <cell r="S1199">
            <v>0</v>
          </cell>
          <cell r="U1199">
            <v>0</v>
          </cell>
          <cell r="V1199">
            <v>0</v>
          </cell>
          <cell r="W1199">
            <v>0</v>
          </cell>
          <cell r="Y1199">
            <v>0</v>
          </cell>
          <cell r="AA1199">
            <v>0</v>
          </cell>
          <cell r="AJ1199">
            <v>-2564.9433333333332</v>
          </cell>
          <cell r="AN1199">
            <v>-5129.8866666666663</v>
          </cell>
          <cell r="AR1199">
            <v>-5129.8866666666663</v>
          </cell>
          <cell r="AV1199">
            <v>-2564.9433333333332</v>
          </cell>
          <cell r="AZ1199">
            <v>0</v>
          </cell>
        </row>
        <row r="1200">
          <cell r="Q1200">
            <v>-1945133.78</v>
          </cell>
          <cell r="S1200">
            <v>-832230.19</v>
          </cell>
          <cell r="U1200">
            <v>-832230.19</v>
          </cell>
          <cell r="V1200">
            <v>0</v>
          </cell>
          <cell r="W1200">
            <v>0</v>
          </cell>
          <cell r="Y1200">
            <v>0</v>
          </cell>
          <cell r="AA1200">
            <v>0</v>
          </cell>
          <cell r="AJ1200">
            <v>-81047.24083333333</v>
          </cell>
          <cell r="AN1200">
            <v>-404828.2870833333</v>
          </cell>
          <cell r="AR1200">
            <v>-439504.54499999993</v>
          </cell>
          <cell r="AV1200">
            <v>-358457.30416666664</v>
          </cell>
          <cell r="AZ1200">
            <v>-34676.257916666662</v>
          </cell>
        </row>
        <row r="1201">
          <cell r="Q1201">
            <v>-390</v>
          </cell>
          <cell r="S1201">
            <v>110.66</v>
          </cell>
          <cell r="U1201">
            <v>0</v>
          </cell>
          <cell r="V1201">
            <v>-240.86</v>
          </cell>
          <cell r="W1201">
            <v>-271.29000000000002</v>
          </cell>
          <cell r="Y1201">
            <v>0</v>
          </cell>
          <cell r="AA1201">
            <v>0</v>
          </cell>
          <cell r="AJ1201">
            <v>-171.74125000000001</v>
          </cell>
          <cell r="AN1201">
            <v>-134.18458333333334</v>
          </cell>
          <cell r="AR1201">
            <v>-102.15750000000001</v>
          </cell>
          <cell r="AV1201">
            <v>-83.711666666666659</v>
          </cell>
          <cell r="AZ1201">
            <v>-75.438333333333347</v>
          </cell>
        </row>
        <row r="1202">
          <cell r="Q1202">
            <v>-4868.8999999999996</v>
          </cell>
          <cell r="S1202">
            <v>0</v>
          </cell>
          <cell r="U1202">
            <v>0</v>
          </cell>
          <cell r="V1202">
            <v>-4174.91</v>
          </cell>
          <cell r="W1202">
            <v>-4163.91</v>
          </cell>
          <cell r="Y1202">
            <v>0</v>
          </cell>
          <cell r="AA1202">
            <v>0</v>
          </cell>
          <cell r="AJ1202">
            <v>-2734.9787500000002</v>
          </cell>
          <cell r="AN1202">
            <v>-1757.6125</v>
          </cell>
          <cell r="AR1202">
            <v>-1488.9458333333332</v>
          </cell>
          <cell r="AV1202">
            <v>-1267.0133333333333</v>
          </cell>
          <cell r="AZ1202">
            <v>-1065.8091666666667</v>
          </cell>
        </row>
        <row r="1203">
          <cell r="Q1203">
            <v>0</v>
          </cell>
          <cell r="S1203">
            <v>0</v>
          </cell>
          <cell r="U1203">
            <v>0</v>
          </cell>
          <cell r="V1203">
            <v>0</v>
          </cell>
          <cell r="W1203">
            <v>0</v>
          </cell>
          <cell r="Y1203">
            <v>0</v>
          </cell>
          <cell r="AA1203">
            <v>0</v>
          </cell>
          <cell r="AJ1203">
            <v>0</v>
          </cell>
          <cell r="AN1203">
            <v>0</v>
          </cell>
          <cell r="AR1203">
            <v>0</v>
          </cell>
          <cell r="AV1203">
            <v>0</v>
          </cell>
          <cell r="AZ1203">
            <v>0</v>
          </cell>
        </row>
        <row r="1204">
          <cell r="Q1204">
            <v>0</v>
          </cell>
          <cell r="S1204">
            <v>0</v>
          </cell>
          <cell r="U1204">
            <v>0</v>
          </cell>
          <cell r="V1204">
            <v>0</v>
          </cell>
          <cell r="W1204">
            <v>0</v>
          </cell>
          <cell r="Y1204">
            <v>0</v>
          </cell>
          <cell r="AA1204">
            <v>0</v>
          </cell>
          <cell r="AJ1204">
            <v>0</v>
          </cell>
          <cell r="AN1204">
            <v>0</v>
          </cell>
          <cell r="AR1204">
            <v>0</v>
          </cell>
          <cell r="AV1204">
            <v>0</v>
          </cell>
          <cell r="AZ1204">
            <v>0</v>
          </cell>
        </row>
        <row r="1205">
          <cell r="Q1205">
            <v>0</v>
          </cell>
          <cell r="S1205">
            <v>0</v>
          </cell>
          <cell r="U1205">
            <v>0</v>
          </cell>
          <cell r="V1205">
            <v>0</v>
          </cell>
          <cell r="W1205">
            <v>0</v>
          </cell>
          <cell r="Y1205">
            <v>0</v>
          </cell>
          <cell r="AA1205">
            <v>0</v>
          </cell>
          <cell r="AJ1205">
            <v>-33540.833333333336</v>
          </cell>
          <cell r="AN1205">
            <v>0</v>
          </cell>
          <cell r="AR1205">
            <v>0</v>
          </cell>
          <cell r="AV1205">
            <v>0</v>
          </cell>
          <cell r="AZ1205">
            <v>0</v>
          </cell>
        </row>
        <row r="1206">
          <cell r="Q1206">
            <v>0</v>
          </cell>
          <cell r="S1206">
            <v>0</v>
          </cell>
          <cell r="U1206">
            <v>0</v>
          </cell>
          <cell r="V1206">
            <v>0</v>
          </cell>
          <cell r="W1206">
            <v>0</v>
          </cell>
          <cell r="Y1206">
            <v>0</v>
          </cell>
          <cell r="AA1206">
            <v>0</v>
          </cell>
          <cell r="AJ1206">
            <v>0</v>
          </cell>
          <cell r="AN1206">
            <v>0</v>
          </cell>
          <cell r="AR1206">
            <v>0</v>
          </cell>
          <cell r="AV1206">
            <v>0</v>
          </cell>
          <cell r="AZ1206">
            <v>0</v>
          </cell>
        </row>
        <row r="1207">
          <cell r="Q1207">
            <v>-928471</v>
          </cell>
          <cell r="S1207">
            <v>-919009.69</v>
          </cell>
          <cell r="U1207">
            <v>-365999.94</v>
          </cell>
          <cell r="V1207">
            <v>-365999.94</v>
          </cell>
          <cell r="W1207">
            <v>-365999.94</v>
          </cell>
          <cell r="Y1207">
            <v>-365999.94</v>
          </cell>
          <cell r="AA1207">
            <v>-365999.94</v>
          </cell>
          <cell r="AJ1207">
            <v>-859962.375</v>
          </cell>
          <cell r="AN1207">
            <v>-765022.04999999993</v>
          </cell>
          <cell r="AR1207">
            <v>-646447.03000000014</v>
          </cell>
          <cell r="AV1207">
            <v>-482392.96833333332</v>
          </cell>
          <cell r="AZ1207">
            <v>-365999.94</v>
          </cell>
        </row>
        <row r="1208">
          <cell r="Q1208">
            <v>0</v>
          </cell>
          <cell r="S1208">
            <v>0</v>
          </cell>
          <cell r="U1208">
            <v>0</v>
          </cell>
          <cell r="V1208">
            <v>0</v>
          </cell>
          <cell r="W1208">
            <v>0</v>
          </cell>
          <cell r="Y1208">
            <v>0</v>
          </cell>
          <cell r="AA1208">
            <v>0</v>
          </cell>
          <cell r="AJ1208">
            <v>0</v>
          </cell>
          <cell r="AN1208">
            <v>0</v>
          </cell>
          <cell r="AR1208">
            <v>0</v>
          </cell>
          <cell r="AV1208">
            <v>0</v>
          </cell>
          <cell r="AZ1208">
            <v>0</v>
          </cell>
        </row>
        <row r="1209">
          <cell r="Q1209">
            <v>0</v>
          </cell>
          <cell r="S1209">
            <v>0</v>
          </cell>
          <cell r="U1209">
            <v>0</v>
          </cell>
          <cell r="V1209">
            <v>0</v>
          </cell>
          <cell r="W1209">
            <v>0</v>
          </cell>
          <cell r="Y1209">
            <v>0</v>
          </cell>
          <cell r="AA1209">
            <v>0</v>
          </cell>
          <cell r="AJ1209">
            <v>0</v>
          </cell>
          <cell r="AN1209">
            <v>0</v>
          </cell>
          <cell r="AR1209">
            <v>0</v>
          </cell>
          <cell r="AV1209">
            <v>0</v>
          </cell>
          <cell r="AZ1209">
            <v>0</v>
          </cell>
        </row>
        <row r="1210">
          <cell r="Q1210">
            <v>-9266734.0099999998</v>
          </cell>
          <cell r="S1210">
            <v>-8811617.6300000008</v>
          </cell>
          <cell r="U1210">
            <v>-10695226.029999999</v>
          </cell>
          <cell r="V1210">
            <v>-11154543.880000001</v>
          </cell>
          <cell r="W1210">
            <v>-10463837.34</v>
          </cell>
          <cell r="Y1210">
            <v>-9682253.9199999999</v>
          </cell>
          <cell r="AA1210">
            <v>-11007189.58</v>
          </cell>
          <cell r="AJ1210">
            <v>-8119877.9887499996</v>
          </cell>
          <cell r="AN1210">
            <v>-8858932.8983333334</v>
          </cell>
          <cell r="AR1210">
            <v>-9462708.9279166665</v>
          </cell>
          <cell r="AV1210">
            <v>-9913614.4587500002</v>
          </cell>
          <cell r="AZ1210">
            <v>-10003417.957083333</v>
          </cell>
        </row>
        <row r="1211">
          <cell r="Q1211">
            <v>-17587000.539999999</v>
          </cell>
          <cell r="S1211">
            <v>-18941932.789999999</v>
          </cell>
          <cell r="U1211">
            <v>-2910350.09</v>
          </cell>
          <cell r="V1211">
            <v>-3671100.1</v>
          </cell>
          <cell r="W1211">
            <v>-5191440.7</v>
          </cell>
          <cell r="Y1211">
            <v>-6683184.0300000003</v>
          </cell>
          <cell r="AA1211">
            <v>-9802887.0600000005</v>
          </cell>
          <cell r="AJ1211">
            <v>-12378105.711666666</v>
          </cell>
          <cell r="AN1211">
            <v>-12594632.802499996</v>
          </cell>
          <cell r="AR1211">
            <v>-11000802.322916666</v>
          </cell>
          <cell r="AV1211">
            <v>-8988056.6812500004</v>
          </cell>
          <cell r="AZ1211">
            <v>-7885065.2404166674</v>
          </cell>
        </row>
        <row r="1212">
          <cell r="Q1212">
            <v>-67426204.189999998</v>
          </cell>
          <cell r="S1212">
            <v>-54081058.539999999</v>
          </cell>
          <cell r="U1212">
            <v>-44061621</v>
          </cell>
          <cell r="V1212">
            <v>-45643562.700000003</v>
          </cell>
          <cell r="W1212">
            <v>-38816954.140000001</v>
          </cell>
          <cell r="Y1212">
            <v>-36882113.329999998</v>
          </cell>
          <cell r="AA1212">
            <v>-47582754.460000001</v>
          </cell>
          <cell r="AJ1212">
            <v>-35546664.664166659</v>
          </cell>
          <cell r="AN1212">
            <v>-38983051.1325</v>
          </cell>
          <cell r="AR1212">
            <v>-48154788.806249999</v>
          </cell>
          <cell r="AV1212">
            <v>-47249460.987916656</v>
          </cell>
          <cell r="AZ1212">
            <v>-44986519.522083335</v>
          </cell>
        </row>
        <row r="1213">
          <cell r="Q1213">
            <v>0</v>
          </cell>
          <cell r="S1213">
            <v>0</v>
          </cell>
          <cell r="U1213">
            <v>0</v>
          </cell>
          <cell r="V1213">
            <v>0</v>
          </cell>
          <cell r="W1213">
            <v>0</v>
          </cell>
          <cell r="Y1213">
            <v>0</v>
          </cell>
          <cell r="AA1213">
            <v>0</v>
          </cell>
          <cell r="AJ1213">
            <v>0</v>
          </cell>
          <cell r="AN1213">
            <v>0</v>
          </cell>
          <cell r="AR1213">
            <v>0</v>
          </cell>
          <cell r="AV1213">
            <v>0</v>
          </cell>
          <cell r="AZ1213">
            <v>0</v>
          </cell>
        </row>
        <row r="1214">
          <cell r="Q1214">
            <v>0</v>
          </cell>
          <cell r="S1214">
            <v>0</v>
          </cell>
          <cell r="U1214">
            <v>0</v>
          </cell>
          <cell r="V1214">
            <v>0</v>
          </cell>
          <cell r="W1214">
            <v>0</v>
          </cell>
          <cell r="Y1214">
            <v>0</v>
          </cell>
          <cell r="AA1214">
            <v>0</v>
          </cell>
          <cell r="AJ1214">
            <v>0</v>
          </cell>
          <cell r="AN1214">
            <v>0</v>
          </cell>
          <cell r="AR1214">
            <v>0</v>
          </cell>
          <cell r="AV1214">
            <v>0</v>
          </cell>
          <cell r="AZ1214">
            <v>0</v>
          </cell>
        </row>
        <row r="1215">
          <cell r="Q1215">
            <v>0</v>
          </cell>
          <cell r="S1215">
            <v>0</v>
          </cell>
          <cell r="U1215">
            <v>0</v>
          </cell>
          <cell r="V1215">
            <v>0</v>
          </cell>
          <cell r="W1215">
            <v>0</v>
          </cell>
          <cell r="Y1215">
            <v>0</v>
          </cell>
          <cell r="AA1215">
            <v>0</v>
          </cell>
          <cell r="AJ1215">
            <v>0</v>
          </cell>
          <cell r="AN1215">
            <v>0</v>
          </cell>
          <cell r="AR1215">
            <v>0</v>
          </cell>
          <cell r="AV1215">
            <v>0</v>
          </cell>
          <cell r="AZ1215">
            <v>0</v>
          </cell>
        </row>
        <row r="1216">
          <cell r="Q1216">
            <v>0</v>
          </cell>
          <cell r="S1216">
            <v>0</v>
          </cell>
          <cell r="U1216">
            <v>0</v>
          </cell>
          <cell r="V1216">
            <v>0</v>
          </cell>
          <cell r="W1216">
            <v>0</v>
          </cell>
          <cell r="Y1216">
            <v>0</v>
          </cell>
          <cell r="AA1216">
            <v>0</v>
          </cell>
          <cell r="AJ1216">
            <v>0</v>
          </cell>
          <cell r="AN1216">
            <v>0</v>
          </cell>
          <cell r="AR1216">
            <v>0</v>
          </cell>
          <cell r="AV1216">
            <v>0</v>
          </cell>
          <cell r="AZ1216">
            <v>0</v>
          </cell>
        </row>
        <row r="1217">
          <cell r="Q1217">
            <v>0</v>
          </cell>
          <cell r="S1217">
            <v>0</v>
          </cell>
          <cell r="U1217">
            <v>0</v>
          </cell>
          <cell r="V1217">
            <v>0</v>
          </cell>
          <cell r="W1217">
            <v>0</v>
          </cell>
          <cell r="Y1217">
            <v>0</v>
          </cell>
          <cell r="AA1217">
            <v>0</v>
          </cell>
          <cell r="AJ1217">
            <v>0</v>
          </cell>
          <cell r="AN1217">
            <v>0</v>
          </cell>
          <cell r="AR1217">
            <v>0</v>
          </cell>
          <cell r="AV1217">
            <v>0</v>
          </cell>
          <cell r="AZ1217">
            <v>0</v>
          </cell>
        </row>
        <row r="1218">
          <cell r="Q1218">
            <v>0</v>
          </cell>
          <cell r="S1218">
            <v>0</v>
          </cell>
          <cell r="U1218">
            <v>0</v>
          </cell>
          <cell r="V1218">
            <v>0</v>
          </cell>
          <cell r="W1218">
            <v>0</v>
          </cell>
          <cell r="Y1218">
            <v>0</v>
          </cell>
          <cell r="AA1218">
            <v>0</v>
          </cell>
          <cell r="AJ1218">
            <v>0</v>
          </cell>
          <cell r="AN1218">
            <v>0</v>
          </cell>
          <cell r="AR1218">
            <v>0</v>
          </cell>
          <cell r="AV1218">
            <v>0</v>
          </cell>
          <cell r="AZ1218">
            <v>0</v>
          </cell>
        </row>
        <row r="1219">
          <cell r="Q1219">
            <v>0</v>
          </cell>
          <cell r="S1219">
            <v>0</v>
          </cell>
          <cell r="U1219">
            <v>0</v>
          </cell>
          <cell r="V1219">
            <v>0</v>
          </cell>
          <cell r="W1219">
            <v>0</v>
          </cell>
          <cell r="Y1219">
            <v>0</v>
          </cell>
          <cell r="AA1219">
            <v>0</v>
          </cell>
          <cell r="AJ1219">
            <v>0</v>
          </cell>
          <cell r="AN1219">
            <v>0</v>
          </cell>
          <cell r="AR1219">
            <v>0</v>
          </cell>
          <cell r="AV1219">
            <v>0</v>
          </cell>
          <cell r="AZ1219">
            <v>0</v>
          </cell>
        </row>
        <row r="1220">
          <cell r="Q1220">
            <v>0</v>
          </cell>
          <cell r="S1220">
            <v>0</v>
          </cell>
          <cell r="U1220">
            <v>0</v>
          </cell>
          <cell r="V1220">
            <v>0</v>
          </cell>
          <cell r="W1220">
            <v>0</v>
          </cell>
          <cell r="Y1220">
            <v>0</v>
          </cell>
          <cell r="AA1220">
            <v>0</v>
          </cell>
          <cell r="AJ1220">
            <v>0</v>
          </cell>
          <cell r="AN1220">
            <v>0</v>
          </cell>
          <cell r="AR1220">
            <v>0</v>
          </cell>
          <cell r="AV1220">
            <v>0</v>
          </cell>
          <cell r="AZ1220">
            <v>0</v>
          </cell>
        </row>
        <row r="1221">
          <cell r="Q1221">
            <v>-4552623.4400000004</v>
          </cell>
          <cell r="S1221">
            <v>-4742380.04</v>
          </cell>
          <cell r="U1221">
            <v>-5383278.6600000001</v>
          </cell>
          <cell r="V1221">
            <v>-4123804.01</v>
          </cell>
          <cell r="W1221">
            <v>-4534105.16</v>
          </cell>
          <cell r="Y1221">
            <v>-5210938.2699999996</v>
          </cell>
          <cell r="AA1221">
            <v>-6015880.0999999996</v>
          </cell>
          <cell r="AJ1221">
            <v>-4425976.9316666666</v>
          </cell>
          <cell r="AN1221">
            <v>-4705091.3045833325</v>
          </cell>
          <cell r="AR1221">
            <v>-4809368.8737500003</v>
          </cell>
          <cell r="AV1221">
            <v>-5027265.6270833332</v>
          </cell>
          <cell r="AZ1221">
            <v>-5136838.7050000001</v>
          </cell>
        </row>
        <row r="1222">
          <cell r="Q1222">
            <v>-638561.87</v>
          </cell>
          <cell r="S1222">
            <v>-997841.49</v>
          </cell>
          <cell r="U1222">
            <v>-1899875.97</v>
          </cell>
          <cell r="V1222">
            <v>0</v>
          </cell>
          <cell r="W1222">
            <v>-378789.06</v>
          </cell>
          <cell r="Y1222">
            <v>-1487766.48</v>
          </cell>
          <cell r="AA1222">
            <v>-2623619.73</v>
          </cell>
          <cell r="AJ1222">
            <v>-1085034.1958333333</v>
          </cell>
          <cell r="AN1222">
            <v>-1187069.3025</v>
          </cell>
          <cell r="AR1222">
            <v>-1052150.0737500002</v>
          </cell>
          <cell r="AV1222">
            <v>-1143349.6933333334</v>
          </cell>
          <cell r="AZ1222">
            <v>-1255942.9629166666</v>
          </cell>
        </row>
        <row r="1223">
          <cell r="Q1223">
            <v>0</v>
          </cell>
          <cell r="S1223">
            <v>0</v>
          </cell>
          <cell r="U1223">
            <v>0</v>
          </cell>
          <cell r="V1223">
            <v>0</v>
          </cell>
          <cell r="W1223">
            <v>0</v>
          </cell>
          <cell r="Y1223">
            <v>0</v>
          </cell>
          <cell r="AA1223">
            <v>0</v>
          </cell>
          <cell r="AJ1223">
            <v>0</v>
          </cell>
          <cell r="AN1223">
            <v>0</v>
          </cell>
          <cell r="AR1223">
            <v>0</v>
          </cell>
          <cell r="AV1223">
            <v>0</v>
          </cell>
          <cell r="AZ1223">
            <v>0</v>
          </cell>
        </row>
        <row r="1224">
          <cell r="Q1224">
            <v>0</v>
          </cell>
          <cell r="S1224">
            <v>0</v>
          </cell>
          <cell r="U1224">
            <v>0</v>
          </cell>
          <cell r="V1224">
            <v>0</v>
          </cell>
          <cell r="W1224">
            <v>0</v>
          </cell>
          <cell r="Y1224">
            <v>0</v>
          </cell>
          <cell r="AA1224">
            <v>0</v>
          </cell>
          <cell r="AJ1224">
            <v>0</v>
          </cell>
          <cell r="AN1224">
            <v>0</v>
          </cell>
          <cell r="AR1224">
            <v>0</v>
          </cell>
          <cell r="AV1224">
            <v>-0.375</v>
          </cell>
          <cell r="AZ1224">
            <v>-0.75</v>
          </cell>
        </row>
        <row r="1225">
          <cell r="Q1225">
            <v>-150877.4</v>
          </cell>
          <cell r="S1225">
            <v>-85.32</v>
          </cell>
          <cell r="U1225">
            <v>-127.72</v>
          </cell>
          <cell r="V1225">
            <v>-140498.04</v>
          </cell>
          <cell r="W1225">
            <v>-141219.9</v>
          </cell>
          <cell r="Y1225">
            <v>3742.38</v>
          </cell>
          <cell r="AA1225">
            <v>1085.1400000000001</v>
          </cell>
          <cell r="AJ1225">
            <v>-36705.42833333333</v>
          </cell>
          <cell r="AN1225">
            <v>-35106.421249999999</v>
          </cell>
          <cell r="AR1225">
            <v>-46903.480833333342</v>
          </cell>
          <cell r="AV1225">
            <v>-41658.121250000004</v>
          </cell>
          <cell r="AZ1225">
            <v>-35596.457083333335</v>
          </cell>
        </row>
        <row r="1226">
          <cell r="Q1226">
            <v>0</v>
          </cell>
          <cell r="S1226">
            <v>0</v>
          </cell>
          <cell r="U1226">
            <v>0</v>
          </cell>
          <cell r="V1226">
            <v>0</v>
          </cell>
          <cell r="W1226">
            <v>0</v>
          </cell>
          <cell r="Y1226">
            <v>0</v>
          </cell>
          <cell r="AA1226">
            <v>0</v>
          </cell>
          <cell r="AJ1226">
            <v>0</v>
          </cell>
          <cell r="AN1226">
            <v>0</v>
          </cell>
          <cell r="AR1226">
            <v>0</v>
          </cell>
          <cell r="AV1226">
            <v>0</v>
          </cell>
          <cell r="AZ1226">
            <v>0</v>
          </cell>
        </row>
        <row r="1227">
          <cell r="Q1227">
            <v>-7813.52</v>
          </cell>
          <cell r="S1227">
            <v>728908.01</v>
          </cell>
          <cell r="U1227">
            <v>2481.0100000000002</v>
          </cell>
          <cell r="V1227">
            <v>-5137.49</v>
          </cell>
          <cell r="W1227">
            <v>738652.01</v>
          </cell>
          <cell r="Y1227">
            <v>-7999.99</v>
          </cell>
          <cell r="AA1227">
            <v>-10904.99</v>
          </cell>
          <cell r="AJ1227">
            <v>135467.78708333333</v>
          </cell>
          <cell r="AN1227">
            <v>145151.39583333334</v>
          </cell>
          <cell r="AR1227">
            <v>126979.75666666665</v>
          </cell>
          <cell r="AV1227">
            <v>180577.49125000005</v>
          </cell>
          <cell r="AZ1227">
            <v>230019.01249999998</v>
          </cell>
        </row>
        <row r="1228">
          <cell r="Q1228">
            <v>640.58000000000004</v>
          </cell>
          <cell r="S1228">
            <v>323197.21999999997</v>
          </cell>
          <cell r="U1228">
            <v>120426.22</v>
          </cell>
          <cell r="V1228">
            <v>324824.42</v>
          </cell>
          <cell r="W1228">
            <v>328281.46999999997</v>
          </cell>
          <cell r="Y1228">
            <v>1343.83</v>
          </cell>
          <cell r="AA1228">
            <v>-1988.26</v>
          </cell>
          <cell r="AJ1228">
            <v>34514.499166666668</v>
          </cell>
          <cell r="AN1228">
            <v>73914.641666666663</v>
          </cell>
          <cell r="AR1228">
            <v>112397.8925</v>
          </cell>
          <cell r="AV1228">
            <v>145674.59624999997</v>
          </cell>
          <cell r="AZ1228">
            <v>124794.28541666665</v>
          </cell>
        </row>
        <row r="1229">
          <cell r="Q1229">
            <v>11067.34</v>
          </cell>
          <cell r="S1229">
            <v>144170.89000000001</v>
          </cell>
          <cell r="U1229">
            <v>7820.23</v>
          </cell>
          <cell r="V1229">
            <v>151548.29</v>
          </cell>
          <cell r="W1229">
            <v>154195.89000000001</v>
          </cell>
          <cell r="Y1229">
            <v>157270.73000000001</v>
          </cell>
          <cell r="AA1229">
            <v>20101.830000000002</v>
          </cell>
          <cell r="AJ1229">
            <v>45942.068333333329</v>
          </cell>
          <cell r="AN1229">
            <v>38799.789166666669</v>
          </cell>
          <cell r="AR1229">
            <v>54457.036250000005</v>
          </cell>
          <cell r="AV1229">
            <v>58738.299166666671</v>
          </cell>
          <cell r="AZ1229">
            <v>73431.543750000012</v>
          </cell>
        </row>
        <row r="1230">
          <cell r="Q1230">
            <v>-206.87</v>
          </cell>
          <cell r="S1230">
            <v>-403.1</v>
          </cell>
          <cell r="U1230">
            <v>10964.2</v>
          </cell>
          <cell r="V1230">
            <v>-608.71</v>
          </cell>
          <cell r="W1230">
            <v>11033.59</v>
          </cell>
          <cell r="Y1230">
            <v>-491.91</v>
          </cell>
          <cell r="AA1230">
            <v>11185.87</v>
          </cell>
          <cell r="AJ1230">
            <v>2187.3875000000003</v>
          </cell>
          <cell r="AN1230">
            <v>2641.4058333333337</v>
          </cell>
          <cell r="AR1230">
            <v>2191.2779166666664</v>
          </cell>
          <cell r="AV1230">
            <v>2410.4312500000001</v>
          </cell>
          <cell r="AZ1230">
            <v>4207.7237500000001</v>
          </cell>
        </row>
        <row r="1231">
          <cell r="Q1231">
            <v>-2685.12</v>
          </cell>
          <cell r="S1231">
            <v>68305.39</v>
          </cell>
          <cell r="U1231">
            <v>-8930.19</v>
          </cell>
          <cell r="V1231">
            <v>71032.210000000006</v>
          </cell>
          <cell r="W1231">
            <v>-5223.29</v>
          </cell>
          <cell r="Y1231">
            <v>73453.23</v>
          </cell>
          <cell r="AA1231">
            <v>73905.47</v>
          </cell>
          <cell r="AJ1231">
            <v>18682.079166666666</v>
          </cell>
          <cell r="AN1231">
            <v>12836.832916666668</v>
          </cell>
          <cell r="AR1231">
            <v>19169.288333333334</v>
          </cell>
          <cell r="AV1231">
            <v>33227.895833333328</v>
          </cell>
          <cell r="AZ1231">
            <v>50608.66333333333</v>
          </cell>
        </row>
        <row r="1232">
          <cell r="Q1232">
            <v>-11815.55</v>
          </cell>
          <cell r="S1232">
            <v>-11629.35</v>
          </cell>
          <cell r="U1232">
            <v>-11983.62</v>
          </cell>
          <cell r="V1232">
            <v>-11983.62</v>
          </cell>
          <cell r="W1232">
            <v>-12229.42</v>
          </cell>
          <cell r="Y1232">
            <v>-12316.42</v>
          </cell>
          <cell r="AA1232">
            <v>-12381.63</v>
          </cell>
          <cell r="AJ1232">
            <v>-11628.502916666666</v>
          </cell>
          <cell r="AN1232">
            <v>-11891.817083333333</v>
          </cell>
          <cell r="AR1232">
            <v>-11981.534166666665</v>
          </cell>
          <cell r="AV1232">
            <v>-12114.795833333335</v>
          </cell>
          <cell r="AZ1232">
            <v>-12276.553333333331</v>
          </cell>
        </row>
        <row r="1233">
          <cell r="Q1233">
            <v>-152384.01</v>
          </cell>
          <cell r="S1233">
            <v>0</v>
          </cell>
          <cell r="U1233">
            <v>0</v>
          </cell>
          <cell r="V1233">
            <v>0</v>
          </cell>
          <cell r="W1233">
            <v>0</v>
          </cell>
          <cell r="Y1233">
            <v>0</v>
          </cell>
          <cell r="AA1233">
            <v>0</v>
          </cell>
          <cell r="AJ1233">
            <v>-6349.3337500000007</v>
          </cell>
          <cell r="AN1233">
            <v>-12698.667500000001</v>
          </cell>
          <cell r="AR1233">
            <v>-12698.667500000001</v>
          </cell>
          <cell r="AV1233">
            <v>-6349.3337500000007</v>
          </cell>
          <cell r="AZ1233">
            <v>0</v>
          </cell>
        </row>
        <row r="1234">
          <cell r="U1234">
            <v>-948300</v>
          </cell>
          <cell r="V1234">
            <v>-1181658</v>
          </cell>
          <cell r="W1234">
            <v>-1477072.5</v>
          </cell>
          <cell r="Y1234">
            <v>-2067901.5</v>
          </cell>
          <cell r="AA1234">
            <v>-2658730.5</v>
          </cell>
          <cell r="AJ1234">
            <v>0</v>
          </cell>
          <cell r="AN1234">
            <v>-92195.833333333328</v>
          </cell>
          <cell r="AR1234">
            <v>-587139.02083333337</v>
          </cell>
          <cell r="AV1234">
            <v>-1473382.5208333333</v>
          </cell>
          <cell r="AZ1234">
            <v>-2218194.4375</v>
          </cell>
        </row>
        <row r="1235">
          <cell r="Q1235">
            <v>0</v>
          </cell>
          <cell r="S1235">
            <v>0</v>
          </cell>
          <cell r="U1235">
            <v>0</v>
          </cell>
          <cell r="V1235">
            <v>0</v>
          </cell>
          <cell r="W1235">
            <v>0</v>
          </cell>
          <cell r="Y1235">
            <v>0</v>
          </cell>
          <cell r="AA1235">
            <v>0</v>
          </cell>
          <cell r="AJ1235">
            <v>217.4666666666667</v>
          </cell>
          <cell r="AN1235">
            <v>3.1666666666666669E-2</v>
          </cell>
          <cell r="AR1235">
            <v>0</v>
          </cell>
          <cell r="AV1235">
            <v>0</v>
          </cell>
          <cell r="AZ1235">
            <v>107.20083333333334</v>
          </cell>
        </row>
        <row r="1236">
          <cell r="Q1236">
            <v>-25000</v>
          </cell>
          <cell r="S1236">
            <v>0</v>
          </cell>
          <cell r="U1236">
            <v>0</v>
          </cell>
          <cell r="V1236">
            <v>0</v>
          </cell>
          <cell r="W1236">
            <v>0</v>
          </cell>
          <cell r="Y1236">
            <v>0</v>
          </cell>
          <cell r="AA1236">
            <v>0</v>
          </cell>
          <cell r="AJ1236">
            <v>-58333.333333333336</v>
          </cell>
          <cell r="AN1236">
            <v>-17708.333333333332</v>
          </cell>
          <cell r="AR1236">
            <v>-9375</v>
          </cell>
          <cell r="AV1236">
            <v>-1041.6666666666667</v>
          </cell>
          <cell r="AZ1236">
            <v>0</v>
          </cell>
        </row>
        <row r="1237">
          <cell r="Q1237">
            <v>0</v>
          </cell>
          <cell r="S1237">
            <v>0</v>
          </cell>
          <cell r="U1237">
            <v>0</v>
          </cell>
          <cell r="V1237">
            <v>0</v>
          </cell>
          <cell r="W1237">
            <v>0</v>
          </cell>
          <cell r="Y1237">
            <v>0</v>
          </cell>
          <cell r="AA1237">
            <v>0</v>
          </cell>
          <cell r="AJ1237">
            <v>0</v>
          </cell>
          <cell r="AN1237">
            <v>0</v>
          </cell>
          <cell r="AR1237">
            <v>0</v>
          </cell>
          <cell r="AV1237">
            <v>0</v>
          </cell>
          <cell r="AZ1237">
            <v>0</v>
          </cell>
        </row>
        <row r="1238">
          <cell r="Q1238">
            <v>-38562846.57</v>
          </cell>
          <cell r="S1238">
            <v>-20269031.789999999</v>
          </cell>
          <cell r="U1238">
            <v>-17171832.870000001</v>
          </cell>
          <cell r="V1238">
            <v>-21930157.329999998</v>
          </cell>
          <cell r="W1238">
            <v>-21660765.329999998</v>
          </cell>
          <cell r="Y1238">
            <v>-32435906.010000002</v>
          </cell>
          <cell r="AA1238">
            <v>-26712093.75</v>
          </cell>
          <cell r="AJ1238">
            <v>-23057920.116249997</v>
          </cell>
          <cell r="AN1238">
            <v>-23147995.216249999</v>
          </cell>
          <cell r="AR1238">
            <v>-23208547.426666662</v>
          </cell>
          <cell r="AV1238">
            <v>-25647375.859166667</v>
          </cell>
          <cell r="AZ1238">
            <v>-26947044.120416675</v>
          </cell>
        </row>
        <row r="1239">
          <cell r="Q1239">
            <v>0</v>
          </cell>
          <cell r="S1239">
            <v>0</v>
          </cell>
          <cell r="U1239">
            <v>0</v>
          </cell>
          <cell r="V1239">
            <v>0</v>
          </cell>
          <cell r="W1239">
            <v>0</v>
          </cell>
          <cell r="Y1239">
            <v>0</v>
          </cell>
          <cell r="AA1239">
            <v>0</v>
          </cell>
          <cell r="AJ1239">
            <v>0</v>
          </cell>
          <cell r="AN1239">
            <v>0</v>
          </cell>
          <cell r="AR1239">
            <v>0</v>
          </cell>
          <cell r="AV1239">
            <v>0</v>
          </cell>
          <cell r="AZ1239">
            <v>0</v>
          </cell>
        </row>
        <row r="1240">
          <cell r="Q1240">
            <v>-4926118.8099999996</v>
          </cell>
          <cell r="S1240">
            <v>-8245337.7800000003</v>
          </cell>
          <cell r="U1240">
            <v>1204523.55</v>
          </cell>
          <cell r="V1240">
            <v>-117689.3</v>
          </cell>
          <cell r="W1240">
            <v>-5891569.79</v>
          </cell>
          <cell r="Y1240">
            <v>-2076770.98</v>
          </cell>
          <cell r="AA1240">
            <v>1171343.07</v>
          </cell>
          <cell r="AJ1240">
            <v>-14609206.312500002</v>
          </cell>
          <cell r="AN1240">
            <v>-15367896.429583335</v>
          </cell>
          <cell r="AR1240">
            <v>-4472586.8720833333</v>
          </cell>
          <cell r="AV1240">
            <v>-3362405.2174999998</v>
          </cell>
          <cell r="AZ1240">
            <v>-2713268.3091666666</v>
          </cell>
        </row>
        <row r="1241">
          <cell r="Q1241">
            <v>0</v>
          </cell>
          <cell r="S1241">
            <v>0</v>
          </cell>
          <cell r="U1241">
            <v>0</v>
          </cell>
          <cell r="V1241">
            <v>0</v>
          </cell>
          <cell r="W1241">
            <v>0</v>
          </cell>
          <cell r="Y1241">
            <v>0</v>
          </cell>
          <cell r="AA1241">
            <v>0</v>
          </cell>
          <cell r="AJ1241">
            <v>0</v>
          </cell>
          <cell r="AN1241">
            <v>0</v>
          </cell>
          <cell r="AR1241">
            <v>0</v>
          </cell>
          <cell r="AV1241">
            <v>0</v>
          </cell>
          <cell r="AZ1241">
            <v>0</v>
          </cell>
        </row>
        <row r="1242">
          <cell r="Q1242">
            <v>-107702.7</v>
          </cell>
          <cell r="S1242">
            <v>-46716.160000000003</v>
          </cell>
          <cell r="U1242">
            <v>-119374.04</v>
          </cell>
          <cell r="V1242">
            <v>-166036.9</v>
          </cell>
          <cell r="W1242">
            <v>-120070.93</v>
          </cell>
          <cell r="Y1242">
            <v>-116120.06</v>
          </cell>
          <cell r="AA1242">
            <v>-191203.64</v>
          </cell>
          <cell r="AJ1242">
            <v>-98781.977916666656</v>
          </cell>
          <cell r="AN1242">
            <v>-102434.03291666666</v>
          </cell>
          <cell r="AR1242">
            <v>-112665.34333333337</v>
          </cell>
          <cell r="AV1242">
            <v>-124913.98333333334</v>
          </cell>
          <cell r="AZ1242">
            <v>-137216.35708333334</v>
          </cell>
        </row>
        <row r="1243">
          <cell r="Q1243">
            <v>-117294.16</v>
          </cell>
          <cell r="S1243">
            <v>11423.54</v>
          </cell>
          <cell r="U1243">
            <v>16535.150000000001</v>
          </cell>
          <cell r="V1243">
            <v>17151.830000000002</v>
          </cell>
          <cell r="W1243">
            <v>11786.68</v>
          </cell>
          <cell r="Y1243">
            <v>-32970.29</v>
          </cell>
          <cell r="AA1243">
            <v>-69997.100000000006</v>
          </cell>
          <cell r="AJ1243">
            <v>-46409.30000000001</v>
          </cell>
          <cell r="AN1243">
            <v>-41390.602500000008</v>
          </cell>
          <cell r="AR1243">
            <v>-30655.531666666666</v>
          </cell>
          <cell r="AV1243">
            <v>-22485.362499999999</v>
          </cell>
          <cell r="AZ1243">
            <v>-20196.447916666668</v>
          </cell>
        </row>
        <row r="1244">
          <cell r="Q1244">
            <v>0</v>
          </cell>
          <cell r="S1244">
            <v>-56465.2</v>
          </cell>
          <cell r="U1244">
            <v>-16733.46</v>
          </cell>
          <cell r="V1244">
            <v>-16674.25</v>
          </cell>
          <cell r="W1244">
            <v>0</v>
          </cell>
          <cell r="Y1244">
            <v>0</v>
          </cell>
          <cell r="AA1244">
            <v>0</v>
          </cell>
          <cell r="AJ1244">
            <v>-20391.094166666666</v>
          </cell>
          <cell r="AN1244">
            <v>-19929.013333333336</v>
          </cell>
          <cell r="AR1244">
            <v>-16452.075833333332</v>
          </cell>
          <cell r="AV1244">
            <v>-21263.84375</v>
          </cell>
          <cell r="AZ1244">
            <v>-25512.537499999995</v>
          </cell>
        </row>
        <row r="1245">
          <cell r="Q1245">
            <v>-20</v>
          </cell>
          <cell r="S1245">
            <v>-10</v>
          </cell>
          <cell r="U1245">
            <v>0</v>
          </cell>
          <cell r="V1245">
            <v>-52.5</v>
          </cell>
          <cell r="W1245">
            <v>-2665.64</v>
          </cell>
          <cell r="Y1245">
            <v>0</v>
          </cell>
          <cell r="AA1245">
            <v>0</v>
          </cell>
          <cell r="AJ1245">
            <v>-2930.648333333334</v>
          </cell>
          <cell r="AN1245">
            <v>-354.37000000000006</v>
          </cell>
          <cell r="AR1245">
            <v>-391.57833333333332</v>
          </cell>
          <cell r="AV1245">
            <v>-228.17833333333331</v>
          </cell>
          <cell r="AZ1245">
            <v>-226.51166666666666</v>
          </cell>
        </row>
        <row r="1246">
          <cell r="Q1246">
            <v>-386688.87</v>
          </cell>
          <cell r="S1246">
            <v>-208.65</v>
          </cell>
          <cell r="U1246">
            <v>-201.37</v>
          </cell>
          <cell r="V1246">
            <v>-320263.03999999998</v>
          </cell>
          <cell r="W1246">
            <v>-319920.69</v>
          </cell>
          <cell r="Y1246">
            <v>3594.48</v>
          </cell>
          <cell r="AA1246">
            <v>4154.97</v>
          </cell>
          <cell r="AJ1246">
            <v>-80686.864166666666</v>
          </cell>
          <cell r="AN1246">
            <v>-83117.960416666683</v>
          </cell>
          <cell r="AR1246">
            <v>-109340.73125</v>
          </cell>
          <cell r="AV1246">
            <v>-95770.17</v>
          </cell>
          <cell r="AZ1246">
            <v>-79797.56458333334</v>
          </cell>
        </row>
        <row r="1247">
          <cell r="Q1247">
            <v>-22823.67</v>
          </cell>
          <cell r="S1247">
            <v>0</v>
          </cell>
          <cell r="U1247">
            <v>11.33</v>
          </cell>
          <cell r="V1247">
            <v>-25189.360000000001</v>
          </cell>
          <cell r="W1247">
            <v>-26949.31</v>
          </cell>
          <cell r="Y1247">
            <v>-50</v>
          </cell>
          <cell r="AA1247">
            <v>0</v>
          </cell>
          <cell r="AJ1247">
            <v>-4914.0583333333334</v>
          </cell>
          <cell r="AN1247">
            <v>-5265.7954166666668</v>
          </cell>
          <cell r="AR1247">
            <v>-8087.7112500000003</v>
          </cell>
          <cell r="AV1247">
            <v>-7978.8804166666669</v>
          </cell>
          <cell r="AZ1247">
            <v>-7028.36625</v>
          </cell>
        </row>
        <row r="1248">
          <cell r="Q1248">
            <v>0</v>
          </cell>
          <cell r="S1248">
            <v>0</v>
          </cell>
          <cell r="U1248">
            <v>0</v>
          </cell>
          <cell r="V1248">
            <v>0</v>
          </cell>
          <cell r="W1248">
            <v>0</v>
          </cell>
          <cell r="Y1248">
            <v>0</v>
          </cell>
          <cell r="AA1248">
            <v>0</v>
          </cell>
          <cell r="AJ1248">
            <v>0</v>
          </cell>
          <cell r="AN1248">
            <v>0</v>
          </cell>
          <cell r="AR1248">
            <v>0</v>
          </cell>
          <cell r="AV1248">
            <v>0</v>
          </cell>
          <cell r="AZ1248">
            <v>0</v>
          </cell>
        </row>
        <row r="1249">
          <cell r="Q1249">
            <v>0</v>
          </cell>
          <cell r="S1249">
            <v>0</v>
          </cell>
          <cell r="U1249">
            <v>0</v>
          </cell>
          <cell r="V1249">
            <v>0</v>
          </cell>
          <cell r="W1249">
            <v>0</v>
          </cell>
          <cell r="Y1249">
            <v>0</v>
          </cell>
          <cell r="AA1249">
            <v>0</v>
          </cell>
          <cell r="AJ1249">
            <v>0</v>
          </cell>
          <cell r="AN1249">
            <v>0</v>
          </cell>
          <cell r="AR1249">
            <v>0</v>
          </cell>
          <cell r="AV1249">
            <v>0</v>
          </cell>
          <cell r="AZ1249">
            <v>0</v>
          </cell>
        </row>
        <row r="1250">
          <cell r="Q1250">
            <v>10288.530000000001</v>
          </cell>
          <cell r="S1250">
            <v>11122.82</v>
          </cell>
          <cell r="U1250">
            <v>9009.6200000000008</v>
          </cell>
          <cell r="V1250">
            <v>9664.2199999999993</v>
          </cell>
          <cell r="W1250">
            <v>8292.66</v>
          </cell>
          <cell r="Y1250">
            <v>5970.75</v>
          </cell>
          <cell r="AA1250">
            <v>6959.97</v>
          </cell>
          <cell r="AJ1250">
            <v>13350.444583333336</v>
          </cell>
          <cell r="AN1250">
            <v>13260.166666666666</v>
          </cell>
          <cell r="AR1250">
            <v>9907.4125000000004</v>
          </cell>
          <cell r="AV1250">
            <v>8436.5658333333322</v>
          </cell>
          <cell r="AZ1250">
            <v>7670.2004166666666</v>
          </cell>
        </row>
        <row r="1251">
          <cell r="Q1251">
            <v>-11393.42</v>
          </cell>
          <cell r="S1251">
            <v>-6413.4</v>
          </cell>
          <cell r="U1251">
            <v>-3932.32</v>
          </cell>
          <cell r="V1251">
            <v>1898.72</v>
          </cell>
          <cell r="W1251">
            <v>-3051.87</v>
          </cell>
          <cell r="Y1251">
            <v>-7587.04</v>
          </cell>
          <cell r="AA1251">
            <v>-10152.459999999999</v>
          </cell>
          <cell r="AJ1251">
            <v>4196.8791666666666</v>
          </cell>
          <cell r="AN1251">
            <v>-718.12499999999966</v>
          </cell>
          <cell r="AR1251">
            <v>-2515.3441666666668</v>
          </cell>
          <cell r="AV1251">
            <v>-4654.7712499999998</v>
          </cell>
          <cell r="AZ1251">
            <v>-8191.065833333334</v>
          </cell>
        </row>
        <row r="1252">
          <cell r="Q1252">
            <v>-6659.44</v>
          </cell>
          <cell r="S1252">
            <v>-13031.87</v>
          </cell>
          <cell r="U1252">
            <v>-18449.5</v>
          </cell>
          <cell r="V1252">
            <v>-14485.75</v>
          </cell>
          <cell r="W1252">
            <v>-14392.19</v>
          </cell>
          <cell r="Y1252">
            <v>-23936.54</v>
          </cell>
          <cell r="AA1252">
            <v>-17623.11</v>
          </cell>
          <cell r="AJ1252">
            <v>-1878.3879166666666</v>
          </cell>
          <cell r="AN1252">
            <v>-5494.4279166666665</v>
          </cell>
          <cell r="AR1252">
            <v>-9527.0408333333326</v>
          </cell>
          <cell r="AV1252">
            <v>-10905.063749999999</v>
          </cell>
          <cell r="AZ1252">
            <v>-9695.6475000000009</v>
          </cell>
        </row>
        <row r="1253">
          <cell r="Q1253">
            <v>306649.09999999998</v>
          </cell>
          <cell r="S1253">
            <v>417834.86</v>
          </cell>
          <cell r="U1253">
            <v>0</v>
          </cell>
          <cell r="V1253">
            <v>0</v>
          </cell>
          <cell r="W1253">
            <v>261983.75</v>
          </cell>
          <cell r="Y1253">
            <v>225778.59</v>
          </cell>
          <cell r="AA1253">
            <v>40551.839999999997</v>
          </cell>
          <cell r="AJ1253">
            <v>136217.97833333336</v>
          </cell>
          <cell r="AN1253">
            <v>178926.10249999995</v>
          </cell>
          <cell r="AR1253">
            <v>170514.86874999999</v>
          </cell>
          <cell r="AV1253">
            <v>160944.98000000001</v>
          </cell>
          <cell r="AZ1253">
            <v>128803.32208333333</v>
          </cell>
        </row>
        <row r="1254">
          <cell r="Q1254">
            <v>-68.64</v>
          </cell>
          <cell r="S1254">
            <v>0</v>
          </cell>
          <cell r="U1254">
            <v>0</v>
          </cell>
          <cell r="V1254">
            <v>-475</v>
          </cell>
          <cell r="W1254">
            <v>-130</v>
          </cell>
          <cell r="Y1254">
            <v>0</v>
          </cell>
          <cell r="AA1254">
            <v>0</v>
          </cell>
          <cell r="AJ1254">
            <v>-144.13041666666669</v>
          </cell>
          <cell r="AN1254">
            <v>-30.38</v>
          </cell>
          <cell r="AR1254">
            <v>-62.69</v>
          </cell>
          <cell r="AV1254">
            <v>-63.276666666666671</v>
          </cell>
          <cell r="AZ1254">
            <v>-60.416666666666664</v>
          </cell>
        </row>
        <row r="1255">
          <cell r="Y1255">
            <v>0</v>
          </cell>
          <cell r="AA1255">
            <v>-4301.99</v>
          </cell>
          <cell r="AR1255">
            <v>0</v>
          </cell>
          <cell r="AV1255">
            <v>-873.72916666666663</v>
          </cell>
          <cell r="AZ1255">
            <v>-36.469166666666716</v>
          </cell>
        </row>
        <row r="1256">
          <cell r="Q1256">
            <v>432.65</v>
          </cell>
          <cell r="S1256">
            <v>12.2</v>
          </cell>
          <cell r="U1256">
            <v>422.58</v>
          </cell>
          <cell r="V1256">
            <v>0</v>
          </cell>
          <cell r="W1256">
            <v>410.02</v>
          </cell>
          <cell r="Y1256">
            <v>0</v>
          </cell>
          <cell r="AA1256">
            <v>396.62</v>
          </cell>
          <cell r="AJ1256">
            <v>-4949.9004166666664</v>
          </cell>
          <cell r="AN1256">
            <v>-2533.4924999999998</v>
          </cell>
          <cell r="AR1256">
            <v>-114.46083333333331</v>
          </cell>
          <cell r="AV1256">
            <v>206.24124999999995</v>
          </cell>
          <cell r="AZ1256">
            <v>296.69124999999997</v>
          </cell>
        </row>
        <row r="1257">
          <cell r="Q1257">
            <v>0</v>
          </cell>
          <cell r="S1257">
            <v>-48837.440000000002</v>
          </cell>
          <cell r="U1257">
            <v>-35.17</v>
          </cell>
          <cell r="V1257">
            <v>-31481.1</v>
          </cell>
          <cell r="W1257">
            <v>-135.69999999999999</v>
          </cell>
          <cell r="Y1257">
            <v>-85522.240000000005</v>
          </cell>
          <cell r="AA1257">
            <v>-43854.1</v>
          </cell>
          <cell r="AJ1257">
            <v>-64018.847916666673</v>
          </cell>
          <cell r="AN1257">
            <v>-33343.395833333336</v>
          </cell>
          <cell r="AR1257">
            <v>-26790.215416666673</v>
          </cell>
          <cell r="AV1257">
            <v>-30089.993333333332</v>
          </cell>
          <cell r="AZ1257">
            <v>-31608.79416666667</v>
          </cell>
        </row>
        <row r="1258">
          <cell r="Q1258">
            <v>-10010.58</v>
          </cell>
          <cell r="S1258">
            <v>1382894</v>
          </cell>
          <cell r="U1258">
            <v>-3833.71</v>
          </cell>
          <cell r="V1258">
            <v>1413406.66</v>
          </cell>
          <cell r="W1258">
            <v>1419713.5</v>
          </cell>
          <cell r="Y1258">
            <v>1441374.34</v>
          </cell>
          <cell r="AA1258">
            <v>-20374.349999999999</v>
          </cell>
          <cell r="AJ1258">
            <v>166268.65624999997</v>
          </cell>
          <cell r="AN1258">
            <v>182062.55708333335</v>
          </cell>
          <cell r="AR1258">
            <v>375659.99124999996</v>
          </cell>
          <cell r="AV1258">
            <v>585717.61708333332</v>
          </cell>
          <cell r="AZ1258">
            <v>588896.19416666683</v>
          </cell>
        </row>
        <row r="1259">
          <cell r="Q1259">
            <v>0</v>
          </cell>
          <cell r="S1259">
            <v>0</v>
          </cell>
          <cell r="U1259">
            <v>0</v>
          </cell>
          <cell r="V1259">
            <v>0</v>
          </cell>
          <cell r="W1259">
            <v>0</v>
          </cell>
          <cell r="Y1259">
            <v>0</v>
          </cell>
          <cell r="AA1259">
            <v>0</v>
          </cell>
          <cell r="AJ1259">
            <v>0</v>
          </cell>
          <cell r="AN1259">
            <v>0</v>
          </cell>
          <cell r="AR1259">
            <v>0</v>
          </cell>
          <cell r="AV1259">
            <v>0</v>
          </cell>
          <cell r="AZ1259">
            <v>0</v>
          </cell>
        </row>
        <row r="1260">
          <cell r="AV1260">
            <v>0</v>
          </cell>
          <cell r="AZ1260">
            <v>0</v>
          </cell>
        </row>
        <row r="1261">
          <cell r="Q1261">
            <v>0</v>
          </cell>
          <cell r="S1261">
            <v>0</v>
          </cell>
          <cell r="U1261">
            <v>0</v>
          </cell>
          <cell r="V1261">
            <v>0</v>
          </cell>
          <cell r="W1261">
            <v>0</v>
          </cell>
          <cell r="Y1261">
            <v>0</v>
          </cell>
          <cell r="AA1261">
            <v>0</v>
          </cell>
          <cell r="AJ1261">
            <v>0</v>
          </cell>
          <cell r="AN1261">
            <v>0</v>
          </cell>
          <cell r="AR1261">
            <v>0</v>
          </cell>
          <cell r="AV1261">
            <v>0</v>
          </cell>
          <cell r="AZ1261">
            <v>0</v>
          </cell>
        </row>
        <row r="1262">
          <cell r="Q1262">
            <v>-26053394.800000001</v>
          </cell>
          <cell r="S1262">
            <v>-19443295.609999999</v>
          </cell>
          <cell r="U1262">
            <v>-19443295.609999999</v>
          </cell>
          <cell r="V1262">
            <v>-24456762.609999999</v>
          </cell>
          <cell r="W1262">
            <v>-22851610.640000001</v>
          </cell>
          <cell r="Y1262">
            <v>-22897785.219999999</v>
          </cell>
          <cell r="AA1262">
            <v>-22897785.219999999</v>
          </cell>
          <cell r="AJ1262">
            <v>-25135076.23875</v>
          </cell>
          <cell r="AN1262">
            <v>-24255382.42708334</v>
          </cell>
          <cell r="AR1262">
            <v>-23400361.567500006</v>
          </cell>
          <cell r="AV1262">
            <v>-22527014.249166667</v>
          </cell>
          <cell r="AZ1262">
            <v>-22879915.053749997</v>
          </cell>
        </row>
        <row r="1263">
          <cell r="Q1263">
            <v>-2953683</v>
          </cell>
          <cell r="S1263">
            <v>-2953683</v>
          </cell>
          <cell r="U1263">
            <v>-3997623</v>
          </cell>
          <cell r="V1263">
            <v>-3997623</v>
          </cell>
          <cell r="W1263">
            <v>0</v>
          </cell>
          <cell r="Y1263">
            <v>-90477.15</v>
          </cell>
          <cell r="AA1263">
            <v>0</v>
          </cell>
          <cell r="AJ1263">
            <v>-616142.24833333329</v>
          </cell>
          <cell r="AN1263">
            <v>-1730862.4416666667</v>
          </cell>
          <cell r="AR1263">
            <v>-2234001.8812500001</v>
          </cell>
          <cell r="AV1263">
            <v>-1629835.8999999997</v>
          </cell>
          <cell r="AZ1263">
            <v>-514782.39999999997</v>
          </cell>
        </row>
        <row r="1264">
          <cell r="Q1264">
            <v>-1879646.85</v>
          </cell>
          <cell r="S1264">
            <v>-2014964.61</v>
          </cell>
          <cell r="U1264">
            <v>-2014964.61</v>
          </cell>
          <cell r="V1264">
            <v>-2014964.61</v>
          </cell>
          <cell r="W1264">
            <v>0</v>
          </cell>
          <cell r="Y1264">
            <v>0</v>
          </cell>
          <cell r="AA1264">
            <v>0</v>
          </cell>
          <cell r="AJ1264">
            <v>-1217868.9487500002</v>
          </cell>
          <cell r="AN1264">
            <v>-1497119.7362499998</v>
          </cell>
          <cell r="AR1264">
            <v>-1249502.00125</v>
          </cell>
          <cell r="AV1264">
            <v>-916240.29958333343</v>
          </cell>
          <cell r="AZ1264">
            <v>-251870.57625000001</v>
          </cell>
        </row>
        <row r="1265">
          <cell r="Q1265">
            <v>-1255536.1399999999</v>
          </cell>
          <cell r="S1265">
            <v>-1325536.1399999999</v>
          </cell>
          <cell r="U1265">
            <v>-1325536.1399999999</v>
          </cell>
          <cell r="V1265">
            <v>-1901536.14</v>
          </cell>
          <cell r="W1265">
            <v>-1901536.14</v>
          </cell>
          <cell r="Y1265">
            <v>-1918071.27</v>
          </cell>
          <cell r="AA1265">
            <v>-1780049.12</v>
          </cell>
          <cell r="AJ1265">
            <v>-956940.64</v>
          </cell>
          <cell r="AN1265">
            <v>-1063801.3066666669</v>
          </cell>
          <cell r="AR1265">
            <v>-1450357.4370833335</v>
          </cell>
          <cell r="AV1265">
            <v>-1642938.3125000002</v>
          </cell>
          <cell r="AZ1265">
            <v>-1734231.3125000002</v>
          </cell>
        </row>
        <row r="1266">
          <cell r="Q1266">
            <v>0</v>
          </cell>
          <cell r="S1266">
            <v>0</v>
          </cell>
          <cell r="U1266">
            <v>0</v>
          </cell>
          <cell r="V1266">
            <v>0</v>
          </cell>
          <cell r="W1266">
            <v>0</v>
          </cell>
          <cell r="Y1266">
            <v>0</v>
          </cell>
          <cell r="AA1266">
            <v>0</v>
          </cell>
          <cell r="AJ1266">
            <v>0</v>
          </cell>
          <cell r="AN1266">
            <v>0</v>
          </cell>
          <cell r="AR1266">
            <v>0</v>
          </cell>
          <cell r="AV1266">
            <v>0</v>
          </cell>
          <cell r="AZ1266">
            <v>0</v>
          </cell>
        </row>
        <row r="1267">
          <cell r="Q1267">
            <v>0</v>
          </cell>
          <cell r="S1267">
            <v>0</v>
          </cell>
          <cell r="U1267">
            <v>0</v>
          </cell>
          <cell r="V1267">
            <v>0</v>
          </cell>
          <cell r="W1267">
            <v>0</v>
          </cell>
          <cell r="Y1267">
            <v>0</v>
          </cell>
          <cell r="AA1267">
            <v>0</v>
          </cell>
          <cell r="AJ1267">
            <v>0</v>
          </cell>
          <cell r="AN1267">
            <v>0</v>
          </cell>
          <cell r="AR1267">
            <v>0</v>
          </cell>
          <cell r="AV1267">
            <v>0</v>
          </cell>
          <cell r="AZ1267">
            <v>0</v>
          </cell>
        </row>
        <row r="1268">
          <cell r="U1268">
            <v>-5426820</v>
          </cell>
          <cell r="V1268">
            <v>0</v>
          </cell>
          <cell r="W1268">
            <v>0</v>
          </cell>
          <cell r="Y1268">
            <v>0</v>
          </cell>
          <cell r="AA1268">
            <v>0</v>
          </cell>
          <cell r="AJ1268">
            <v>0</v>
          </cell>
          <cell r="AN1268">
            <v>-678352.5</v>
          </cell>
          <cell r="AR1268">
            <v>-904470</v>
          </cell>
          <cell r="AV1268">
            <v>-904470</v>
          </cell>
          <cell r="AZ1268">
            <v>-226117.5</v>
          </cell>
        </row>
        <row r="1269">
          <cell r="Q1269">
            <v>-7020326.0300000003</v>
          </cell>
          <cell r="S1269">
            <v>-7197633.3300000001</v>
          </cell>
          <cell r="U1269">
            <v>-7341278.79</v>
          </cell>
          <cell r="V1269">
            <v>-7506511.8300000001</v>
          </cell>
          <cell r="W1269">
            <v>-7742376.5999999996</v>
          </cell>
          <cell r="Y1269">
            <v>-8054028.46</v>
          </cell>
          <cell r="AA1269">
            <v>-8273169.4699999997</v>
          </cell>
          <cell r="AJ1269">
            <v>-6973755.5683333343</v>
          </cell>
          <cell r="AN1269">
            <v>-7009904.9429166652</v>
          </cell>
          <cell r="AR1269">
            <v>-7279281.7587499991</v>
          </cell>
          <cell r="AV1269">
            <v>-7719574.9654166661</v>
          </cell>
          <cell r="AZ1269">
            <v>-8144812.0683333343</v>
          </cell>
        </row>
        <row r="1270">
          <cell r="Q1270">
            <v>-14607526.66</v>
          </cell>
          <cell r="S1270">
            <v>-14734006.380000001</v>
          </cell>
          <cell r="U1270">
            <v>-14688474.390000001</v>
          </cell>
          <cell r="V1270">
            <v>-15013535.57</v>
          </cell>
          <cell r="W1270">
            <v>-15234208.630000001</v>
          </cell>
          <cell r="Y1270">
            <v>-15860201.24</v>
          </cell>
          <cell r="AA1270">
            <v>-16354716.310000001</v>
          </cell>
          <cell r="AJ1270">
            <v>-14185307.036666667</v>
          </cell>
          <cell r="AN1270">
            <v>-14424218.793750001</v>
          </cell>
          <cell r="AR1270">
            <v>-14786832.662916666</v>
          </cell>
          <cell r="AV1270">
            <v>-15466647.637083331</v>
          </cell>
          <cell r="AZ1270">
            <v>-16379217.733750001</v>
          </cell>
        </row>
        <row r="1271">
          <cell r="Q1271">
            <v>-1000</v>
          </cell>
          <cell r="S1271">
            <v>0</v>
          </cell>
          <cell r="U1271">
            <v>0</v>
          </cell>
          <cell r="V1271">
            <v>0</v>
          </cell>
          <cell r="W1271">
            <v>0</v>
          </cell>
          <cell r="Y1271">
            <v>0</v>
          </cell>
          <cell r="AA1271">
            <v>0</v>
          </cell>
          <cell r="AJ1271">
            <v>-916.66666666666663</v>
          </cell>
          <cell r="AN1271">
            <v>-770.83333333333337</v>
          </cell>
          <cell r="AR1271">
            <v>-375</v>
          </cell>
          <cell r="AV1271">
            <v>-41.666666666666664</v>
          </cell>
          <cell r="AZ1271">
            <v>0</v>
          </cell>
        </row>
        <row r="1272">
          <cell r="Q1272">
            <v>-500</v>
          </cell>
          <cell r="S1272">
            <v>-500</v>
          </cell>
          <cell r="U1272">
            <v>-500</v>
          </cell>
          <cell r="V1272">
            <v>-500</v>
          </cell>
          <cell r="W1272">
            <v>-500</v>
          </cell>
          <cell r="Y1272">
            <v>-500</v>
          </cell>
          <cell r="AA1272">
            <v>-500</v>
          </cell>
          <cell r="AJ1272">
            <v>-20.833333333333332</v>
          </cell>
          <cell r="AN1272">
            <v>-187.5</v>
          </cell>
          <cell r="AR1272">
            <v>-354.16666666666669</v>
          </cell>
          <cell r="AV1272">
            <v>-500</v>
          </cell>
          <cell r="AZ1272">
            <v>-500</v>
          </cell>
        </row>
        <row r="1273">
          <cell r="Q1273">
            <v>1897957.3</v>
          </cell>
          <cell r="S1273">
            <v>2107710.31</v>
          </cell>
          <cell r="U1273">
            <v>2107710.31</v>
          </cell>
          <cell r="V1273">
            <v>2107710.31</v>
          </cell>
          <cell r="W1273">
            <v>0</v>
          </cell>
          <cell r="Y1273">
            <v>0</v>
          </cell>
          <cell r="AA1273">
            <v>0</v>
          </cell>
          <cell r="AJ1273">
            <v>3284915.4104166664</v>
          </cell>
          <cell r="AN1273">
            <v>2844102.13625</v>
          </cell>
          <cell r="AR1273">
            <v>1825178.6645833331</v>
          </cell>
          <cell r="AV1273">
            <v>951630.21333333338</v>
          </cell>
          <cell r="AZ1273">
            <v>263463.78875000001</v>
          </cell>
        </row>
        <row r="1274">
          <cell r="Q1274">
            <v>0</v>
          </cell>
          <cell r="S1274">
            <v>0</v>
          </cell>
          <cell r="U1274">
            <v>0</v>
          </cell>
          <cell r="V1274">
            <v>0</v>
          </cell>
          <cell r="W1274">
            <v>0</v>
          </cell>
          <cell r="Y1274">
            <v>0</v>
          </cell>
          <cell r="AA1274">
            <v>0</v>
          </cell>
          <cell r="AJ1274">
            <v>-551133.04166666663</v>
          </cell>
          <cell r="AN1274">
            <v>0</v>
          </cell>
          <cell r="AR1274">
            <v>0</v>
          </cell>
          <cell r="AV1274">
            <v>0</v>
          </cell>
          <cell r="AZ1274">
            <v>0</v>
          </cell>
        </row>
        <row r="1275">
          <cell r="Q1275">
            <v>-5167667.58</v>
          </cell>
          <cell r="S1275">
            <v>-3967291.24</v>
          </cell>
          <cell r="U1275">
            <v>-3203990.81</v>
          </cell>
          <cell r="V1275">
            <v>-2886348.08</v>
          </cell>
          <cell r="W1275">
            <v>-2673443.3199999998</v>
          </cell>
          <cell r="Y1275">
            <v>-3062629.12</v>
          </cell>
          <cell r="AA1275">
            <v>-3732077.31</v>
          </cell>
          <cell r="AJ1275">
            <v>-3783785.75</v>
          </cell>
          <cell r="AN1275">
            <v>-3726055.7870833338</v>
          </cell>
          <cell r="AR1275">
            <v>-3645118.9366666661</v>
          </cell>
          <cell r="AV1275">
            <v>-3636385.9220833345</v>
          </cell>
          <cell r="AZ1275">
            <v>-3609843.7837499995</v>
          </cell>
        </row>
        <row r="1276">
          <cell r="Q1276">
            <v>-4438296.37</v>
          </cell>
          <cell r="S1276">
            <v>-2921235.13</v>
          </cell>
          <cell r="U1276">
            <v>-1744243.49</v>
          </cell>
          <cell r="V1276">
            <v>-1015383.71</v>
          </cell>
          <cell r="W1276">
            <v>-579971.36</v>
          </cell>
          <cell r="Y1276">
            <v>-786632.35</v>
          </cell>
          <cell r="AA1276">
            <v>-1536833.81</v>
          </cell>
          <cell r="AJ1276">
            <v>-2079842.2208333332</v>
          </cell>
          <cell r="AN1276">
            <v>-2132368.7187499995</v>
          </cell>
          <cell r="AR1276">
            <v>-2044232.8258333334</v>
          </cell>
          <cell r="AV1276">
            <v>-1876566.8049999999</v>
          </cell>
          <cell r="AZ1276">
            <v>-1425384.1566666665</v>
          </cell>
        </row>
        <row r="1277">
          <cell r="Q1277">
            <v>0</v>
          </cell>
          <cell r="S1277">
            <v>0</v>
          </cell>
          <cell r="U1277">
            <v>0</v>
          </cell>
          <cell r="V1277">
            <v>0</v>
          </cell>
          <cell r="W1277">
            <v>0</v>
          </cell>
          <cell r="Y1277">
            <v>0</v>
          </cell>
          <cell r="AA1277">
            <v>0</v>
          </cell>
          <cell r="AJ1277">
            <v>0</v>
          </cell>
          <cell r="AN1277">
            <v>0</v>
          </cell>
          <cell r="AR1277">
            <v>0</v>
          </cell>
          <cell r="AV1277">
            <v>0</v>
          </cell>
          <cell r="AZ1277">
            <v>0</v>
          </cell>
        </row>
        <row r="1278">
          <cell r="Q1278">
            <v>15701479.24</v>
          </cell>
          <cell r="S1278">
            <v>-2147633.7599999998</v>
          </cell>
          <cell r="U1278">
            <v>13831273.24</v>
          </cell>
          <cell r="V1278">
            <v>20566043.239999998</v>
          </cell>
          <cell r="W1278">
            <v>37818042.530000001</v>
          </cell>
          <cell r="Y1278">
            <v>67699886.530000001</v>
          </cell>
          <cell r="AA1278">
            <v>146149545.53</v>
          </cell>
          <cell r="AJ1278">
            <v>8699918.9420833346</v>
          </cell>
          <cell r="AN1278">
            <v>9414893.2520833313</v>
          </cell>
          <cell r="AR1278">
            <v>25679677.205833334</v>
          </cell>
          <cell r="AV1278">
            <v>57801819.730416663</v>
          </cell>
          <cell r="AZ1278">
            <v>81958545.795833319</v>
          </cell>
        </row>
        <row r="1279">
          <cell r="Q1279">
            <v>0</v>
          </cell>
          <cell r="S1279">
            <v>0</v>
          </cell>
          <cell r="U1279">
            <v>0</v>
          </cell>
          <cell r="V1279">
            <v>0</v>
          </cell>
          <cell r="W1279">
            <v>0</v>
          </cell>
          <cell r="Y1279">
            <v>0</v>
          </cell>
          <cell r="AA1279">
            <v>0</v>
          </cell>
          <cell r="AJ1279">
            <v>0</v>
          </cell>
          <cell r="AN1279">
            <v>0</v>
          </cell>
          <cell r="AR1279">
            <v>0</v>
          </cell>
          <cell r="AV1279">
            <v>0</v>
          </cell>
          <cell r="AZ1279">
            <v>0</v>
          </cell>
        </row>
        <row r="1280">
          <cell r="Q1280">
            <v>0</v>
          </cell>
          <cell r="S1280">
            <v>0</v>
          </cell>
          <cell r="U1280">
            <v>0</v>
          </cell>
          <cell r="V1280">
            <v>0</v>
          </cell>
          <cell r="W1280">
            <v>0</v>
          </cell>
          <cell r="Y1280">
            <v>0</v>
          </cell>
          <cell r="AA1280">
            <v>0</v>
          </cell>
          <cell r="AJ1280">
            <v>0</v>
          </cell>
          <cell r="AN1280">
            <v>0</v>
          </cell>
          <cell r="AR1280">
            <v>0</v>
          </cell>
          <cell r="AV1280">
            <v>0</v>
          </cell>
          <cell r="AZ1280">
            <v>0</v>
          </cell>
        </row>
        <row r="1281">
          <cell r="Q1281">
            <v>-719.64</v>
          </cell>
          <cell r="S1281">
            <v>-450.36</v>
          </cell>
          <cell r="U1281">
            <v>-238.82</v>
          </cell>
          <cell r="V1281">
            <v>-464</v>
          </cell>
          <cell r="W1281">
            <v>-689.18</v>
          </cell>
          <cell r="Y1281">
            <v>-614.9</v>
          </cell>
          <cell r="AA1281">
            <v>-687.54</v>
          </cell>
          <cell r="AJ1281">
            <v>-626.67375000000004</v>
          </cell>
          <cell r="AN1281">
            <v>-1329.6674999999998</v>
          </cell>
          <cell r="AR1281">
            <v>-1076.7741666666668</v>
          </cell>
          <cell r="AV1281">
            <v>-593.0675</v>
          </cell>
          <cell r="AZ1281">
            <v>-579.80833333333328</v>
          </cell>
        </row>
        <row r="1282">
          <cell r="Q1282">
            <v>-342900.67</v>
          </cell>
          <cell r="S1282">
            <v>-1300.58</v>
          </cell>
          <cell r="U1282">
            <v>-775.45</v>
          </cell>
          <cell r="V1282">
            <v>-321333.01</v>
          </cell>
          <cell r="W1282">
            <v>-308254.15000000002</v>
          </cell>
          <cell r="Y1282">
            <v>-1046.02</v>
          </cell>
          <cell r="AA1282">
            <v>-694.93</v>
          </cell>
          <cell r="AJ1282">
            <v>-140731.26125000001</v>
          </cell>
          <cell r="AN1282">
            <v>-70251.05624999998</v>
          </cell>
          <cell r="AR1282">
            <v>-100228.27666666667</v>
          </cell>
          <cell r="AV1282">
            <v>-98006.228333333347</v>
          </cell>
          <cell r="AZ1282">
            <v>-149611.88833333337</v>
          </cell>
        </row>
        <row r="1283">
          <cell r="Q1283">
            <v>0</v>
          </cell>
          <cell r="S1283">
            <v>0</v>
          </cell>
          <cell r="U1283">
            <v>0</v>
          </cell>
          <cell r="V1283">
            <v>0</v>
          </cell>
          <cell r="W1283">
            <v>0</v>
          </cell>
          <cell r="Y1283">
            <v>0</v>
          </cell>
          <cell r="AA1283">
            <v>0</v>
          </cell>
          <cell r="AJ1283">
            <v>0</v>
          </cell>
          <cell r="AN1283">
            <v>0</v>
          </cell>
          <cell r="AR1283">
            <v>0</v>
          </cell>
          <cell r="AV1283">
            <v>0</v>
          </cell>
          <cell r="AZ1283">
            <v>0</v>
          </cell>
        </row>
        <row r="1284">
          <cell r="Q1284">
            <v>0</v>
          </cell>
          <cell r="S1284">
            <v>0</v>
          </cell>
          <cell r="U1284">
            <v>0</v>
          </cell>
          <cell r="V1284">
            <v>0</v>
          </cell>
          <cell r="W1284">
            <v>0</v>
          </cell>
          <cell r="Y1284">
            <v>0</v>
          </cell>
          <cell r="AA1284">
            <v>0</v>
          </cell>
          <cell r="AJ1284">
            <v>0</v>
          </cell>
          <cell r="AN1284">
            <v>0</v>
          </cell>
          <cell r="AR1284">
            <v>0</v>
          </cell>
          <cell r="AV1284">
            <v>0</v>
          </cell>
          <cell r="AZ1284">
            <v>0</v>
          </cell>
        </row>
        <row r="1285">
          <cell r="Q1285">
            <v>0</v>
          </cell>
          <cell r="S1285">
            <v>0</v>
          </cell>
          <cell r="U1285">
            <v>0</v>
          </cell>
          <cell r="V1285">
            <v>0</v>
          </cell>
          <cell r="W1285">
            <v>0</v>
          </cell>
          <cell r="Y1285">
            <v>0</v>
          </cell>
          <cell r="AA1285">
            <v>0</v>
          </cell>
          <cell r="AJ1285">
            <v>0</v>
          </cell>
          <cell r="AN1285">
            <v>0</v>
          </cell>
          <cell r="AR1285">
            <v>0</v>
          </cell>
          <cell r="AV1285">
            <v>0</v>
          </cell>
          <cell r="AZ1285">
            <v>0</v>
          </cell>
        </row>
        <row r="1286">
          <cell r="Q1286">
            <v>-25748342.32</v>
          </cell>
          <cell r="S1286">
            <v>-30269091.41</v>
          </cell>
          <cell r="U1286">
            <v>-21104533.710000001</v>
          </cell>
          <cell r="V1286">
            <v>-23345954.609999999</v>
          </cell>
          <cell r="W1286">
            <v>-22893149.48</v>
          </cell>
          <cell r="Y1286">
            <v>-26516628.57</v>
          </cell>
          <cell r="AA1286">
            <v>-17974206.940000001</v>
          </cell>
          <cell r="AJ1286">
            <v>-25963447.647916671</v>
          </cell>
          <cell r="AN1286">
            <v>-25684256.278333332</v>
          </cell>
          <cell r="AR1286">
            <v>-25035778.899166662</v>
          </cell>
          <cell r="AV1286">
            <v>-24699470.434999999</v>
          </cell>
          <cell r="AZ1286">
            <v>-23030457.78833333</v>
          </cell>
        </row>
        <row r="1287">
          <cell r="Q1287">
            <v>-5209895.37</v>
          </cell>
          <cell r="S1287">
            <v>-7234082.3700000001</v>
          </cell>
          <cell r="U1287">
            <v>-9257327.3699999992</v>
          </cell>
          <cell r="V1287">
            <v>-4266033.82</v>
          </cell>
          <cell r="W1287">
            <v>-5089671.82</v>
          </cell>
          <cell r="Y1287">
            <v>-6785286.8200000003</v>
          </cell>
          <cell r="AA1287">
            <v>-8482785.8200000003</v>
          </cell>
          <cell r="AJ1287">
            <v>-6998981.7116666688</v>
          </cell>
          <cell r="AN1287">
            <v>-6967713.3899999978</v>
          </cell>
          <cell r="AR1287">
            <v>-6754591.7033333322</v>
          </cell>
          <cell r="AV1287">
            <v>-6532667.8083333336</v>
          </cell>
          <cell r="AZ1287">
            <v>-6372125.8216666654</v>
          </cell>
        </row>
        <row r="1288">
          <cell r="Q1288">
            <v>-77062.05</v>
          </cell>
          <cell r="S1288">
            <v>-362954.69</v>
          </cell>
          <cell r="U1288">
            <v>-97618.41</v>
          </cell>
          <cell r="V1288">
            <v>-182213.78</v>
          </cell>
          <cell r="W1288">
            <v>-223155.87</v>
          </cell>
          <cell r="Y1288">
            <v>-58752.86</v>
          </cell>
          <cell r="AA1288">
            <v>-11499.95</v>
          </cell>
          <cell r="AJ1288">
            <v>-164488.53874999998</v>
          </cell>
          <cell r="AN1288">
            <v>-169512.85750000001</v>
          </cell>
          <cell r="AR1288">
            <v>-166762.15791666668</v>
          </cell>
          <cell r="AV1288">
            <v>-161241.02625000002</v>
          </cell>
          <cell r="AZ1288">
            <v>-204766.57625000001</v>
          </cell>
        </row>
        <row r="1289">
          <cell r="Q1289">
            <v>341440.23</v>
          </cell>
          <cell r="S1289">
            <v>227627.23</v>
          </cell>
          <cell r="U1289">
            <v>113813.23</v>
          </cell>
          <cell r="V1289">
            <v>56907.23</v>
          </cell>
          <cell r="W1289">
            <v>0</v>
          </cell>
          <cell r="Y1289">
            <v>-110485</v>
          </cell>
          <cell r="AA1289">
            <v>-220797</v>
          </cell>
          <cell r="AJ1289">
            <v>87083.492500000022</v>
          </cell>
          <cell r="AN1289">
            <v>85961.60083333333</v>
          </cell>
          <cell r="AR1289">
            <v>85908.744583333333</v>
          </cell>
          <cell r="AV1289">
            <v>85297.26208333332</v>
          </cell>
          <cell r="AZ1289">
            <v>83019.492083333331</v>
          </cell>
        </row>
        <row r="1290">
          <cell r="Q1290">
            <v>-1406999</v>
          </cell>
          <cell r="S1290">
            <v>-1622925</v>
          </cell>
          <cell r="U1290">
            <v>-1190954</v>
          </cell>
          <cell r="V1290">
            <v>-1298912</v>
          </cell>
          <cell r="W1290">
            <v>-1406870</v>
          </cell>
          <cell r="Y1290">
            <v>-1622785</v>
          </cell>
          <cell r="AA1290">
            <v>-1079579</v>
          </cell>
          <cell r="AJ1290">
            <v>-58624.958333333336</v>
          </cell>
          <cell r="AN1290">
            <v>-581873</v>
          </cell>
          <cell r="AR1290">
            <v>-1050829.5416666667</v>
          </cell>
          <cell r="AV1290">
            <v>-1390848.4583333333</v>
          </cell>
          <cell r="AZ1290">
            <v>-1171392.3079166666</v>
          </cell>
        </row>
        <row r="1291">
          <cell r="Q1291">
            <v>-11570807.58</v>
          </cell>
          <cell r="S1291">
            <v>-13656734.460000001</v>
          </cell>
          <cell r="U1291">
            <v>-9493125.9199999999</v>
          </cell>
          <cell r="V1291">
            <v>-10520120.92</v>
          </cell>
          <cell r="W1291">
            <v>-11593659.92</v>
          </cell>
          <cell r="Y1291">
            <v>-13713952.92</v>
          </cell>
          <cell r="AA1291">
            <v>-10411005.189999999</v>
          </cell>
          <cell r="AJ1291">
            <v>-11931616.918750001</v>
          </cell>
          <cell r="AN1291">
            <v>-11583565.196666667</v>
          </cell>
          <cell r="AR1291">
            <v>-11566906.365833335</v>
          </cell>
          <cell r="AV1291">
            <v>-12158945.872083334</v>
          </cell>
          <cell r="AZ1291">
            <v>-12358541.988750001</v>
          </cell>
        </row>
        <row r="1292">
          <cell r="Q1292">
            <v>0</v>
          </cell>
          <cell r="S1292">
            <v>0</v>
          </cell>
          <cell r="U1292">
            <v>0</v>
          </cell>
          <cell r="V1292">
            <v>0</v>
          </cell>
          <cell r="W1292">
            <v>0</v>
          </cell>
          <cell r="Y1292">
            <v>0</v>
          </cell>
          <cell r="AA1292">
            <v>0</v>
          </cell>
          <cell r="AJ1292">
            <v>0</v>
          </cell>
          <cell r="AN1292">
            <v>0</v>
          </cell>
          <cell r="AR1292">
            <v>0</v>
          </cell>
          <cell r="AV1292">
            <v>0</v>
          </cell>
          <cell r="AZ1292">
            <v>0</v>
          </cell>
        </row>
        <row r="1293">
          <cell r="Q1293">
            <v>-9683655.75</v>
          </cell>
          <cell r="S1293">
            <v>-9107060.3499999996</v>
          </cell>
          <cell r="U1293">
            <v>-6464594.7199999997</v>
          </cell>
          <cell r="V1293">
            <v>-6985746.9299999997</v>
          </cell>
          <cell r="W1293">
            <v>-8185639.9400000004</v>
          </cell>
          <cell r="Y1293">
            <v>-6593278.8300000001</v>
          </cell>
          <cell r="AA1293">
            <v>-5622302.5800000001</v>
          </cell>
          <cell r="AJ1293">
            <v>-7197295.604166667</v>
          </cell>
          <cell r="AN1293">
            <v>-7435263.2787500015</v>
          </cell>
          <cell r="AR1293">
            <v>-7495059.8820833331</v>
          </cell>
          <cell r="AV1293">
            <v>-7529324.3091666661</v>
          </cell>
          <cell r="AZ1293">
            <v>-7351795.495000001</v>
          </cell>
        </row>
        <row r="1294">
          <cell r="Q1294">
            <v>0</v>
          </cell>
          <cell r="S1294">
            <v>0</v>
          </cell>
          <cell r="U1294">
            <v>0</v>
          </cell>
          <cell r="V1294">
            <v>0</v>
          </cell>
          <cell r="W1294">
            <v>0</v>
          </cell>
          <cell r="Y1294">
            <v>0</v>
          </cell>
          <cell r="AA1294">
            <v>0</v>
          </cell>
          <cell r="AJ1294">
            <v>0</v>
          </cell>
          <cell r="AN1294">
            <v>0</v>
          </cell>
          <cell r="AR1294">
            <v>0</v>
          </cell>
          <cell r="AV1294">
            <v>0</v>
          </cell>
          <cell r="AZ1294">
            <v>0</v>
          </cell>
        </row>
        <row r="1295">
          <cell r="Q1295">
            <v>-498877.09</v>
          </cell>
          <cell r="S1295">
            <v>-315110.52</v>
          </cell>
          <cell r="U1295">
            <v>-130339.05</v>
          </cell>
          <cell r="V1295">
            <v>-274972.05</v>
          </cell>
          <cell r="W1295">
            <v>-419605.05</v>
          </cell>
          <cell r="Y1295">
            <v>-457389.05</v>
          </cell>
          <cell r="AA1295">
            <v>-389155.6</v>
          </cell>
          <cell r="AJ1295">
            <v>-305220.6570833333</v>
          </cell>
          <cell r="AN1295">
            <v>-318087.17583333334</v>
          </cell>
          <cell r="AR1295">
            <v>-336930.35374999995</v>
          </cell>
          <cell r="AV1295">
            <v>-387834.03375</v>
          </cell>
          <cell r="AZ1295">
            <v>-450611.26250000001</v>
          </cell>
        </row>
        <row r="1296">
          <cell r="Q1296">
            <v>-30.94</v>
          </cell>
          <cell r="S1296">
            <v>-17.329999999999998</v>
          </cell>
          <cell r="U1296">
            <v>-3.8</v>
          </cell>
          <cell r="V1296">
            <v>-3.8</v>
          </cell>
          <cell r="W1296">
            <v>-3.8</v>
          </cell>
          <cell r="Y1296">
            <v>0</v>
          </cell>
          <cell r="AA1296">
            <v>0</v>
          </cell>
          <cell r="AJ1296">
            <v>-17.712500000000002</v>
          </cell>
          <cell r="AN1296">
            <v>-14.298333333333332</v>
          </cell>
          <cell r="AR1296">
            <v>-12.031666666666668</v>
          </cell>
          <cell r="AV1296">
            <v>-6.8083333333333327</v>
          </cell>
          <cell r="AZ1296">
            <v>-11.232916666666668</v>
          </cell>
        </row>
        <row r="1297">
          <cell r="Q1297">
            <v>305812</v>
          </cell>
          <cell r="S1297">
            <v>265523</v>
          </cell>
          <cell r="U1297">
            <v>259234</v>
          </cell>
          <cell r="V1297">
            <v>736015</v>
          </cell>
          <cell r="W1297">
            <v>953505</v>
          </cell>
          <cell r="Y1297">
            <v>868672</v>
          </cell>
          <cell r="AA1297">
            <v>278506</v>
          </cell>
          <cell r="AJ1297">
            <v>315597.625</v>
          </cell>
          <cell r="AN1297">
            <v>282819.5</v>
          </cell>
          <cell r="AR1297">
            <v>457228.75</v>
          </cell>
          <cell r="AV1297">
            <v>551873.79166666663</v>
          </cell>
          <cell r="AZ1297">
            <v>879394.75</v>
          </cell>
        </row>
        <row r="1298">
          <cell r="Q1298">
            <v>-7297930.4100000001</v>
          </cell>
          <cell r="S1298">
            <v>-7989302.9100000001</v>
          </cell>
          <cell r="U1298">
            <v>-7959096.1500000004</v>
          </cell>
          <cell r="V1298">
            <v>-5894389.6299999999</v>
          </cell>
          <cell r="W1298">
            <v>-5563734.9800000004</v>
          </cell>
          <cell r="Y1298">
            <v>-5564182.8899999997</v>
          </cell>
          <cell r="AA1298">
            <v>-5592600.0899999999</v>
          </cell>
          <cell r="AJ1298">
            <v>-6355122.0479166666</v>
          </cell>
          <cell r="AN1298">
            <v>-6534978.0304166647</v>
          </cell>
          <cell r="AR1298">
            <v>-6587419.0258333338</v>
          </cell>
          <cell r="AV1298">
            <v>-6554900.5158333331</v>
          </cell>
          <cell r="AZ1298">
            <v>-6322643.2000000002</v>
          </cell>
        </row>
        <row r="1299">
          <cell r="Q1299">
            <v>-5807356.5700000003</v>
          </cell>
          <cell r="S1299">
            <v>-7003122.7800000003</v>
          </cell>
          <cell r="U1299">
            <v>-5105752.41</v>
          </cell>
          <cell r="V1299">
            <v>-3502834.66</v>
          </cell>
          <cell r="W1299">
            <v>-2169384.65</v>
          </cell>
          <cell r="Y1299">
            <v>-1551830.59</v>
          </cell>
          <cell r="AA1299">
            <v>-2327665.79</v>
          </cell>
          <cell r="AJ1299">
            <v>-3739945.96875</v>
          </cell>
          <cell r="AN1299">
            <v>-4073437.4158333335</v>
          </cell>
          <cell r="AR1299">
            <v>-4055176.0991666666</v>
          </cell>
          <cell r="AV1299">
            <v>-3998923.0287500001</v>
          </cell>
          <cell r="AZ1299">
            <v>-3313124.1837499999</v>
          </cell>
        </row>
        <row r="1300">
          <cell r="Q1300">
            <v>-7359339.5800000001</v>
          </cell>
          <cell r="S1300">
            <v>-8763855.4900000002</v>
          </cell>
          <cell r="U1300">
            <v>-5717789.7999999998</v>
          </cell>
          <cell r="V1300">
            <v>-4601520.13</v>
          </cell>
          <cell r="W1300">
            <v>-3859464.73</v>
          </cell>
          <cell r="Y1300">
            <v>-2013682.9</v>
          </cell>
          <cell r="AA1300">
            <v>-2572601.4</v>
          </cell>
          <cell r="AJ1300">
            <v>-4594499.4729166664</v>
          </cell>
          <cell r="AN1300">
            <v>-5024047.0029166667</v>
          </cell>
          <cell r="AR1300">
            <v>-5035604.8687499994</v>
          </cell>
          <cell r="AV1300">
            <v>-4978741.3491666662</v>
          </cell>
          <cell r="AZ1300">
            <v>-4159840.9883333333</v>
          </cell>
        </row>
        <row r="1301">
          <cell r="Q1301">
            <v>0</v>
          </cell>
          <cell r="S1301">
            <v>0</v>
          </cell>
          <cell r="U1301">
            <v>0</v>
          </cell>
          <cell r="V1301">
            <v>0</v>
          </cell>
          <cell r="W1301">
            <v>0</v>
          </cell>
          <cell r="Y1301">
            <v>0</v>
          </cell>
          <cell r="AA1301">
            <v>0</v>
          </cell>
          <cell r="AJ1301">
            <v>0</v>
          </cell>
          <cell r="AN1301">
            <v>0</v>
          </cell>
          <cell r="AR1301">
            <v>0</v>
          </cell>
          <cell r="AV1301">
            <v>0</v>
          </cell>
          <cell r="AZ1301">
            <v>0</v>
          </cell>
        </row>
        <row r="1302">
          <cell r="Q1302">
            <v>0</v>
          </cell>
          <cell r="S1302">
            <v>0</v>
          </cell>
          <cell r="U1302">
            <v>0</v>
          </cell>
          <cell r="V1302">
            <v>0</v>
          </cell>
          <cell r="W1302">
            <v>0</v>
          </cell>
          <cell r="Y1302">
            <v>0</v>
          </cell>
          <cell r="AA1302">
            <v>0</v>
          </cell>
          <cell r="AJ1302">
            <v>0</v>
          </cell>
          <cell r="AN1302">
            <v>0</v>
          </cell>
          <cell r="AR1302">
            <v>0</v>
          </cell>
          <cell r="AV1302">
            <v>0</v>
          </cell>
          <cell r="AZ1302">
            <v>0</v>
          </cell>
        </row>
        <row r="1303">
          <cell r="Q1303">
            <v>-271708.83</v>
          </cell>
          <cell r="S1303">
            <v>-344799.18</v>
          </cell>
          <cell r="U1303">
            <v>-530208.34</v>
          </cell>
          <cell r="V1303">
            <v>-508651.21</v>
          </cell>
          <cell r="W1303">
            <v>-349012.81</v>
          </cell>
          <cell r="Y1303">
            <v>-573820.84</v>
          </cell>
          <cell r="AA1303">
            <v>-368629.7</v>
          </cell>
          <cell r="AJ1303">
            <v>-209618.11958333335</v>
          </cell>
          <cell r="AN1303">
            <v>-325652.35333333333</v>
          </cell>
          <cell r="AR1303">
            <v>-382835.00041666668</v>
          </cell>
          <cell r="AV1303">
            <v>-419431.12916666665</v>
          </cell>
          <cell r="AZ1303">
            <v>-352323.64999999997</v>
          </cell>
        </row>
        <row r="1304">
          <cell r="Q1304">
            <v>0</v>
          </cell>
          <cell r="S1304">
            <v>0</v>
          </cell>
          <cell r="U1304">
            <v>0</v>
          </cell>
          <cell r="V1304">
            <v>0</v>
          </cell>
          <cell r="W1304">
            <v>0</v>
          </cell>
          <cell r="Y1304">
            <v>0</v>
          </cell>
          <cell r="AA1304">
            <v>0</v>
          </cell>
          <cell r="AJ1304">
            <v>0</v>
          </cell>
          <cell r="AN1304">
            <v>0</v>
          </cell>
          <cell r="AR1304">
            <v>0</v>
          </cell>
          <cell r="AV1304">
            <v>0</v>
          </cell>
          <cell r="AZ1304">
            <v>0</v>
          </cell>
        </row>
        <row r="1305">
          <cell r="Q1305">
            <v>-72845.31</v>
          </cell>
          <cell r="S1305">
            <v>-71733.13</v>
          </cell>
          <cell r="U1305">
            <v>-73567.25</v>
          </cell>
          <cell r="V1305">
            <v>-56332.63</v>
          </cell>
          <cell r="W1305">
            <v>-67384.67</v>
          </cell>
          <cell r="Y1305">
            <v>-44111.49</v>
          </cell>
          <cell r="AA1305">
            <v>-46656.86</v>
          </cell>
          <cell r="AJ1305">
            <v>-86873.543749999997</v>
          </cell>
          <cell r="AN1305">
            <v>-79077.377499999988</v>
          </cell>
          <cell r="AR1305">
            <v>-73140.700416666674</v>
          </cell>
          <cell r="AV1305">
            <v>-60163.622499999998</v>
          </cell>
          <cell r="AZ1305">
            <v>-71990.947499999995</v>
          </cell>
        </row>
        <row r="1306">
          <cell r="Q1306">
            <v>0</v>
          </cell>
          <cell r="S1306">
            <v>0</v>
          </cell>
          <cell r="U1306">
            <v>0</v>
          </cell>
          <cell r="V1306">
            <v>0</v>
          </cell>
          <cell r="W1306">
            <v>0</v>
          </cell>
          <cell r="Y1306">
            <v>0</v>
          </cell>
          <cell r="AA1306">
            <v>0</v>
          </cell>
          <cell r="AJ1306">
            <v>0</v>
          </cell>
          <cell r="AN1306">
            <v>0</v>
          </cell>
          <cell r="AR1306">
            <v>0</v>
          </cell>
          <cell r="AV1306">
            <v>0</v>
          </cell>
          <cell r="AZ1306">
            <v>0</v>
          </cell>
        </row>
        <row r="1307">
          <cell r="Q1307">
            <v>-25107.439999999999</v>
          </cell>
          <cell r="S1307">
            <v>-10307.530000000001</v>
          </cell>
          <cell r="U1307">
            <v>-9573.85</v>
          </cell>
          <cell r="V1307">
            <v>-13277.58</v>
          </cell>
          <cell r="W1307">
            <v>-15789.51</v>
          </cell>
          <cell r="Y1307">
            <v>-8311.68</v>
          </cell>
          <cell r="AA1307">
            <v>-5433.6</v>
          </cell>
          <cell r="AJ1307">
            <v>-10310.235833333334</v>
          </cell>
          <cell r="AN1307">
            <v>-12104.974583333331</v>
          </cell>
          <cell r="AR1307">
            <v>-11991.380416666667</v>
          </cell>
          <cell r="AV1307">
            <v>-12022.15625</v>
          </cell>
          <cell r="AZ1307">
            <v>-11522.5875</v>
          </cell>
        </row>
        <row r="1308">
          <cell r="Q1308">
            <v>0</v>
          </cell>
          <cell r="S1308">
            <v>0</v>
          </cell>
          <cell r="U1308">
            <v>0</v>
          </cell>
          <cell r="V1308">
            <v>0</v>
          </cell>
          <cell r="W1308">
            <v>0</v>
          </cell>
          <cell r="Y1308">
            <v>0</v>
          </cell>
          <cell r="AA1308">
            <v>0</v>
          </cell>
          <cell r="AJ1308">
            <v>0</v>
          </cell>
          <cell r="AN1308">
            <v>0</v>
          </cell>
          <cell r="AR1308">
            <v>0</v>
          </cell>
          <cell r="AV1308">
            <v>0</v>
          </cell>
          <cell r="AZ1308">
            <v>0</v>
          </cell>
        </row>
        <row r="1309">
          <cell r="Q1309">
            <v>0</v>
          </cell>
          <cell r="S1309">
            <v>0</v>
          </cell>
          <cell r="U1309">
            <v>0</v>
          </cell>
          <cell r="V1309">
            <v>0</v>
          </cell>
          <cell r="W1309">
            <v>0</v>
          </cell>
          <cell r="Y1309">
            <v>0</v>
          </cell>
          <cell r="AA1309">
            <v>0</v>
          </cell>
          <cell r="AJ1309">
            <v>0</v>
          </cell>
          <cell r="AN1309">
            <v>0</v>
          </cell>
          <cell r="AR1309">
            <v>0</v>
          </cell>
          <cell r="AV1309">
            <v>0</v>
          </cell>
          <cell r="AZ1309">
            <v>0</v>
          </cell>
        </row>
        <row r="1310">
          <cell r="Q1310">
            <v>-38697.870000000003</v>
          </cell>
          <cell r="S1310">
            <v>-154211.84</v>
          </cell>
          <cell r="U1310">
            <v>-2096.52</v>
          </cell>
          <cell r="V1310">
            <v>-5469.89</v>
          </cell>
          <cell r="W1310">
            <v>-7589.11</v>
          </cell>
          <cell r="Y1310">
            <v>-4398.3500000000004</v>
          </cell>
          <cell r="AA1310">
            <v>-1853.11</v>
          </cell>
          <cell r="AJ1310">
            <v>-40663.553333333337</v>
          </cell>
          <cell r="AN1310">
            <v>-44029.446666666663</v>
          </cell>
          <cell r="AR1310">
            <v>-43401.279583333337</v>
          </cell>
          <cell r="AV1310">
            <v>-41768.605000000003</v>
          </cell>
          <cell r="AZ1310">
            <v>-40924.381250000006</v>
          </cell>
        </row>
        <row r="1311">
          <cell r="Q1311">
            <v>0</v>
          </cell>
          <cell r="S1311">
            <v>0</v>
          </cell>
          <cell r="U1311">
            <v>0</v>
          </cell>
          <cell r="V1311">
            <v>0</v>
          </cell>
          <cell r="W1311">
            <v>0</v>
          </cell>
          <cell r="Y1311">
            <v>0</v>
          </cell>
          <cell r="AA1311">
            <v>0</v>
          </cell>
          <cell r="AJ1311">
            <v>-39085.421249999999</v>
          </cell>
          <cell r="AN1311">
            <v>0</v>
          </cell>
          <cell r="AR1311">
            <v>0</v>
          </cell>
          <cell r="AV1311">
            <v>0</v>
          </cell>
          <cell r="AZ1311">
            <v>0</v>
          </cell>
        </row>
        <row r="1312">
          <cell r="Q1312">
            <v>-797500</v>
          </cell>
          <cell r="S1312">
            <v>-1196250</v>
          </cell>
          <cell r="U1312">
            <v>-398750</v>
          </cell>
          <cell r="V1312">
            <v>-598125</v>
          </cell>
          <cell r="W1312">
            <v>-797500</v>
          </cell>
          <cell r="Y1312">
            <v>-1196250</v>
          </cell>
          <cell r="AA1312">
            <v>-398750</v>
          </cell>
          <cell r="AJ1312">
            <v>-697812.5</v>
          </cell>
          <cell r="AN1312">
            <v>-697812.5</v>
          </cell>
          <cell r="AR1312">
            <v>-697812.5</v>
          </cell>
          <cell r="AV1312">
            <v>-697812.5</v>
          </cell>
          <cell r="AZ1312">
            <v>-697812.5</v>
          </cell>
        </row>
        <row r="1313">
          <cell r="Q1313">
            <v>0</v>
          </cell>
          <cell r="S1313">
            <v>0</v>
          </cell>
          <cell r="U1313">
            <v>0</v>
          </cell>
          <cell r="V1313">
            <v>0</v>
          </cell>
          <cell r="W1313">
            <v>0</v>
          </cell>
          <cell r="Y1313">
            <v>0</v>
          </cell>
          <cell r="AA1313">
            <v>0</v>
          </cell>
          <cell r="AJ1313">
            <v>-31346.052083333332</v>
          </cell>
          <cell r="AN1313">
            <v>-15474.655416666666</v>
          </cell>
          <cell r="AR1313">
            <v>0</v>
          </cell>
          <cell r="AV1313">
            <v>0</v>
          </cell>
          <cell r="AZ1313">
            <v>0</v>
          </cell>
        </row>
        <row r="1314">
          <cell r="Q1314">
            <v>-8537.5</v>
          </cell>
          <cell r="S1314">
            <v>-42687.5</v>
          </cell>
          <cell r="U1314">
            <v>-76837.5</v>
          </cell>
          <cell r="V1314">
            <v>-93912.5</v>
          </cell>
          <cell r="W1314">
            <v>-8537.5</v>
          </cell>
          <cell r="Y1314">
            <v>-42687.5</v>
          </cell>
          <cell r="AA1314">
            <v>-76837.5</v>
          </cell>
          <cell r="AJ1314">
            <v>-51225</v>
          </cell>
          <cell r="AN1314">
            <v>-51225</v>
          </cell>
          <cell r="AR1314">
            <v>-51225</v>
          </cell>
          <cell r="AV1314">
            <v>-51225</v>
          </cell>
          <cell r="AZ1314">
            <v>-51225</v>
          </cell>
        </row>
        <row r="1315">
          <cell r="Q1315">
            <v>-439101.73</v>
          </cell>
          <cell r="S1315">
            <v>0</v>
          </cell>
          <cell r="U1315">
            <v>0</v>
          </cell>
          <cell r="V1315">
            <v>0</v>
          </cell>
          <cell r="W1315">
            <v>0</v>
          </cell>
          <cell r="Y1315">
            <v>0</v>
          </cell>
          <cell r="AA1315">
            <v>0</v>
          </cell>
          <cell r="AJ1315">
            <v>-388005.26791666663</v>
          </cell>
          <cell r="AN1315">
            <v>-266531.89041666669</v>
          </cell>
          <cell r="AR1315">
            <v>-192746.64541666667</v>
          </cell>
          <cell r="AV1315">
            <v>-41955.779583333329</v>
          </cell>
          <cell r="AZ1315">
            <v>0</v>
          </cell>
        </row>
        <row r="1316">
          <cell r="Q1316">
            <v>0</v>
          </cell>
          <cell r="S1316">
            <v>0</v>
          </cell>
          <cell r="U1316">
            <v>0</v>
          </cell>
          <cell r="V1316">
            <v>0</v>
          </cell>
          <cell r="W1316">
            <v>0</v>
          </cell>
          <cell r="Y1316">
            <v>0</v>
          </cell>
          <cell r="AA1316">
            <v>0</v>
          </cell>
          <cell r="AJ1316">
            <v>-8928.6458333333339</v>
          </cell>
          <cell r="AN1316">
            <v>-4407.8125</v>
          </cell>
          <cell r="AR1316">
            <v>0</v>
          </cell>
          <cell r="AV1316">
            <v>0</v>
          </cell>
          <cell r="AZ1316">
            <v>0</v>
          </cell>
        </row>
        <row r="1317">
          <cell r="Q1317">
            <v>0</v>
          </cell>
          <cell r="S1317">
            <v>0</v>
          </cell>
          <cell r="U1317">
            <v>0</v>
          </cell>
          <cell r="V1317">
            <v>0</v>
          </cell>
          <cell r="W1317">
            <v>0</v>
          </cell>
          <cell r="Y1317">
            <v>0</v>
          </cell>
          <cell r="AA1317">
            <v>0</v>
          </cell>
          <cell r="AJ1317">
            <v>0</v>
          </cell>
          <cell r="AN1317">
            <v>0</v>
          </cell>
          <cell r="AR1317">
            <v>0</v>
          </cell>
          <cell r="AV1317">
            <v>0</v>
          </cell>
          <cell r="AZ1317">
            <v>0</v>
          </cell>
        </row>
        <row r="1318">
          <cell r="Q1318">
            <v>0</v>
          </cell>
          <cell r="S1318">
            <v>0</v>
          </cell>
          <cell r="U1318">
            <v>0</v>
          </cell>
          <cell r="V1318">
            <v>0</v>
          </cell>
          <cell r="W1318">
            <v>0</v>
          </cell>
          <cell r="Y1318">
            <v>0</v>
          </cell>
          <cell r="AA1318">
            <v>0</v>
          </cell>
          <cell r="AJ1318">
            <v>0</v>
          </cell>
          <cell r="AN1318">
            <v>0</v>
          </cell>
          <cell r="AR1318">
            <v>0</v>
          </cell>
          <cell r="AV1318">
            <v>0</v>
          </cell>
          <cell r="AZ1318">
            <v>0</v>
          </cell>
        </row>
        <row r="1319">
          <cell r="Q1319">
            <v>-28750</v>
          </cell>
          <cell r="S1319">
            <v>-143750</v>
          </cell>
          <cell r="U1319">
            <v>-258750</v>
          </cell>
          <cell r="V1319">
            <v>-316250</v>
          </cell>
          <cell r="W1319">
            <v>-28750</v>
          </cell>
          <cell r="Y1319">
            <v>-143750</v>
          </cell>
          <cell r="AA1319">
            <v>-258750</v>
          </cell>
          <cell r="AJ1319">
            <v>-172500</v>
          </cell>
          <cell r="AN1319">
            <v>-172500</v>
          </cell>
          <cell r="AR1319">
            <v>-172500</v>
          </cell>
          <cell r="AV1319">
            <v>-172500</v>
          </cell>
          <cell r="AZ1319">
            <v>-172500</v>
          </cell>
        </row>
        <row r="1320">
          <cell r="Q1320">
            <v>0</v>
          </cell>
          <cell r="S1320">
            <v>0</v>
          </cell>
          <cell r="U1320">
            <v>0</v>
          </cell>
          <cell r="V1320">
            <v>0</v>
          </cell>
          <cell r="W1320">
            <v>0</v>
          </cell>
          <cell r="Y1320">
            <v>0</v>
          </cell>
          <cell r="AA1320">
            <v>0</v>
          </cell>
          <cell r="AJ1320">
            <v>0</v>
          </cell>
          <cell r="AN1320">
            <v>0</v>
          </cell>
          <cell r="AR1320">
            <v>0</v>
          </cell>
          <cell r="AV1320">
            <v>0</v>
          </cell>
          <cell r="AZ1320">
            <v>0</v>
          </cell>
        </row>
        <row r="1321">
          <cell r="Q1321">
            <v>0</v>
          </cell>
          <cell r="S1321">
            <v>0</v>
          </cell>
          <cell r="U1321">
            <v>0</v>
          </cell>
          <cell r="V1321">
            <v>0</v>
          </cell>
          <cell r="W1321">
            <v>0</v>
          </cell>
          <cell r="Y1321">
            <v>0</v>
          </cell>
          <cell r="AA1321">
            <v>0</v>
          </cell>
          <cell r="AJ1321">
            <v>0</v>
          </cell>
          <cell r="AN1321">
            <v>0</v>
          </cell>
          <cell r="AR1321">
            <v>0</v>
          </cell>
          <cell r="AV1321">
            <v>0</v>
          </cell>
          <cell r="AZ1321">
            <v>0</v>
          </cell>
        </row>
        <row r="1322">
          <cell r="Q1322">
            <v>0</v>
          </cell>
          <cell r="S1322">
            <v>0</v>
          </cell>
          <cell r="U1322">
            <v>0</v>
          </cell>
          <cell r="V1322">
            <v>0</v>
          </cell>
          <cell r="W1322">
            <v>0</v>
          </cell>
          <cell r="Y1322">
            <v>0</v>
          </cell>
          <cell r="AA1322">
            <v>0</v>
          </cell>
          <cell r="AJ1322">
            <v>0</v>
          </cell>
          <cell r="AN1322">
            <v>0</v>
          </cell>
          <cell r="AR1322">
            <v>0</v>
          </cell>
          <cell r="AV1322">
            <v>0</v>
          </cell>
          <cell r="AZ1322">
            <v>0</v>
          </cell>
        </row>
        <row r="1323">
          <cell r="Q1323">
            <v>0</v>
          </cell>
          <cell r="S1323">
            <v>0</v>
          </cell>
          <cell r="U1323">
            <v>0</v>
          </cell>
          <cell r="V1323">
            <v>0</v>
          </cell>
          <cell r="W1323">
            <v>0</v>
          </cell>
          <cell r="Y1323">
            <v>0</v>
          </cell>
          <cell r="AA1323">
            <v>0</v>
          </cell>
          <cell r="AJ1323">
            <v>0</v>
          </cell>
          <cell r="AN1323">
            <v>0</v>
          </cell>
          <cell r="AR1323">
            <v>0</v>
          </cell>
          <cell r="AV1323">
            <v>0</v>
          </cell>
          <cell r="AZ1323">
            <v>0</v>
          </cell>
        </row>
        <row r="1324">
          <cell r="Q1324">
            <v>0</v>
          </cell>
          <cell r="S1324">
            <v>0</v>
          </cell>
          <cell r="U1324">
            <v>0</v>
          </cell>
          <cell r="V1324">
            <v>0</v>
          </cell>
          <cell r="W1324">
            <v>0</v>
          </cell>
          <cell r="Y1324">
            <v>0</v>
          </cell>
          <cell r="AA1324">
            <v>0</v>
          </cell>
          <cell r="AJ1324">
            <v>0</v>
          </cell>
          <cell r="AN1324">
            <v>0</v>
          </cell>
          <cell r="AR1324">
            <v>0</v>
          </cell>
          <cell r="AV1324">
            <v>0</v>
          </cell>
          <cell r="AZ1324">
            <v>0</v>
          </cell>
        </row>
        <row r="1325">
          <cell r="Q1325">
            <v>-20766.669999999998</v>
          </cell>
          <cell r="S1325">
            <v>-103833.33</v>
          </cell>
          <cell r="U1325">
            <v>-186899.99</v>
          </cell>
          <cell r="V1325">
            <v>-228433.32</v>
          </cell>
          <cell r="W1325">
            <v>-20766.650000000001</v>
          </cell>
          <cell r="Y1325">
            <v>-103833.33</v>
          </cell>
          <cell r="AA1325">
            <v>-186899.99</v>
          </cell>
          <cell r="AJ1325">
            <v>-124599.78208333334</v>
          </cell>
          <cell r="AN1325">
            <v>-124599.91208333334</v>
          </cell>
          <cell r="AR1325">
            <v>-124599.99333333335</v>
          </cell>
          <cell r="AV1325">
            <v>-124599.99249999999</v>
          </cell>
          <cell r="AZ1325">
            <v>-124599.99166666665</v>
          </cell>
        </row>
        <row r="1326">
          <cell r="Q1326">
            <v>-30625</v>
          </cell>
          <cell r="S1326">
            <v>-153125</v>
          </cell>
          <cell r="U1326">
            <v>-275625</v>
          </cell>
          <cell r="V1326">
            <v>-336875</v>
          </cell>
          <cell r="W1326">
            <v>-30625</v>
          </cell>
          <cell r="Y1326">
            <v>-153125</v>
          </cell>
          <cell r="AA1326">
            <v>-275625</v>
          </cell>
          <cell r="AJ1326">
            <v>-183750</v>
          </cell>
          <cell r="AN1326">
            <v>-183750</v>
          </cell>
          <cell r="AR1326">
            <v>-183750</v>
          </cell>
          <cell r="AV1326">
            <v>-183750</v>
          </cell>
          <cell r="AZ1326">
            <v>-183750</v>
          </cell>
        </row>
        <row r="1327">
          <cell r="Q1327">
            <v>-6133.33</v>
          </cell>
          <cell r="S1327">
            <v>-30666.67</v>
          </cell>
          <cell r="U1327">
            <v>-55200.01</v>
          </cell>
          <cell r="V1327">
            <v>-67466.679999999993</v>
          </cell>
          <cell r="W1327">
            <v>-6133.35</v>
          </cell>
          <cell r="Y1327">
            <v>-30666.67</v>
          </cell>
          <cell r="AA1327">
            <v>-55200.01</v>
          </cell>
          <cell r="AJ1327">
            <v>-36800.217916666668</v>
          </cell>
          <cell r="AN1327">
            <v>-36800.087916666664</v>
          </cell>
          <cell r="AR1327">
            <v>-36800.006666666661</v>
          </cell>
          <cell r="AV1327">
            <v>-36800.0075</v>
          </cell>
          <cell r="AZ1327">
            <v>-36800.008333333331</v>
          </cell>
        </row>
        <row r="1328">
          <cell r="Q1328">
            <v>-8262.5</v>
          </cell>
          <cell r="S1328">
            <v>-41312.5</v>
          </cell>
          <cell r="U1328">
            <v>-74362.5</v>
          </cell>
          <cell r="V1328">
            <v>-90887.5</v>
          </cell>
          <cell r="W1328">
            <v>-8262.5</v>
          </cell>
          <cell r="Y1328">
            <v>-41312.5</v>
          </cell>
          <cell r="AA1328">
            <v>-74362.5</v>
          </cell>
          <cell r="AJ1328">
            <v>-49575</v>
          </cell>
          <cell r="AN1328">
            <v>-49575</v>
          </cell>
          <cell r="AR1328">
            <v>-49575</v>
          </cell>
          <cell r="AV1328">
            <v>-49230.729166666664</v>
          </cell>
          <cell r="AZ1328">
            <v>-35459.895833333336</v>
          </cell>
        </row>
        <row r="1329">
          <cell r="Q1329">
            <v>-13791.67</v>
          </cell>
          <cell r="S1329">
            <v>-68958.33</v>
          </cell>
          <cell r="U1329">
            <v>-124124.99</v>
          </cell>
          <cell r="V1329">
            <v>-151708.32</v>
          </cell>
          <cell r="W1329">
            <v>-13791.65</v>
          </cell>
          <cell r="Y1329">
            <v>-68958.33</v>
          </cell>
          <cell r="AA1329">
            <v>-124124.99</v>
          </cell>
          <cell r="AJ1329">
            <v>-82749.782083333339</v>
          </cell>
          <cell r="AN1329">
            <v>-82749.912083333344</v>
          </cell>
          <cell r="AR1329">
            <v>-82749.993333333332</v>
          </cell>
          <cell r="AV1329">
            <v>-82175.340416666659</v>
          </cell>
          <cell r="AZ1329">
            <v>-59189.230416666665</v>
          </cell>
        </row>
        <row r="1330">
          <cell r="Q1330">
            <v>-44687.5</v>
          </cell>
          <cell r="S1330">
            <v>-223437.5</v>
          </cell>
          <cell r="U1330">
            <v>-402187.5</v>
          </cell>
          <cell r="V1330">
            <v>-491562.5</v>
          </cell>
          <cell r="W1330">
            <v>-44687.5</v>
          </cell>
          <cell r="Y1330">
            <v>-223437.5</v>
          </cell>
          <cell r="AA1330">
            <v>-402187.5</v>
          </cell>
          <cell r="AJ1330">
            <v>-268125</v>
          </cell>
          <cell r="AN1330">
            <v>-268125</v>
          </cell>
          <cell r="AR1330">
            <v>-268125</v>
          </cell>
          <cell r="AV1330">
            <v>-268125</v>
          </cell>
          <cell r="AZ1330">
            <v>-268125</v>
          </cell>
        </row>
        <row r="1331">
          <cell r="Q1331">
            <v>0</v>
          </cell>
          <cell r="S1331">
            <v>0</v>
          </cell>
          <cell r="U1331">
            <v>0</v>
          </cell>
          <cell r="V1331">
            <v>0</v>
          </cell>
          <cell r="W1331">
            <v>0</v>
          </cell>
          <cell r="Y1331">
            <v>0</v>
          </cell>
          <cell r="AA1331">
            <v>0</v>
          </cell>
          <cell r="AJ1331">
            <v>0</v>
          </cell>
          <cell r="AN1331">
            <v>0</v>
          </cell>
          <cell r="AR1331">
            <v>0</v>
          </cell>
          <cell r="AV1331">
            <v>0</v>
          </cell>
          <cell r="AZ1331">
            <v>0</v>
          </cell>
        </row>
        <row r="1332">
          <cell r="Q1332">
            <v>-6000</v>
          </cell>
          <cell r="S1332">
            <v>-30000</v>
          </cell>
          <cell r="U1332">
            <v>-54000</v>
          </cell>
          <cell r="V1332">
            <v>-66000</v>
          </cell>
          <cell r="W1332">
            <v>-6000</v>
          </cell>
          <cell r="Y1332">
            <v>-30000</v>
          </cell>
          <cell r="AA1332">
            <v>-54000</v>
          </cell>
          <cell r="AJ1332">
            <v>-36000</v>
          </cell>
          <cell r="AN1332">
            <v>-36000</v>
          </cell>
          <cell r="AR1332">
            <v>-36000</v>
          </cell>
          <cell r="AV1332">
            <v>-36000</v>
          </cell>
          <cell r="AZ1332">
            <v>-36000</v>
          </cell>
        </row>
        <row r="1333">
          <cell r="Q1333">
            <v>0</v>
          </cell>
          <cell r="S1333">
            <v>0</v>
          </cell>
          <cell r="U1333">
            <v>0</v>
          </cell>
          <cell r="V1333">
            <v>0</v>
          </cell>
          <cell r="W1333">
            <v>0</v>
          </cell>
          <cell r="Y1333">
            <v>0</v>
          </cell>
          <cell r="AA1333">
            <v>0</v>
          </cell>
          <cell r="AJ1333">
            <v>0</v>
          </cell>
          <cell r="AN1333">
            <v>0</v>
          </cell>
          <cell r="AR1333">
            <v>0</v>
          </cell>
          <cell r="AV1333">
            <v>0</v>
          </cell>
          <cell r="AZ1333">
            <v>0</v>
          </cell>
        </row>
        <row r="1334">
          <cell r="Q1334">
            <v>0</v>
          </cell>
          <cell r="S1334">
            <v>0</v>
          </cell>
          <cell r="U1334">
            <v>0</v>
          </cell>
          <cell r="V1334">
            <v>0</v>
          </cell>
          <cell r="W1334">
            <v>0</v>
          </cell>
          <cell r="Y1334">
            <v>0</v>
          </cell>
          <cell r="AA1334">
            <v>0</v>
          </cell>
          <cell r="AJ1334">
            <v>0</v>
          </cell>
          <cell r="AN1334">
            <v>0</v>
          </cell>
          <cell r="AR1334">
            <v>0</v>
          </cell>
          <cell r="AV1334">
            <v>0</v>
          </cell>
          <cell r="AZ1334">
            <v>0</v>
          </cell>
        </row>
        <row r="1335">
          <cell r="Q1335">
            <v>0</v>
          </cell>
          <cell r="S1335">
            <v>0</v>
          </cell>
          <cell r="U1335">
            <v>0</v>
          </cell>
          <cell r="V1335">
            <v>0</v>
          </cell>
          <cell r="W1335">
            <v>0</v>
          </cell>
          <cell r="Y1335">
            <v>0</v>
          </cell>
          <cell r="AA1335">
            <v>0</v>
          </cell>
          <cell r="AJ1335">
            <v>0</v>
          </cell>
          <cell r="AN1335">
            <v>0</v>
          </cell>
          <cell r="AR1335">
            <v>0</v>
          </cell>
          <cell r="AV1335">
            <v>0</v>
          </cell>
          <cell r="AZ1335">
            <v>0</v>
          </cell>
        </row>
        <row r="1336">
          <cell r="Q1336">
            <v>0</v>
          </cell>
          <cell r="S1336">
            <v>0</v>
          </cell>
          <cell r="U1336">
            <v>0</v>
          </cell>
          <cell r="V1336">
            <v>0</v>
          </cell>
          <cell r="W1336">
            <v>0</v>
          </cell>
          <cell r="Y1336">
            <v>0</v>
          </cell>
          <cell r="AA1336">
            <v>0</v>
          </cell>
          <cell r="AJ1336">
            <v>0</v>
          </cell>
          <cell r="AN1336">
            <v>0</v>
          </cell>
          <cell r="AR1336">
            <v>0</v>
          </cell>
          <cell r="AV1336">
            <v>0</v>
          </cell>
          <cell r="AZ1336">
            <v>0</v>
          </cell>
        </row>
        <row r="1337">
          <cell r="Q1337">
            <v>0</v>
          </cell>
          <cell r="S1337">
            <v>0</v>
          </cell>
          <cell r="U1337">
            <v>0</v>
          </cell>
          <cell r="V1337">
            <v>0</v>
          </cell>
          <cell r="W1337">
            <v>0</v>
          </cell>
          <cell r="Y1337">
            <v>0</v>
          </cell>
          <cell r="AA1337">
            <v>0</v>
          </cell>
          <cell r="AJ1337">
            <v>0</v>
          </cell>
          <cell r="AN1337">
            <v>0</v>
          </cell>
          <cell r="AR1337">
            <v>0</v>
          </cell>
          <cell r="AV1337">
            <v>0</v>
          </cell>
          <cell r="AZ1337">
            <v>0</v>
          </cell>
        </row>
        <row r="1338">
          <cell r="Q1338">
            <v>0</v>
          </cell>
          <cell r="S1338">
            <v>0</v>
          </cell>
          <cell r="U1338">
            <v>0</v>
          </cell>
          <cell r="V1338">
            <v>0</v>
          </cell>
          <cell r="W1338">
            <v>0</v>
          </cell>
          <cell r="Y1338">
            <v>0</v>
          </cell>
          <cell r="AA1338">
            <v>0</v>
          </cell>
          <cell r="AJ1338">
            <v>0</v>
          </cell>
          <cell r="AN1338">
            <v>0</v>
          </cell>
          <cell r="AR1338">
            <v>0</v>
          </cell>
          <cell r="AV1338">
            <v>0</v>
          </cell>
          <cell r="AZ1338">
            <v>0</v>
          </cell>
        </row>
        <row r="1339">
          <cell r="Q1339">
            <v>0</v>
          </cell>
          <cell r="S1339">
            <v>0</v>
          </cell>
          <cell r="U1339">
            <v>0</v>
          </cell>
          <cell r="V1339">
            <v>0</v>
          </cell>
          <cell r="W1339">
            <v>0</v>
          </cell>
          <cell r="Y1339">
            <v>0</v>
          </cell>
          <cell r="AA1339">
            <v>0</v>
          </cell>
          <cell r="AJ1339">
            <v>0</v>
          </cell>
          <cell r="AN1339">
            <v>0</v>
          </cell>
          <cell r="AR1339">
            <v>0</v>
          </cell>
          <cell r="AV1339">
            <v>0</v>
          </cell>
          <cell r="AZ1339">
            <v>0</v>
          </cell>
        </row>
        <row r="1340">
          <cell r="Q1340">
            <v>-1308576.8600000001</v>
          </cell>
          <cell r="S1340">
            <v>-19230.55</v>
          </cell>
          <cell r="U1340">
            <v>0</v>
          </cell>
          <cell r="V1340">
            <v>-96633.33</v>
          </cell>
          <cell r="W1340">
            <v>-11188.88</v>
          </cell>
          <cell r="Y1340">
            <v>-192538.88</v>
          </cell>
          <cell r="AA1340">
            <v>-101863.88</v>
          </cell>
          <cell r="AJ1340">
            <v>-339861.41875000001</v>
          </cell>
          <cell r="AN1340">
            <v>-421951.20708333334</v>
          </cell>
          <cell r="AR1340">
            <v>-408200.44333333336</v>
          </cell>
          <cell r="AV1340">
            <v>-178645.82208333336</v>
          </cell>
          <cell r="AZ1340">
            <v>-106859.19458333333</v>
          </cell>
        </row>
        <row r="1341">
          <cell r="Q1341">
            <v>0</v>
          </cell>
          <cell r="S1341">
            <v>0</v>
          </cell>
          <cell r="U1341">
            <v>0</v>
          </cell>
          <cell r="V1341">
            <v>0</v>
          </cell>
          <cell r="W1341">
            <v>0</v>
          </cell>
          <cell r="Y1341">
            <v>0</v>
          </cell>
          <cell r="AA1341">
            <v>0</v>
          </cell>
          <cell r="AJ1341">
            <v>0</v>
          </cell>
          <cell r="AN1341">
            <v>0</v>
          </cell>
          <cell r="AR1341">
            <v>0</v>
          </cell>
          <cell r="AV1341">
            <v>0</v>
          </cell>
          <cell r="AZ1341">
            <v>0</v>
          </cell>
        </row>
        <row r="1342">
          <cell r="Q1342">
            <v>-11355.44</v>
          </cell>
          <cell r="S1342">
            <v>0</v>
          </cell>
          <cell r="U1342">
            <v>0</v>
          </cell>
          <cell r="V1342">
            <v>0</v>
          </cell>
          <cell r="W1342">
            <v>0</v>
          </cell>
          <cell r="Y1342">
            <v>0</v>
          </cell>
          <cell r="AA1342">
            <v>0</v>
          </cell>
          <cell r="AJ1342">
            <v>-11355.439999999997</v>
          </cell>
          <cell r="AN1342">
            <v>-9305.1520833333325</v>
          </cell>
          <cell r="AR1342">
            <v>-5520.0054166666669</v>
          </cell>
          <cell r="AV1342">
            <v>-2050.2874999999999</v>
          </cell>
          <cell r="AZ1342">
            <v>0</v>
          </cell>
        </row>
        <row r="1343">
          <cell r="Q1343">
            <v>-594440.66</v>
          </cell>
          <cell r="S1343">
            <v>0</v>
          </cell>
          <cell r="U1343">
            <v>0</v>
          </cell>
          <cell r="V1343">
            <v>0</v>
          </cell>
          <cell r="W1343">
            <v>0</v>
          </cell>
          <cell r="Y1343">
            <v>0</v>
          </cell>
          <cell r="AA1343">
            <v>0</v>
          </cell>
          <cell r="AJ1343">
            <v>-417530.61666666664</v>
          </cell>
          <cell r="AN1343">
            <v>-372147.16749999998</v>
          </cell>
          <cell r="AR1343">
            <v>-203100.57166666666</v>
          </cell>
          <cell r="AV1343">
            <v>-84212.425000000003</v>
          </cell>
          <cell r="AZ1343">
            <v>0</v>
          </cell>
        </row>
        <row r="1344">
          <cell r="Q1344">
            <v>3378.85</v>
          </cell>
          <cell r="S1344">
            <v>8305.92</v>
          </cell>
          <cell r="U1344">
            <v>-31977.58</v>
          </cell>
          <cell r="V1344">
            <v>841238.09</v>
          </cell>
          <cell r="W1344">
            <v>0</v>
          </cell>
          <cell r="Y1344">
            <v>0</v>
          </cell>
          <cell r="AA1344">
            <v>0</v>
          </cell>
          <cell r="AJ1344">
            <v>140.78541666666666</v>
          </cell>
          <cell r="AN1344">
            <v>-1949.9658333333336</v>
          </cell>
          <cell r="AR1344">
            <v>66820.809166666659</v>
          </cell>
          <cell r="AV1344">
            <v>66680.023750000008</v>
          </cell>
          <cell r="AZ1344">
            <v>68770.774999999994</v>
          </cell>
        </row>
        <row r="1345">
          <cell r="Q1345">
            <v>677814</v>
          </cell>
          <cell r="S1345">
            <v>0</v>
          </cell>
          <cell r="U1345">
            <v>0</v>
          </cell>
          <cell r="V1345">
            <v>0</v>
          </cell>
          <cell r="W1345">
            <v>0</v>
          </cell>
          <cell r="Y1345">
            <v>0</v>
          </cell>
          <cell r="AA1345">
            <v>0</v>
          </cell>
          <cell r="AJ1345">
            <v>-5507354.7620833339</v>
          </cell>
          <cell r="AN1345">
            <v>-2930435.3033333332</v>
          </cell>
          <cell r="AR1345">
            <v>-597101.97000000009</v>
          </cell>
          <cell r="AV1345">
            <v>28242.25</v>
          </cell>
          <cell r="AZ1345">
            <v>0</v>
          </cell>
        </row>
        <row r="1346">
          <cell r="Q1346">
            <v>-2018750</v>
          </cell>
          <cell r="S1346">
            <v>-3633750</v>
          </cell>
          <cell r="U1346">
            <v>0</v>
          </cell>
          <cell r="V1346">
            <v>0</v>
          </cell>
          <cell r="W1346">
            <v>0</v>
          </cell>
          <cell r="Y1346">
            <v>0</v>
          </cell>
          <cell r="AA1346">
            <v>0</v>
          </cell>
          <cell r="AJ1346">
            <v>-2422500</v>
          </cell>
          <cell r="AN1346">
            <v>-2035572.9166666667</v>
          </cell>
          <cell r="AR1346">
            <v>-1362656.25</v>
          </cell>
          <cell r="AV1346">
            <v>-622447.91666666663</v>
          </cell>
          <cell r="AZ1346">
            <v>0</v>
          </cell>
        </row>
        <row r="1347">
          <cell r="Q1347">
            <v>-1458333.33</v>
          </cell>
          <cell r="S1347">
            <v>-2624999.9900000002</v>
          </cell>
          <cell r="U1347">
            <v>-291666.65000000002</v>
          </cell>
          <cell r="V1347">
            <v>-874999.99</v>
          </cell>
          <cell r="W1347">
            <v>-1458333.32</v>
          </cell>
          <cell r="Y1347">
            <v>-2625000</v>
          </cell>
          <cell r="AA1347">
            <v>-291666.65999999997</v>
          </cell>
          <cell r="AJ1347">
            <v>-1749999.8895833334</v>
          </cell>
          <cell r="AN1347">
            <v>-1749999.9908333337</v>
          </cell>
          <cell r="AR1347">
            <v>-1749999.9879166668</v>
          </cell>
          <cell r="AV1347">
            <v>-1749999.9904166667</v>
          </cell>
          <cell r="AZ1347">
            <v>-1749999.9870833333</v>
          </cell>
        </row>
        <row r="1348">
          <cell r="Q1348">
            <v>13882.53</v>
          </cell>
          <cell r="S1348">
            <v>-8905.9599999999991</v>
          </cell>
          <cell r="U1348">
            <v>-11056.07</v>
          </cell>
          <cell r="V1348">
            <v>-12098.41</v>
          </cell>
          <cell r="W1348">
            <v>-12878.57</v>
          </cell>
          <cell r="Y1348">
            <v>-14186.43</v>
          </cell>
          <cell r="AA1348">
            <v>-15344.23</v>
          </cell>
          <cell r="AJ1348">
            <v>-158802.25</v>
          </cell>
          <cell r="AN1348">
            <v>-126679.09916666667</v>
          </cell>
          <cell r="AR1348">
            <v>-72083.33749999998</v>
          </cell>
          <cell r="AV1348">
            <v>-9072.0466666666653</v>
          </cell>
          <cell r="AZ1348">
            <v>4314.8708333333334</v>
          </cell>
        </row>
        <row r="1349">
          <cell r="Q1349">
            <v>-34101.89</v>
          </cell>
          <cell r="S1349">
            <v>-45550.45</v>
          </cell>
          <cell r="U1349">
            <v>-47469.48</v>
          </cell>
          <cell r="V1349">
            <v>-48308.86</v>
          </cell>
          <cell r="W1349">
            <v>-49126.44</v>
          </cell>
          <cell r="Y1349">
            <v>-50538.33</v>
          </cell>
          <cell r="AA1349">
            <v>-51988.17</v>
          </cell>
          <cell r="AJ1349">
            <v>-126345.24583333335</v>
          </cell>
          <cell r="AN1349">
            <v>-108744.9175</v>
          </cell>
          <cell r="AR1349">
            <v>-80277.514583333337</v>
          </cell>
          <cell r="AV1349">
            <v>-47038.256250000006</v>
          </cell>
          <cell r="AZ1349">
            <v>-40140.166250000002</v>
          </cell>
        </row>
        <row r="1350">
          <cell r="Q1350">
            <v>-3931666.66</v>
          </cell>
          <cell r="S1350">
            <v>-6178333.3200000003</v>
          </cell>
          <cell r="U1350">
            <v>-1684999.98</v>
          </cell>
          <cell r="V1350">
            <v>-2808333.32</v>
          </cell>
          <cell r="W1350">
            <v>-3931666.65</v>
          </cell>
          <cell r="Y1350">
            <v>-6178333.3300000001</v>
          </cell>
          <cell r="AA1350">
            <v>-1684999.99</v>
          </cell>
          <cell r="AJ1350">
            <v>-3369999.8920833333</v>
          </cell>
          <cell r="AN1350">
            <v>-3369999.9875000003</v>
          </cell>
          <cell r="AR1350">
            <v>-3369999.9845833331</v>
          </cell>
          <cell r="AV1350">
            <v>-3369999.9870833331</v>
          </cell>
          <cell r="AZ1350">
            <v>-3369999.9837500001</v>
          </cell>
        </row>
        <row r="1351">
          <cell r="Q1351">
            <v>0</v>
          </cell>
          <cell r="S1351">
            <v>0</v>
          </cell>
          <cell r="U1351">
            <v>0</v>
          </cell>
          <cell r="V1351">
            <v>0</v>
          </cell>
          <cell r="W1351">
            <v>0</v>
          </cell>
          <cell r="Y1351">
            <v>0</v>
          </cell>
          <cell r="AA1351">
            <v>0</v>
          </cell>
          <cell r="AJ1351">
            <v>0</v>
          </cell>
          <cell r="AN1351">
            <v>0</v>
          </cell>
          <cell r="AR1351">
            <v>0</v>
          </cell>
          <cell r="AV1351">
            <v>0</v>
          </cell>
          <cell r="AZ1351">
            <v>0</v>
          </cell>
        </row>
        <row r="1352">
          <cell r="Q1352">
            <v>-58291.55</v>
          </cell>
          <cell r="S1352">
            <v>-58291.54</v>
          </cell>
          <cell r="U1352">
            <v>-73421.100000000006</v>
          </cell>
          <cell r="V1352">
            <v>-73421.100000000006</v>
          </cell>
          <cell r="W1352">
            <v>-88065.75</v>
          </cell>
          <cell r="Y1352">
            <v>-88065.75</v>
          </cell>
          <cell r="AA1352">
            <v>-80409.600000000006</v>
          </cell>
          <cell r="AJ1352">
            <v>-65911.976249999992</v>
          </cell>
          <cell r="AN1352">
            <v>-51818.722916666658</v>
          </cell>
          <cell r="AR1352">
            <v>-63853.882916666662</v>
          </cell>
          <cell r="AV1352">
            <v>-77228.979583333319</v>
          </cell>
          <cell r="AZ1352">
            <v>-91883.27208333333</v>
          </cell>
        </row>
        <row r="1353">
          <cell r="Q1353">
            <v>-3731250</v>
          </cell>
          <cell r="S1353">
            <v>-6716250</v>
          </cell>
          <cell r="U1353">
            <v>-746250</v>
          </cell>
          <cell r="V1353">
            <v>-2238750</v>
          </cell>
          <cell r="W1353">
            <v>-3731250</v>
          </cell>
          <cell r="Y1353">
            <v>-6716250</v>
          </cell>
          <cell r="AA1353">
            <v>-746250</v>
          </cell>
          <cell r="AJ1353">
            <v>-4477500</v>
          </cell>
          <cell r="AN1353">
            <v>-4477500</v>
          </cell>
          <cell r="AR1353">
            <v>-4477500</v>
          </cell>
          <cell r="AV1353">
            <v>-4477500</v>
          </cell>
          <cell r="AZ1353">
            <v>-3202656.25</v>
          </cell>
        </row>
        <row r="1354">
          <cell r="Q1354">
            <v>0</v>
          </cell>
          <cell r="S1354">
            <v>0</v>
          </cell>
          <cell r="U1354">
            <v>0</v>
          </cell>
          <cell r="V1354">
            <v>0</v>
          </cell>
          <cell r="W1354">
            <v>0</v>
          </cell>
          <cell r="Y1354">
            <v>0</v>
          </cell>
          <cell r="AA1354">
            <v>0</v>
          </cell>
          <cell r="AJ1354">
            <v>-360021.76208333339</v>
          </cell>
          <cell r="AN1354">
            <v>-161844.62333333332</v>
          </cell>
          <cell r="AR1354">
            <v>-29726.563333333335</v>
          </cell>
          <cell r="AV1354">
            <v>0</v>
          </cell>
          <cell r="AZ1354">
            <v>0</v>
          </cell>
        </row>
        <row r="1355">
          <cell r="Q1355">
            <v>-6142500</v>
          </cell>
          <cell r="S1355">
            <v>-9652500</v>
          </cell>
          <cell r="U1355">
            <v>-2632500</v>
          </cell>
          <cell r="V1355">
            <v>-4387500</v>
          </cell>
          <cell r="W1355">
            <v>-6142500</v>
          </cell>
          <cell r="Y1355">
            <v>-9652500</v>
          </cell>
          <cell r="AA1355">
            <v>-2632500</v>
          </cell>
          <cell r="AJ1355">
            <v>-5265000</v>
          </cell>
          <cell r="AN1355">
            <v>-5265000</v>
          </cell>
          <cell r="AR1355">
            <v>-5265000</v>
          </cell>
          <cell r="AV1355">
            <v>-5265000</v>
          </cell>
          <cell r="AZ1355">
            <v>-5265000</v>
          </cell>
        </row>
        <row r="1356">
          <cell r="Q1356">
            <v>-2499250</v>
          </cell>
          <cell r="S1356">
            <v>-5831583.3399999999</v>
          </cell>
          <cell r="U1356">
            <v>-9163916.6799999997</v>
          </cell>
          <cell r="V1356">
            <v>-833083.33</v>
          </cell>
          <cell r="W1356">
            <v>-2499250</v>
          </cell>
          <cell r="Y1356">
            <v>-5831583.3600000003</v>
          </cell>
          <cell r="AA1356">
            <v>-9163916.6999999993</v>
          </cell>
          <cell r="AJ1356">
            <v>-4998500.1120833335</v>
          </cell>
          <cell r="AN1356">
            <v>-4998500.0487499991</v>
          </cell>
          <cell r="AR1356">
            <v>-4998500.0066666668</v>
          </cell>
          <cell r="AV1356">
            <v>-4998500.0133333327</v>
          </cell>
          <cell r="AZ1356">
            <v>-4998500.0133333327</v>
          </cell>
        </row>
        <row r="1357">
          <cell r="U1357">
            <v>0</v>
          </cell>
          <cell r="V1357">
            <v>0</v>
          </cell>
          <cell r="W1357">
            <v>0</v>
          </cell>
          <cell r="Y1357">
            <v>0</v>
          </cell>
          <cell r="AA1357">
            <v>0</v>
          </cell>
          <cell r="AJ1357">
            <v>0</v>
          </cell>
          <cell r="AN1357">
            <v>0</v>
          </cell>
          <cell r="AR1357">
            <v>0</v>
          </cell>
          <cell r="AV1357">
            <v>0</v>
          </cell>
          <cell r="AZ1357">
            <v>0</v>
          </cell>
        </row>
        <row r="1358">
          <cell r="Q1358">
            <v>0</v>
          </cell>
          <cell r="S1358">
            <v>0</v>
          </cell>
          <cell r="U1358">
            <v>0</v>
          </cell>
          <cell r="V1358">
            <v>0</v>
          </cell>
          <cell r="W1358">
            <v>0</v>
          </cell>
          <cell r="Y1358">
            <v>0</v>
          </cell>
          <cell r="AA1358">
            <v>0</v>
          </cell>
          <cell r="AJ1358">
            <v>0</v>
          </cell>
          <cell r="AN1358">
            <v>0</v>
          </cell>
          <cell r="AR1358">
            <v>0</v>
          </cell>
          <cell r="AV1358">
            <v>0</v>
          </cell>
          <cell r="AZ1358">
            <v>0</v>
          </cell>
        </row>
        <row r="1359">
          <cell r="Q1359">
            <v>-2307666.6800000002</v>
          </cell>
          <cell r="S1359">
            <v>-3461500.02</v>
          </cell>
          <cell r="U1359">
            <v>-1153833.3600000001</v>
          </cell>
          <cell r="V1359">
            <v>-1730750.01</v>
          </cell>
          <cell r="W1359">
            <v>-2307666.6800000002</v>
          </cell>
          <cell r="Y1359">
            <v>-3461500</v>
          </cell>
          <cell r="AA1359">
            <v>-1153833.3400000001</v>
          </cell>
          <cell r="AJ1359">
            <v>-2019208.3825000003</v>
          </cell>
          <cell r="AN1359">
            <v>-2019208.3475000001</v>
          </cell>
          <cell r="AR1359">
            <v>-2019208.3475000001</v>
          </cell>
          <cell r="AV1359">
            <v>-2019208.3466666669</v>
          </cell>
          <cell r="AZ1359">
            <v>-2019208.344166667</v>
          </cell>
        </row>
        <row r="1360">
          <cell r="Q1360">
            <v>-397800</v>
          </cell>
          <cell r="S1360">
            <v>-596700</v>
          </cell>
          <cell r="U1360">
            <v>-198900</v>
          </cell>
          <cell r="V1360">
            <v>-298350</v>
          </cell>
          <cell r="W1360">
            <v>-397800</v>
          </cell>
          <cell r="Y1360">
            <v>-596700</v>
          </cell>
          <cell r="AA1360">
            <v>-198900</v>
          </cell>
          <cell r="AJ1360">
            <v>-348075</v>
          </cell>
          <cell r="AN1360">
            <v>-348075</v>
          </cell>
          <cell r="AR1360">
            <v>-348075</v>
          </cell>
          <cell r="AV1360">
            <v>-348075</v>
          </cell>
          <cell r="AZ1360">
            <v>-348075</v>
          </cell>
        </row>
        <row r="1361">
          <cell r="Q1361">
            <v>0</v>
          </cell>
          <cell r="S1361">
            <v>0</v>
          </cell>
          <cell r="U1361">
            <v>0</v>
          </cell>
          <cell r="V1361">
            <v>0</v>
          </cell>
          <cell r="W1361">
            <v>0</v>
          </cell>
          <cell r="Y1361">
            <v>0</v>
          </cell>
          <cell r="AA1361">
            <v>0</v>
          </cell>
          <cell r="AJ1361">
            <v>0</v>
          </cell>
          <cell r="AN1361">
            <v>0</v>
          </cell>
          <cell r="AR1361">
            <v>0</v>
          </cell>
          <cell r="AV1361">
            <v>0</v>
          </cell>
          <cell r="AZ1361">
            <v>0</v>
          </cell>
        </row>
        <row r="1362">
          <cell r="Q1362">
            <v>-1180368.1399999999</v>
          </cell>
          <cell r="S1362">
            <v>-3464951.48</v>
          </cell>
          <cell r="U1362">
            <v>-5749534.8200000003</v>
          </cell>
          <cell r="V1362">
            <v>-6891826.4900000002</v>
          </cell>
          <cell r="W1362">
            <v>-1180368.1599999999</v>
          </cell>
          <cell r="Y1362">
            <v>-3464951.5</v>
          </cell>
          <cell r="AA1362">
            <v>-5749534.8399999999</v>
          </cell>
          <cell r="AJ1362">
            <v>-4036097.2974999999</v>
          </cell>
          <cell r="AN1362">
            <v>-4036097.3041666667</v>
          </cell>
          <cell r="AR1362">
            <v>-4036097.3133333325</v>
          </cell>
          <cell r="AV1362">
            <v>-4036097.3266666662</v>
          </cell>
          <cell r="AZ1362">
            <v>-4036097.34</v>
          </cell>
        </row>
        <row r="1363">
          <cell r="S1363">
            <v>-1828125</v>
          </cell>
          <cell r="U1363">
            <v>-4640625</v>
          </cell>
          <cell r="V1363">
            <v>-6046875</v>
          </cell>
          <cell r="W1363">
            <v>-7453125</v>
          </cell>
          <cell r="Y1363">
            <v>-2203125</v>
          </cell>
          <cell r="AA1363">
            <v>-5015625</v>
          </cell>
          <cell r="AJ1363">
            <v>0</v>
          </cell>
          <cell r="AN1363">
            <v>-650390.625</v>
          </cell>
          <cell r="AR1363">
            <v>-2126953.125</v>
          </cell>
          <cell r="AV1363">
            <v>-3798828.125</v>
          </cell>
          <cell r="AZ1363">
            <v>-4234375</v>
          </cell>
        </row>
        <row r="1364">
          <cell r="U1364">
            <v>38951.589999999997</v>
          </cell>
          <cell r="V1364">
            <v>74203.070000000007</v>
          </cell>
          <cell r="W1364">
            <v>0</v>
          </cell>
          <cell r="Y1364">
            <v>0</v>
          </cell>
          <cell r="AA1364">
            <v>0</v>
          </cell>
          <cell r="AJ1364">
            <v>0</v>
          </cell>
          <cell r="AN1364">
            <v>1845.6979166666667</v>
          </cell>
          <cell r="AR1364">
            <v>9652.27</v>
          </cell>
          <cell r="AV1364">
            <v>9652.27</v>
          </cell>
          <cell r="AZ1364">
            <v>7806.5720833333335</v>
          </cell>
        </row>
        <row r="1365">
          <cell r="Q1365">
            <v>-1948875</v>
          </cell>
          <cell r="S1365">
            <v>-3248125</v>
          </cell>
          <cell r="U1365">
            <v>-649625</v>
          </cell>
          <cell r="V1365">
            <v>-1299250</v>
          </cell>
          <cell r="W1365">
            <v>-1948875</v>
          </cell>
          <cell r="Y1365">
            <v>-3248125</v>
          </cell>
          <cell r="AA1365">
            <v>-649625</v>
          </cell>
          <cell r="AJ1365">
            <v>-2273687.5175000001</v>
          </cell>
          <cell r="AN1365">
            <v>-2273687.5</v>
          </cell>
          <cell r="AR1365">
            <v>-2273687.5</v>
          </cell>
          <cell r="AV1365">
            <v>-2273687.5</v>
          </cell>
          <cell r="AZ1365">
            <v>-2273687.5</v>
          </cell>
        </row>
        <row r="1366">
          <cell r="Q1366">
            <v>0</v>
          </cell>
          <cell r="S1366">
            <v>0</v>
          </cell>
          <cell r="U1366">
            <v>0</v>
          </cell>
          <cell r="V1366">
            <v>0</v>
          </cell>
          <cell r="W1366">
            <v>0</v>
          </cell>
          <cell r="Y1366">
            <v>0</v>
          </cell>
          <cell r="AA1366">
            <v>0</v>
          </cell>
          <cell r="AJ1366">
            <v>0</v>
          </cell>
          <cell r="AN1366">
            <v>0</v>
          </cell>
          <cell r="AR1366">
            <v>0</v>
          </cell>
          <cell r="AV1366">
            <v>0</v>
          </cell>
          <cell r="AZ1366">
            <v>0</v>
          </cell>
        </row>
        <row r="1367">
          <cell r="Q1367">
            <v>0</v>
          </cell>
          <cell r="S1367">
            <v>0</v>
          </cell>
          <cell r="U1367">
            <v>0</v>
          </cell>
          <cell r="V1367">
            <v>0</v>
          </cell>
          <cell r="W1367">
            <v>0</v>
          </cell>
          <cell r="Y1367">
            <v>0</v>
          </cell>
          <cell r="AA1367">
            <v>0</v>
          </cell>
          <cell r="AJ1367">
            <v>-718140.625</v>
          </cell>
          <cell r="AN1367">
            <v>-297765.625</v>
          </cell>
          <cell r="AR1367">
            <v>0</v>
          </cell>
          <cell r="AV1367">
            <v>0</v>
          </cell>
          <cell r="AZ1367">
            <v>0</v>
          </cell>
        </row>
        <row r="1368">
          <cell r="Q1368">
            <v>-38567.11</v>
          </cell>
          <cell r="S1368">
            <v>-50456.73</v>
          </cell>
          <cell r="U1368">
            <v>-21148.32</v>
          </cell>
          <cell r="V1368">
            <v>-20985.83</v>
          </cell>
          <cell r="W1368">
            <v>-45229.64</v>
          </cell>
          <cell r="Y1368">
            <v>-21363.599999999999</v>
          </cell>
          <cell r="AA1368">
            <v>-20621.12</v>
          </cell>
          <cell r="AJ1368">
            <v>-69439.622500000012</v>
          </cell>
          <cell r="AN1368">
            <v>-58032.254583333335</v>
          </cell>
          <cell r="AR1368">
            <v>-45244.488333333335</v>
          </cell>
          <cell r="AV1368">
            <v>-30177.263333333336</v>
          </cell>
          <cell r="AZ1368">
            <v>-21999.241249999995</v>
          </cell>
        </row>
        <row r="1369">
          <cell r="Q1369">
            <v>-746471.39</v>
          </cell>
          <cell r="S1369">
            <v>-3548138.05</v>
          </cell>
          <cell r="U1369">
            <v>-6349804.71</v>
          </cell>
          <cell r="V1369">
            <v>-7750638.04</v>
          </cell>
          <cell r="W1369">
            <v>-746471.37</v>
          </cell>
          <cell r="Y1369">
            <v>-3548137.99</v>
          </cell>
          <cell r="AA1369">
            <v>-6349804.6500000004</v>
          </cell>
          <cell r="AJ1369">
            <v>-4248554.7241666662</v>
          </cell>
          <cell r="AN1369">
            <v>-4248554.7174999993</v>
          </cell>
          <cell r="AR1369">
            <v>-4248554.7091666665</v>
          </cell>
          <cell r="AV1369">
            <v>-4248554.6883333335</v>
          </cell>
          <cell r="AZ1369">
            <v>-4248554.6616666662</v>
          </cell>
        </row>
        <row r="1370">
          <cell r="Q1370">
            <v>-5542033.3300000001</v>
          </cell>
          <cell r="S1370">
            <v>-8679033.3300000001</v>
          </cell>
          <cell r="U1370">
            <v>-2405033.33</v>
          </cell>
          <cell r="V1370">
            <v>-3973533.33</v>
          </cell>
          <cell r="W1370">
            <v>-5542033.3300000001</v>
          </cell>
          <cell r="Y1370">
            <v>-8679033.3300000001</v>
          </cell>
          <cell r="AA1370">
            <v>-2405033.33</v>
          </cell>
          <cell r="AJ1370">
            <v>-4757783.3299999991</v>
          </cell>
          <cell r="AN1370">
            <v>-4757783.3299999991</v>
          </cell>
          <cell r="AR1370">
            <v>-4757783.3299999991</v>
          </cell>
          <cell r="AV1370">
            <v>-4757783.3299999991</v>
          </cell>
          <cell r="AZ1370">
            <v>-4757783.3299999991</v>
          </cell>
        </row>
        <row r="1371">
          <cell r="Q1371">
            <v>0</v>
          </cell>
          <cell r="S1371">
            <v>0</v>
          </cell>
          <cell r="U1371">
            <v>0</v>
          </cell>
          <cell r="V1371">
            <v>0</v>
          </cell>
          <cell r="W1371">
            <v>0</v>
          </cell>
          <cell r="Y1371">
            <v>0</v>
          </cell>
          <cell r="AA1371">
            <v>0</v>
          </cell>
          <cell r="AJ1371">
            <v>0</v>
          </cell>
          <cell r="AN1371">
            <v>0</v>
          </cell>
          <cell r="AR1371">
            <v>0</v>
          </cell>
          <cell r="AV1371">
            <v>0</v>
          </cell>
          <cell r="AZ1371">
            <v>0</v>
          </cell>
        </row>
        <row r="1372">
          <cell r="Q1372">
            <v>-1452916.67</v>
          </cell>
          <cell r="S1372">
            <v>-4358750.01</v>
          </cell>
          <cell r="U1372">
            <v>-7264583.3499999996</v>
          </cell>
          <cell r="V1372">
            <v>-8717500.0199999996</v>
          </cell>
          <cell r="W1372">
            <v>-1452916.69</v>
          </cell>
          <cell r="Y1372">
            <v>-4358750</v>
          </cell>
          <cell r="AA1372">
            <v>-7264583.3399999999</v>
          </cell>
          <cell r="AJ1372">
            <v>-5085208.3520833328</v>
          </cell>
          <cell r="AN1372">
            <v>-5085208.3487499999</v>
          </cell>
          <cell r="AR1372">
            <v>-5085208.3479166673</v>
          </cell>
          <cell r="AV1372">
            <v>-5085208.3450000007</v>
          </cell>
          <cell r="AZ1372">
            <v>-5085208.3450000007</v>
          </cell>
        </row>
        <row r="1373">
          <cell r="S1373">
            <v>-207980.79</v>
          </cell>
          <cell r="U1373">
            <v>-143337.14000000001</v>
          </cell>
          <cell r="V1373">
            <v>-197719.22</v>
          </cell>
          <cell r="W1373">
            <v>-65160.04</v>
          </cell>
          <cell r="Y1373">
            <v>-174582.8</v>
          </cell>
          <cell r="AA1373">
            <v>-86689.05</v>
          </cell>
          <cell r="AJ1373">
            <v>0</v>
          </cell>
          <cell r="AN1373">
            <v>-35257.425000000003</v>
          </cell>
          <cell r="AR1373">
            <v>-81524.209166666682</v>
          </cell>
          <cell r="AV1373">
            <v>-122819.53500000003</v>
          </cell>
          <cell r="AZ1373">
            <v>-130026.52708333336</v>
          </cell>
        </row>
        <row r="1374">
          <cell r="U1374">
            <v>-89556.33</v>
          </cell>
          <cell r="V1374">
            <v>-179112.33</v>
          </cell>
          <cell r="W1374">
            <v>-2890.44</v>
          </cell>
          <cell r="Y1374">
            <v>-133251.44</v>
          </cell>
          <cell r="AA1374">
            <v>-92446.11</v>
          </cell>
          <cell r="AJ1374">
            <v>0</v>
          </cell>
          <cell r="AN1374">
            <v>-3972.2912500000002</v>
          </cell>
          <cell r="AR1374">
            <v>-35885.965833333328</v>
          </cell>
          <cell r="AV1374">
            <v>-75408.641250000001</v>
          </cell>
          <cell r="AZ1374">
            <v>-100255.46583333332</v>
          </cell>
        </row>
        <row r="1375">
          <cell r="U1375">
            <v>-108174.3</v>
          </cell>
          <cell r="V1375">
            <v>-108174.3</v>
          </cell>
          <cell r="W1375">
            <v>0</v>
          </cell>
          <cell r="Y1375">
            <v>0</v>
          </cell>
          <cell r="AA1375">
            <v>0</v>
          </cell>
          <cell r="AJ1375">
            <v>0</v>
          </cell>
          <cell r="AN1375">
            <v>-5464.4958333333334</v>
          </cell>
          <cell r="AR1375">
            <v>-18986.283333333336</v>
          </cell>
          <cell r="AV1375">
            <v>-18986.283333333336</v>
          </cell>
          <cell r="AZ1375">
            <v>-13521.7875</v>
          </cell>
        </row>
        <row r="1376">
          <cell r="Y1376">
            <v>0</v>
          </cell>
          <cell r="AA1376">
            <v>-2798541.66</v>
          </cell>
          <cell r="AR1376">
            <v>0</v>
          </cell>
          <cell r="AV1376">
            <v>-956168.40083333338</v>
          </cell>
          <cell r="AZ1376">
            <v>-3661425.3433333337</v>
          </cell>
        </row>
        <row r="1377">
          <cell r="AV1377">
            <v>0</v>
          </cell>
          <cell r="AZ1377">
            <v>-222342.87541666665</v>
          </cell>
        </row>
        <row r="1378">
          <cell r="AV1378">
            <v>0</v>
          </cell>
          <cell r="AZ1378">
            <v>0</v>
          </cell>
        </row>
        <row r="1379">
          <cell r="U1379">
            <v>-15645594.01</v>
          </cell>
          <cell r="V1379">
            <v>-3549947.62</v>
          </cell>
          <cell r="W1379">
            <v>0</v>
          </cell>
          <cell r="Y1379">
            <v>0</v>
          </cell>
          <cell r="AA1379">
            <v>0</v>
          </cell>
          <cell r="AJ1379">
            <v>0</v>
          </cell>
          <cell r="AN1379">
            <v>-2530973.5470833331</v>
          </cell>
          <cell r="AR1379">
            <v>-3478702.2658333331</v>
          </cell>
          <cell r="AV1379">
            <v>-3478702.2658333331</v>
          </cell>
          <cell r="AZ1379">
            <v>-947728.71875</v>
          </cell>
        </row>
        <row r="1380">
          <cell r="Q1380">
            <v>0</v>
          </cell>
          <cell r="S1380">
            <v>0</v>
          </cell>
          <cell r="U1380">
            <v>0</v>
          </cell>
          <cell r="V1380">
            <v>0</v>
          </cell>
          <cell r="W1380">
            <v>0</v>
          </cell>
          <cell r="Y1380">
            <v>0</v>
          </cell>
          <cell r="AA1380">
            <v>0</v>
          </cell>
          <cell r="AJ1380">
            <v>0</v>
          </cell>
          <cell r="AN1380">
            <v>0</v>
          </cell>
          <cell r="AR1380">
            <v>0</v>
          </cell>
          <cell r="AV1380">
            <v>0</v>
          </cell>
          <cell r="AZ1380">
            <v>0</v>
          </cell>
        </row>
        <row r="1381">
          <cell r="Q1381">
            <v>-342882.46</v>
          </cell>
          <cell r="S1381">
            <v>-1313.41</v>
          </cell>
          <cell r="U1381">
            <v>-28886.65</v>
          </cell>
          <cell r="V1381">
            <v>-349434.49</v>
          </cell>
          <cell r="W1381">
            <v>-308254.14</v>
          </cell>
          <cell r="Y1381">
            <v>-1046.01</v>
          </cell>
          <cell r="AA1381">
            <v>-694.93</v>
          </cell>
          <cell r="AJ1381">
            <v>-140782.96625000003</v>
          </cell>
          <cell r="AN1381">
            <v>-72888.206250000003</v>
          </cell>
          <cell r="AR1381">
            <v>-106380.33625000001</v>
          </cell>
          <cell r="AV1381">
            <v>-104166.51041666667</v>
          </cell>
          <cell r="AZ1381">
            <v>-153117.785</v>
          </cell>
        </row>
        <row r="1382">
          <cell r="Q1382">
            <v>-26062.33</v>
          </cell>
          <cell r="S1382">
            <v>-23225.67</v>
          </cell>
          <cell r="U1382">
            <v>-63684.46</v>
          </cell>
          <cell r="V1382">
            <v>-18266.96</v>
          </cell>
          <cell r="W1382">
            <v>-31499.87</v>
          </cell>
          <cell r="Y1382">
            <v>-52847.88</v>
          </cell>
          <cell r="AA1382">
            <v>-32185.5</v>
          </cell>
          <cell r="AJ1382">
            <v>-31248.795833333334</v>
          </cell>
          <cell r="AN1382">
            <v>-31327.692083333328</v>
          </cell>
          <cell r="AR1382">
            <v>-35314.465000000004</v>
          </cell>
          <cell r="AV1382">
            <v>-34619.732499999998</v>
          </cell>
          <cell r="AZ1382">
            <v>-36117.936666666661</v>
          </cell>
        </row>
        <row r="1383">
          <cell r="Q1383">
            <v>0</v>
          </cell>
          <cell r="S1383">
            <v>0</v>
          </cell>
          <cell r="U1383">
            <v>0</v>
          </cell>
          <cell r="V1383">
            <v>0</v>
          </cell>
          <cell r="W1383">
            <v>0</v>
          </cell>
          <cell r="Y1383">
            <v>0</v>
          </cell>
          <cell r="AA1383">
            <v>0</v>
          </cell>
          <cell r="AJ1383">
            <v>0</v>
          </cell>
          <cell r="AN1383">
            <v>0</v>
          </cell>
          <cell r="AR1383">
            <v>0</v>
          </cell>
          <cell r="AV1383">
            <v>0</v>
          </cell>
          <cell r="AZ1383">
            <v>0</v>
          </cell>
        </row>
        <row r="1384">
          <cell r="Q1384">
            <v>-255</v>
          </cell>
          <cell r="S1384">
            <v>-250</v>
          </cell>
          <cell r="U1384">
            <v>112</v>
          </cell>
          <cell r="V1384">
            <v>0</v>
          </cell>
          <cell r="W1384">
            <v>0</v>
          </cell>
          <cell r="Y1384">
            <v>-260</v>
          </cell>
          <cell r="AA1384">
            <v>0</v>
          </cell>
          <cell r="AJ1384">
            <v>-55.817499999999995</v>
          </cell>
          <cell r="AN1384">
            <v>-111.60916666666667</v>
          </cell>
          <cell r="AR1384">
            <v>-95.859166666666667</v>
          </cell>
          <cell r="AV1384">
            <v>-74.791666666666671</v>
          </cell>
          <cell r="AZ1384">
            <v>-17</v>
          </cell>
        </row>
        <row r="1385">
          <cell r="Q1385">
            <v>-651985.80000000005</v>
          </cell>
          <cell r="S1385">
            <v>-4050.91</v>
          </cell>
          <cell r="U1385">
            <v>-10674.53</v>
          </cell>
          <cell r="V1385">
            <v>-698514.76</v>
          </cell>
          <cell r="W1385">
            <v>-488368.34</v>
          </cell>
          <cell r="Y1385">
            <v>-3432.23</v>
          </cell>
          <cell r="AA1385">
            <v>-2020.63</v>
          </cell>
          <cell r="AJ1385">
            <v>-252617.18124999999</v>
          </cell>
          <cell r="AN1385">
            <v>-131054.63291666667</v>
          </cell>
          <cell r="AR1385">
            <v>-187897.73041666669</v>
          </cell>
          <cell r="AV1385">
            <v>-186605.62</v>
          </cell>
          <cell r="AZ1385">
            <v>-278237.95666666667</v>
          </cell>
        </row>
        <row r="1386">
          <cell r="Q1386">
            <v>0</v>
          </cell>
          <cell r="S1386">
            <v>0</v>
          </cell>
          <cell r="U1386">
            <v>0</v>
          </cell>
          <cell r="V1386">
            <v>0</v>
          </cell>
          <cell r="W1386">
            <v>0</v>
          </cell>
          <cell r="Y1386">
            <v>0</v>
          </cell>
          <cell r="AA1386">
            <v>0</v>
          </cell>
          <cell r="AJ1386">
            <v>0</v>
          </cell>
          <cell r="AN1386">
            <v>0</v>
          </cell>
          <cell r="AR1386">
            <v>0</v>
          </cell>
          <cell r="AV1386">
            <v>0</v>
          </cell>
          <cell r="AZ1386">
            <v>0</v>
          </cell>
        </row>
        <row r="1387">
          <cell r="Q1387">
            <v>-1141307.8799999999</v>
          </cell>
          <cell r="S1387">
            <v>-914210.61</v>
          </cell>
          <cell r="U1387">
            <v>-257436.31</v>
          </cell>
          <cell r="V1387">
            <v>-123129.47</v>
          </cell>
          <cell r="W1387">
            <v>-165482.70000000001</v>
          </cell>
          <cell r="Y1387">
            <v>-526042.42000000004</v>
          </cell>
          <cell r="AA1387">
            <v>-796452.44</v>
          </cell>
          <cell r="AJ1387">
            <v>-1394192.1741666666</v>
          </cell>
          <cell r="AN1387">
            <v>-1167752.3874999997</v>
          </cell>
          <cell r="AR1387">
            <v>-793256.64041666675</v>
          </cell>
          <cell r="AV1387">
            <v>-564501.59541666671</v>
          </cell>
          <cell r="AZ1387">
            <v>-744659.59375</v>
          </cell>
        </row>
        <row r="1388">
          <cell r="Q1388">
            <v>0</v>
          </cell>
          <cell r="S1388">
            <v>0</v>
          </cell>
          <cell r="U1388">
            <v>0</v>
          </cell>
          <cell r="V1388">
            <v>0</v>
          </cell>
          <cell r="W1388">
            <v>0</v>
          </cell>
          <cell r="Y1388">
            <v>0</v>
          </cell>
          <cell r="AA1388">
            <v>0</v>
          </cell>
          <cell r="AJ1388">
            <v>-3615344.5333333332</v>
          </cell>
          <cell r="AN1388">
            <v>-2230835.6</v>
          </cell>
          <cell r="AR1388">
            <v>0</v>
          </cell>
          <cell r="AV1388">
            <v>0</v>
          </cell>
          <cell r="AZ1388">
            <v>0</v>
          </cell>
        </row>
        <row r="1389">
          <cell r="Q1389">
            <v>0</v>
          </cell>
          <cell r="S1389">
            <v>0</v>
          </cell>
          <cell r="U1389">
            <v>0</v>
          </cell>
          <cell r="V1389">
            <v>0</v>
          </cell>
          <cell r="W1389">
            <v>0</v>
          </cell>
          <cell r="Y1389">
            <v>0</v>
          </cell>
          <cell r="AA1389">
            <v>0</v>
          </cell>
          <cell r="AJ1389">
            <v>-520833.33333333331</v>
          </cell>
          <cell r="AN1389">
            <v>0</v>
          </cell>
          <cell r="AR1389">
            <v>0</v>
          </cell>
          <cell r="AV1389">
            <v>0</v>
          </cell>
          <cell r="AZ1389">
            <v>0</v>
          </cell>
        </row>
        <row r="1390">
          <cell r="Q1390">
            <v>0</v>
          </cell>
          <cell r="S1390">
            <v>0</v>
          </cell>
          <cell r="U1390">
            <v>0</v>
          </cell>
          <cell r="V1390">
            <v>0</v>
          </cell>
          <cell r="W1390">
            <v>0</v>
          </cell>
          <cell r="Y1390">
            <v>0</v>
          </cell>
          <cell r="AA1390">
            <v>0</v>
          </cell>
          <cell r="AJ1390">
            <v>0</v>
          </cell>
          <cell r="AN1390">
            <v>0</v>
          </cell>
          <cell r="AR1390">
            <v>0</v>
          </cell>
          <cell r="AV1390">
            <v>0</v>
          </cell>
          <cell r="AZ1390">
            <v>0</v>
          </cell>
        </row>
        <row r="1391">
          <cell r="Q1391">
            <v>0</v>
          </cell>
          <cell r="S1391">
            <v>0</v>
          </cell>
          <cell r="U1391">
            <v>0</v>
          </cell>
          <cell r="V1391">
            <v>0</v>
          </cell>
          <cell r="W1391">
            <v>0</v>
          </cell>
          <cell r="Y1391">
            <v>0</v>
          </cell>
          <cell r="AA1391">
            <v>0</v>
          </cell>
          <cell r="AJ1391">
            <v>0</v>
          </cell>
          <cell r="AN1391">
            <v>0</v>
          </cell>
          <cell r="AR1391">
            <v>0</v>
          </cell>
          <cell r="AV1391">
            <v>0</v>
          </cell>
          <cell r="AZ1391">
            <v>0</v>
          </cell>
        </row>
        <row r="1392">
          <cell r="Q1392">
            <v>-800000</v>
          </cell>
          <cell r="S1392">
            <v>-800000</v>
          </cell>
          <cell r="U1392">
            <v>-1050000</v>
          </cell>
          <cell r="V1392">
            <v>-1050000</v>
          </cell>
          <cell r="W1392">
            <v>-1435000</v>
          </cell>
          <cell r="Y1392">
            <v>-1435000</v>
          </cell>
          <cell r="AA1392">
            <v>-1666000</v>
          </cell>
          <cell r="AJ1392">
            <v>-441033.33333333331</v>
          </cell>
          <cell r="AN1392">
            <v>-661450</v>
          </cell>
          <cell r="AR1392">
            <v>-884991.66666666663</v>
          </cell>
          <cell r="AV1392">
            <v>-1240666.6666666667</v>
          </cell>
          <cell r="AZ1392">
            <v>-1174756.25</v>
          </cell>
        </row>
        <row r="1393">
          <cell r="Q1393">
            <v>0</v>
          </cell>
          <cell r="S1393">
            <v>0</v>
          </cell>
          <cell r="U1393">
            <v>0</v>
          </cell>
          <cell r="V1393">
            <v>0</v>
          </cell>
          <cell r="W1393">
            <v>0</v>
          </cell>
          <cell r="Y1393">
            <v>0</v>
          </cell>
          <cell r="AA1393">
            <v>0</v>
          </cell>
          <cell r="AJ1393">
            <v>0</v>
          </cell>
          <cell r="AN1393">
            <v>0</v>
          </cell>
          <cell r="AR1393">
            <v>0</v>
          </cell>
          <cell r="AV1393">
            <v>0</v>
          </cell>
          <cell r="AZ1393">
            <v>0</v>
          </cell>
        </row>
        <row r="1394">
          <cell r="AV1394">
            <v>0</v>
          </cell>
          <cell r="AZ1394">
            <v>-24722</v>
          </cell>
        </row>
        <row r="1395">
          <cell r="Q1395">
            <v>0</v>
          </cell>
          <cell r="S1395">
            <v>0</v>
          </cell>
          <cell r="U1395">
            <v>0</v>
          </cell>
          <cell r="V1395">
            <v>0</v>
          </cell>
          <cell r="W1395">
            <v>0</v>
          </cell>
          <cell r="Y1395">
            <v>0</v>
          </cell>
          <cell r="AA1395">
            <v>0</v>
          </cell>
          <cell r="AJ1395">
            <v>0</v>
          </cell>
          <cell r="AN1395">
            <v>0</v>
          </cell>
          <cell r="AR1395">
            <v>0</v>
          </cell>
          <cell r="AV1395">
            <v>0</v>
          </cell>
          <cell r="AZ1395">
            <v>0</v>
          </cell>
        </row>
        <row r="1396">
          <cell r="Q1396">
            <v>-56176.9</v>
          </cell>
          <cell r="S1396">
            <v>0</v>
          </cell>
          <cell r="U1396">
            <v>0</v>
          </cell>
          <cell r="V1396">
            <v>0</v>
          </cell>
          <cell r="W1396">
            <v>0</v>
          </cell>
          <cell r="Y1396">
            <v>0</v>
          </cell>
          <cell r="AA1396">
            <v>0</v>
          </cell>
          <cell r="AJ1396">
            <v>-39323.830000000009</v>
          </cell>
          <cell r="AN1396">
            <v>-35110.562500000007</v>
          </cell>
          <cell r="AR1396">
            <v>-19193.774166666666</v>
          </cell>
          <cell r="AV1396">
            <v>-7958.394166666666</v>
          </cell>
          <cell r="AZ1396">
            <v>0</v>
          </cell>
        </row>
        <row r="1397">
          <cell r="Q1397">
            <v>-4067257.04</v>
          </cell>
          <cell r="S1397">
            <v>-4924632.04</v>
          </cell>
          <cell r="U1397">
            <v>-1604149.96</v>
          </cell>
          <cell r="V1397">
            <v>-1914045.96</v>
          </cell>
          <cell r="W1397">
            <v>-2207614.96</v>
          </cell>
          <cell r="Y1397">
            <v>-2747629.96</v>
          </cell>
          <cell r="AA1397">
            <v>-3309053.96</v>
          </cell>
          <cell r="AJ1397">
            <v>-3193988.5737499991</v>
          </cell>
          <cell r="AN1397">
            <v>-3305578.8699999996</v>
          </cell>
          <cell r="AR1397">
            <v>-3319676.3433333333</v>
          </cell>
          <cell r="AV1397">
            <v>-3310437.4416666669</v>
          </cell>
          <cell r="AZ1397">
            <v>-3280674.7408333332</v>
          </cell>
        </row>
        <row r="1398">
          <cell r="Q1398">
            <v>0</v>
          </cell>
          <cell r="S1398">
            <v>0</v>
          </cell>
          <cell r="U1398">
            <v>0</v>
          </cell>
          <cell r="V1398">
            <v>0</v>
          </cell>
          <cell r="W1398">
            <v>0</v>
          </cell>
          <cell r="Y1398">
            <v>0</v>
          </cell>
          <cell r="AA1398">
            <v>0</v>
          </cell>
          <cell r="AJ1398">
            <v>0</v>
          </cell>
          <cell r="AN1398">
            <v>0</v>
          </cell>
          <cell r="AR1398">
            <v>0</v>
          </cell>
          <cell r="AV1398">
            <v>0</v>
          </cell>
          <cell r="AZ1398">
            <v>0</v>
          </cell>
        </row>
        <row r="1399">
          <cell r="Q1399">
            <v>-101827.74</v>
          </cell>
          <cell r="S1399">
            <v>-135770.32</v>
          </cell>
          <cell r="U1399">
            <v>-169712.9</v>
          </cell>
          <cell r="V1399">
            <v>-186684.19</v>
          </cell>
          <cell r="W1399">
            <v>-203655.48</v>
          </cell>
          <cell r="Y1399">
            <v>-17028.39</v>
          </cell>
          <cell r="AA1399">
            <v>-51085.05</v>
          </cell>
          <cell r="AJ1399">
            <v>-87379.35083333333</v>
          </cell>
          <cell r="AN1399">
            <v>-100228.13083333331</v>
          </cell>
          <cell r="AR1399">
            <v>-125222.68791666668</v>
          </cell>
          <cell r="AV1399">
            <v>-119622.65125</v>
          </cell>
          <cell r="AZ1399">
            <v>-114098.66791666667</v>
          </cell>
        </row>
        <row r="1400">
          <cell r="Q1400">
            <v>-101827.74</v>
          </cell>
          <cell r="S1400">
            <v>-135770.32</v>
          </cell>
          <cell r="U1400">
            <v>-169712.9</v>
          </cell>
          <cell r="V1400">
            <v>-186684.19</v>
          </cell>
          <cell r="W1400">
            <v>-203655.48</v>
          </cell>
          <cell r="Y1400">
            <v>-17028.39</v>
          </cell>
          <cell r="AA1400">
            <v>-51085.05</v>
          </cell>
          <cell r="AJ1400">
            <v>-87379.35083333333</v>
          </cell>
          <cell r="AN1400">
            <v>-100228.13083333331</v>
          </cell>
          <cell r="AR1400">
            <v>-125222.68791666668</v>
          </cell>
          <cell r="AV1400">
            <v>-119622.65125</v>
          </cell>
          <cell r="AZ1400">
            <v>-114098.66791666667</v>
          </cell>
        </row>
        <row r="1401">
          <cell r="Q1401">
            <v>-26635.02</v>
          </cell>
          <cell r="S1401">
            <v>-35513.360000000001</v>
          </cell>
          <cell r="U1401">
            <v>-44391.7</v>
          </cell>
          <cell r="V1401">
            <v>-48830.87</v>
          </cell>
          <cell r="W1401">
            <v>-53270.04</v>
          </cell>
          <cell r="Y1401">
            <v>-5111.3500000000004</v>
          </cell>
          <cell r="AA1401">
            <v>-15334.01</v>
          </cell>
          <cell r="AJ1401">
            <v>-24444.919166666663</v>
          </cell>
          <cell r="AN1401">
            <v>-26974.059166666662</v>
          </cell>
          <cell r="AR1401">
            <v>-33439.047916666656</v>
          </cell>
          <cell r="AV1401">
            <v>-32631.491250000003</v>
          </cell>
          <cell r="AZ1401">
            <v>-32720.147916666669</v>
          </cell>
        </row>
        <row r="1402">
          <cell r="Q1402">
            <v>-26635.02</v>
          </cell>
          <cell r="S1402">
            <v>-35513.360000000001</v>
          </cell>
          <cell r="U1402">
            <v>-44391.7</v>
          </cell>
          <cell r="V1402">
            <v>-48830.87</v>
          </cell>
          <cell r="W1402">
            <v>-53270.04</v>
          </cell>
          <cell r="Y1402">
            <v>-5111.3500000000004</v>
          </cell>
          <cell r="AA1402">
            <v>-15334.01</v>
          </cell>
          <cell r="AJ1402">
            <v>-24444.919166666663</v>
          </cell>
          <cell r="AN1402">
            <v>-26974.059166666662</v>
          </cell>
          <cell r="AR1402">
            <v>-33439.047916666656</v>
          </cell>
          <cell r="AV1402">
            <v>-32631.491250000003</v>
          </cell>
          <cell r="AZ1402">
            <v>-32720.147916666669</v>
          </cell>
        </row>
        <row r="1403">
          <cell r="Q1403">
            <v>0</v>
          </cell>
          <cell r="S1403">
            <v>0</v>
          </cell>
          <cell r="U1403">
            <v>0</v>
          </cell>
          <cell r="V1403">
            <v>0</v>
          </cell>
          <cell r="W1403">
            <v>0</v>
          </cell>
          <cell r="Y1403">
            <v>0</v>
          </cell>
          <cell r="AA1403">
            <v>0</v>
          </cell>
          <cell r="AJ1403">
            <v>0</v>
          </cell>
          <cell r="AN1403">
            <v>0</v>
          </cell>
          <cell r="AR1403">
            <v>0</v>
          </cell>
          <cell r="AV1403">
            <v>0</v>
          </cell>
          <cell r="AZ1403">
            <v>0</v>
          </cell>
        </row>
        <row r="1404">
          <cell r="Q1404">
            <v>-3306566.26</v>
          </cell>
          <cell r="S1404">
            <v>0</v>
          </cell>
          <cell r="U1404">
            <v>0</v>
          </cell>
          <cell r="V1404">
            <v>0</v>
          </cell>
          <cell r="W1404">
            <v>0</v>
          </cell>
          <cell r="Y1404">
            <v>0</v>
          </cell>
          <cell r="AA1404">
            <v>0</v>
          </cell>
          <cell r="AJ1404">
            <v>-2830755.9858333338</v>
          </cell>
          <cell r="AN1404">
            <v>-2329694.21</v>
          </cell>
          <cell r="AR1404">
            <v>-1437163.7879166666</v>
          </cell>
          <cell r="AV1404">
            <v>-415044.45583333331</v>
          </cell>
          <cell r="AZ1404">
            <v>0</v>
          </cell>
        </row>
        <row r="1405">
          <cell r="Q1405">
            <v>0</v>
          </cell>
          <cell r="S1405">
            <v>0</v>
          </cell>
          <cell r="U1405">
            <v>0</v>
          </cell>
          <cell r="V1405">
            <v>0</v>
          </cell>
          <cell r="W1405">
            <v>0</v>
          </cell>
          <cell r="Y1405">
            <v>0</v>
          </cell>
          <cell r="AA1405">
            <v>0</v>
          </cell>
          <cell r="AJ1405">
            <v>0</v>
          </cell>
          <cell r="AN1405">
            <v>0</v>
          </cell>
          <cell r="AR1405">
            <v>0</v>
          </cell>
          <cell r="AV1405">
            <v>0</v>
          </cell>
          <cell r="AZ1405">
            <v>0</v>
          </cell>
        </row>
        <row r="1406">
          <cell r="Q1406">
            <v>-132972</v>
          </cell>
          <cell r="S1406">
            <v>-197972</v>
          </cell>
          <cell r="U1406">
            <v>-262972</v>
          </cell>
          <cell r="V1406">
            <v>-295472</v>
          </cell>
          <cell r="W1406">
            <v>-327972</v>
          </cell>
          <cell r="Y1406">
            <v>52370.5</v>
          </cell>
          <cell r="AA1406">
            <v>-206250</v>
          </cell>
          <cell r="AJ1406">
            <v>-155951.875</v>
          </cell>
          <cell r="AN1406">
            <v>-166387.54166666666</v>
          </cell>
          <cell r="AR1406">
            <v>-171533.35416666666</v>
          </cell>
          <cell r="AV1406">
            <v>-213410</v>
          </cell>
          <cell r="AZ1406">
            <v>-244364.33333333334</v>
          </cell>
        </row>
        <row r="1407">
          <cell r="U1407">
            <v>0</v>
          </cell>
          <cell r="V1407">
            <v>0</v>
          </cell>
          <cell r="W1407">
            <v>0</v>
          </cell>
          <cell r="Y1407">
            <v>0</v>
          </cell>
          <cell r="AA1407">
            <v>0</v>
          </cell>
          <cell r="AJ1407">
            <v>0</v>
          </cell>
          <cell r="AN1407">
            <v>-66666.666666666672</v>
          </cell>
          <cell r="AR1407">
            <v>-66666.666666666672</v>
          </cell>
          <cell r="AV1407">
            <v>-66666.666666666672</v>
          </cell>
          <cell r="AZ1407">
            <v>0</v>
          </cell>
        </row>
        <row r="1408">
          <cell r="Q1408">
            <v>-125861.02</v>
          </cell>
          <cell r="S1408">
            <v>-122897.5</v>
          </cell>
          <cell r="U1408">
            <v>-119874.4</v>
          </cell>
          <cell r="V1408">
            <v>-118340.14</v>
          </cell>
          <cell r="W1408">
            <v>-116790.54</v>
          </cell>
          <cell r="Y1408">
            <v>-113644.7</v>
          </cell>
          <cell r="AA1408">
            <v>-110435.63</v>
          </cell>
          <cell r="AJ1408">
            <v>-134322.13166666665</v>
          </cell>
          <cell r="AN1408">
            <v>-128679.08416666665</v>
          </cell>
          <cell r="AR1408">
            <v>-122806.88875</v>
          </cell>
          <cell r="AV1408">
            <v>-116696.26208333332</v>
          </cell>
          <cell r="AZ1408">
            <v>-110337.5245833333</v>
          </cell>
        </row>
        <row r="1409">
          <cell r="Q1409">
            <v>-2377988.75</v>
          </cell>
          <cell r="S1409">
            <v>-3148065.75</v>
          </cell>
          <cell r="U1409">
            <v>-1366953.49</v>
          </cell>
          <cell r="V1409">
            <v>-1551784.49</v>
          </cell>
          <cell r="W1409">
            <v>-1667092.49</v>
          </cell>
          <cell r="Y1409">
            <v>-1843541.49</v>
          </cell>
          <cell r="AA1409">
            <v>-2059311.49</v>
          </cell>
          <cell r="AJ1409">
            <v>-2041488.5445833334</v>
          </cell>
          <cell r="AN1409">
            <v>-2065672.4058333335</v>
          </cell>
          <cell r="AR1409">
            <v>-2129740.5274999994</v>
          </cell>
          <cell r="AV1409">
            <v>-2190439.4408333329</v>
          </cell>
          <cell r="AZ1409">
            <v>-2150164.8275000001</v>
          </cell>
        </row>
        <row r="1410">
          <cell r="Q1410">
            <v>0</v>
          </cell>
          <cell r="S1410">
            <v>0</v>
          </cell>
          <cell r="U1410">
            <v>0</v>
          </cell>
          <cell r="V1410">
            <v>0</v>
          </cell>
          <cell r="W1410">
            <v>0</v>
          </cell>
          <cell r="Y1410">
            <v>0</v>
          </cell>
          <cell r="AA1410">
            <v>0</v>
          </cell>
          <cell r="AJ1410">
            <v>0</v>
          </cell>
          <cell r="AN1410">
            <v>0</v>
          </cell>
          <cell r="AR1410">
            <v>0</v>
          </cell>
          <cell r="AV1410">
            <v>0</v>
          </cell>
          <cell r="AZ1410">
            <v>0</v>
          </cell>
        </row>
        <row r="1411">
          <cell r="Q1411">
            <v>-1193290.47</v>
          </cell>
          <cell r="S1411">
            <v>-226170.97</v>
          </cell>
          <cell r="U1411">
            <v>-450980.51</v>
          </cell>
          <cell r="V1411">
            <v>-579891.88</v>
          </cell>
          <cell r="W1411">
            <v>-664550.25</v>
          </cell>
          <cell r="Y1411">
            <v>-898783.15</v>
          </cell>
          <cell r="AA1411">
            <v>-1125742.67</v>
          </cell>
          <cell r="AJ1411">
            <v>-730895.30666666664</v>
          </cell>
          <cell r="AN1411">
            <v>-758239.11124999996</v>
          </cell>
          <cell r="AR1411">
            <v>-783413.85291666666</v>
          </cell>
          <cell r="AV1411">
            <v>-825834.85708333331</v>
          </cell>
          <cell r="AZ1411">
            <v>-848794.6758333334</v>
          </cell>
        </row>
        <row r="1412">
          <cell r="Q1412">
            <v>0</v>
          </cell>
          <cell r="S1412">
            <v>0</v>
          </cell>
          <cell r="U1412">
            <v>0</v>
          </cell>
          <cell r="V1412">
            <v>0</v>
          </cell>
          <cell r="W1412">
            <v>0</v>
          </cell>
          <cell r="Y1412">
            <v>0</v>
          </cell>
          <cell r="AA1412">
            <v>0</v>
          </cell>
          <cell r="AJ1412">
            <v>0</v>
          </cell>
          <cell r="AN1412">
            <v>0</v>
          </cell>
          <cell r="AR1412">
            <v>0</v>
          </cell>
          <cell r="AV1412">
            <v>0</v>
          </cell>
          <cell r="AZ1412">
            <v>0</v>
          </cell>
        </row>
        <row r="1413">
          <cell r="Q1413">
            <v>-450000</v>
          </cell>
          <cell r="S1413">
            <v>-446691</v>
          </cell>
          <cell r="U1413">
            <v>0</v>
          </cell>
          <cell r="V1413">
            <v>0</v>
          </cell>
          <cell r="W1413">
            <v>-198529.5</v>
          </cell>
          <cell r="Y1413">
            <v>-198529.5</v>
          </cell>
          <cell r="AA1413">
            <v>-409467</v>
          </cell>
          <cell r="AJ1413">
            <v>-240717</v>
          </cell>
          <cell r="AN1413">
            <v>-219485.25</v>
          </cell>
          <cell r="AR1413">
            <v>-240165.35416666666</v>
          </cell>
          <cell r="AV1413">
            <v>-340326.29166666669</v>
          </cell>
          <cell r="AZ1413">
            <v>-673138.875</v>
          </cell>
        </row>
        <row r="1414">
          <cell r="Q1414">
            <v>-468483.86</v>
          </cell>
          <cell r="S1414">
            <v>-435972.99</v>
          </cell>
          <cell r="U1414">
            <v>-385657.92</v>
          </cell>
          <cell r="V1414">
            <v>-378451.97</v>
          </cell>
          <cell r="W1414">
            <v>-366705.14</v>
          </cell>
          <cell r="Y1414">
            <v>-344174.36</v>
          </cell>
          <cell r="AA1414">
            <v>-338895.05</v>
          </cell>
          <cell r="AJ1414">
            <v>-487721.17500000005</v>
          </cell>
          <cell r="AN1414">
            <v>-463577.13666666666</v>
          </cell>
          <cell r="AR1414">
            <v>-423943.58499999996</v>
          </cell>
          <cell r="AV1414">
            <v>-377974.6966666666</v>
          </cell>
          <cell r="AZ1414">
            <v>-327948.96374999994</v>
          </cell>
        </row>
        <row r="1415">
          <cell r="Q1415">
            <v>-12000</v>
          </cell>
          <cell r="S1415">
            <v>-20000</v>
          </cell>
          <cell r="U1415">
            <v>-22250</v>
          </cell>
          <cell r="V1415">
            <v>-4500</v>
          </cell>
          <cell r="W1415">
            <v>-6750</v>
          </cell>
          <cell r="Y1415">
            <v>-11250</v>
          </cell>
          <cell r="AA1415">
            <v>-15750</v>
          </cell>
          <cell r="AJ1415">
            <v>-500</v>
          </cell>
          <cell r="AN1415">
            <v>-6593.75</v>
          </cell>
          <cell r="AR1415">
            <v>-9677.0833333333339</v>
          </cell>
          <cell r="AV1415">
            <v>-14427.083333333334</v>
          </cell>
          <cell r="AZ1415">
            <v>-11427.083333333334</v>
          </cell>
        </row>
        <row r="1416">
          <cell r="Q1416">
            <v>-1055220.03</v>
          </cell>
          <cell r="S1416">
            <v>-1136515.97</v>
          </cell>
          <cell r="U1416">
            <v>-174621.01</v>
          </cell>
          <cell r="V1416">
            <v>-220266.01</v>
          </cell>
          <cell r="W1416">
            <v>-311486.44</v>
          </cell>
          <cell r="Y1416">
            <v>-400991.04</v>
          </cell>
          <cell r="AA1416">
            <v>-588173.22</v>
          </cell>
          <cell r="AJ1416">
            <v>-741400.73749999993</v>
          </cell>
          <cell r="AN1416">
            <v>-755804.97458333347</v>
          </cell>
          <cell r="AR1416">
            <v>-660048.12791666656</v>
          </cell>
          <cell r="AV1416">
            <v>-539283.40166666661</v>
          </cell>
          <cell r="AZ1416">
            <v>-473103.91541666671</v>
          </cell>
        </row>
        <row r="1417">
          <cell r="Q1417">
            <v>-173891.11</v>
          </cell>
          <cell r="S1417">
            <v>-289818.52</v>
          </cell>
          <cell r="U1417">
            <v>-29851.31</v>
          </cell>
          <cell r="V1417">
            <v>-59702.62</v>
          </cell>
          <cell r="W1417">
            <v>-89553.93</v>
          </cell>
          <cell r="Y1417">
            <v>-149256.54999999999</v>
          </cell>
          <cell r="AA1417">
            <v>-208959.17</v>
          </cell>
          <cell r="AJ1417">
            <v>-7245.4629166666664</v>
          </cell>
          <cell r="AN1417">
            <v>-88189.360416666663</v>
          </cell>
          <cell r="AR1417">
            <v>-118040.67041666666</v>
          </cell>
          <cell r="AV1417">
            <v>-180448.26416666669</v>
          </cell>
          <cell r="AZ1417">
            <v>-194070.82666666666</v>
          </cell>
        </row>
        <row r="1418">
          <cell r="Q1418">
            <v>-51500</v>
          </cell>
          <cell r="S1418">
            <v>-85833.34</v>
          </cell>
          <cell r="U1418">
            <v>-8840.8700000000008</v>
          </cell>
          <cell r="V1418">
            <v>-17681.7</v>
          </cell>
          <cell r="W1418">
            <v>-26522.53</v>
          </cell>
          <cell r="Y1418">
            <v>-44204.19</v>
          </cell>
          <cell r="AA1418">
            <v>-61885.85</v>
          </cell>
          <cell r="AJ1418">
            <v>-2145.8333333333335</v>
          </cell>
          <cell r="AN1418">
            <v>-26118.370416666668</v>
          </cell>
          <cell r="AR1418">
            <v>-34959.213749999995</v>
          </cell>
          <cell r="AV1418">
            <v>-53441.997083333328</v>
          </cell>
          <cell r="AZ1418">
            <v>-57476.484583333331</v>
          </cell>
        </row>
        <row r="1419">
          <cell r="Q1419">
            <v>-51500</v>
          </cell>
          <cell r="S1419">
            <v>-85833.34</v>
          </cell>
          <cell r="U1419">
            <v>-8840.8700000000008</v>
          </cell>
          <cell r="V1419">
            <v>-17681.7</v>
          </cell>
          <cell r="W1419">
            <v>-26522.53</v>
          </cell>
          <cell r="Y1419">
            <v>-44204.19</v>
          </cell>
          <cell r="AA1419">
            <v>-61885.85</v>
          </cell>
          <cell r="AJ1419">
            <v>-2145.8333333333335</v>
          </cell>
          <cell r="AN1419">
            <v>-26118.370416666668</v>
          </cell>
          <cell r="AR1419">
            <v>-34959.213749999995</v>
          </cell>
          <cell r="AV1419">
            <v>-53441.997083333328</v>
          </cell>
          <cell r="AZ1419">
            <v>-57476.484583333331</v>
          </cell>
        </row>
        <row r="1420">
          <cell r="AA1420">
            <v>0</v>
          </cell>
          <cell r="AJ1420">
            <v>0</v>
          </cell>
          <cell r="AN1420">
            <v>0</v>
          </cell>
          <cell r="AR1420">
            <v>0</v>
          </cell>
          <cell r="AV1420">
            <v>-416.66666666666669</v>
          </cell>
          <cell r="AZ1420">
            <v>-833.33333333333337</v>
          </cell>
        </row>
        <row r="1421">
          <cell r="Q1421">
            <v>0</v>
          </cell>
          <cell r="S1421">
            <v>0</v>
          </cell>
          <cell r="U1421">
            <v>0</v>
          </cell>
          <cell r="V1421">
            <v>0</v>
          </cell>
          <cell r="W1421">
            <v>0</v>
          </cell>
          <cell r="Y1421">
            <v>0</v>
          </cell>
          <cell r="AA1421">
            <v>0</v>
          </cell>
          <cell r="AJ1421">
            <v>0</v>
          </cell>
          <cell r="AN1421">
            <v>0</v>
          </cell>
          <cell r="AR1421">
            <v>0</v>
          </cell>
          <cell r="AV1421">
            <v>0</v>
          </cell>
          <cell r="AZ1421">
            <v>0</v>
          </cell>
        </row>
        <row r="1422">
          <cell r="Q1422">
            <v>-47149.83</v>
          </cell>
          <cell r="S1422">
            <v>0</v>
          </cell>
          <cell r="U1422">
            <v>0</v>
          </cell>
          <cell r="V1422">
            <v>0</v>
          </cell>
          <cell r="W1422">
            <v>0</v>
          </cell>
          <cell r="Y1422">
            <v>0</v>
          </cell>
          <cell r="AA1422">
            <v>0</v>
          </cell>
          <cell r="AJ1422">
            <v>-17797.571249999997</v>
          </cell>
          <cell r="AN1422">
            <v>-11714.443333333335</v>
          </cell>
          <cell r="AR1422">
            <v>-7854.0525000000007</v>
          </cell>
          <cell r="AV1422">
            <v>-1964.5762500000001</v>
          </cell>
          <cell r="AZ1422">
            <v>0</v>
          </cell>
        </row>
        <row r="1423">
          <cell r="AV1423">
            <v>0</v>
          </cell>
          <cell r="AZ1423">
            <v>0</v>
          </cell>
        </row>
        <row r="1424">
          <cell r="AR1424">
            <v>0</v>
          </cell>
          <cell r="AV1424">
            <v>-87756.628749999989</v>
          </cell>
          <cell r="AZ1424">
            <v>-644529.85000000009</v>
          </cell>
        </row>
        <row r="1425">
          <cell r="AV1425">
            <v>0</v>
          </cell>
          <cell r="AZ1425">
            <v>0</v>
          </cell>
        </row>
        <row r="1426">
          <cell r="AV1426">
            <v>0</v>
          </cell>
          <cell r="AZ1426">
            <v>0</v>
          </cell>
        </row>
        <row r="1427">
          <cell r="AA1427">
            <v>0</v>
          </cell>
          <cell r="AR1427">
            <v>0</v>
          </cell>
          <cell r="AV1427">
            <v>-875.83333333333337</v>
          </cell>
          <cell r="AZ1427">
            <v>-7882.5</v>
          </cell>
        </row>
        <row r="1428">
          <cell r="AA1428">
            <v>0</v>
          </cell>
          <cell r="AR1428">
            <v>0</v>
          </cell>
          <cell r="AV1428">
            <v>-875.83333333333337</v>
          </cell>
          <cell r="AZ1428">
            <v>-7882.5</v>
          </cell>
        </row>
        <row r="1429">
          <cell r="AA1429">
            <v>0</v>
          </cell>
          <cell r="AR1429">
            <v>0</v>
          </cell>
          <cell r="AV1429">
            <v>-1532.7083333333333</v>
          </cell>
          <cell r="AZ1429">
            <v>-13794.375</v>
          </cell>
        </row>
        <row r="1430">
          <cell r="AA1430">
            <v>0</v>
          </cell>
          <cell r="AR1430">
            <v>0</v>
          </cell>
          <cell r="AV1430">
            <v>-15327.083333333334</v>
          </cell>
          <cell r="AZ1430">
            <v>-137943.75</v>
          </cell>
        </row>
        <row r="1431">
          <cell r="AA1431">
            <v>0</v>
          </cell>
          <cell r="AR1431">
            <v>0</v>
          </cell>
          <cell r="AV1431">
            <v>-6568.75</v>
          </cell>
          <cell r="AZ1431">
            <v>-24085.416666666668</v>
          </cell>
        </row>
        <row r="1432">
          <cell r="AA1432">
            <v>0</v>
          </cell>
          <cell r="AR1432">
            <v>0</v>
          </cell>
          <cell r="AV1432">
            <v>-1094.7916666666667</v>
          </cell>
          <cell r="AZ1432">
            <v>-9853.125</v>
          </cell>
        </row>
        <row r="1433">
          <cell r="AA1433">
            <v>0</v>
          </cell>
          <cell r="AR1433">
            <v>0</v>
          </cell>
          <cell r="AV1433">
            <v>0</v>
          </cell>
          <cell r="AZ1433">
            <v>0</v>
          </cell>
        </row>
        <row r="1434">
          <cell r="AV1434">
            <v>0</v>
          </cell>
          <cell r="AZ1434">
            <v>0</v>
          </cell>
        </row>
        <row r="1435">
          <cell r="AV1435">
            <v>0</v>
          </cell>
          <cell r="AZ1435">
            <v>0</v>
          </cell>
        </row>
        <row r="1436">
          <cell r="AV1436">
            <v>0</v>
          </cell>
          <cell r="AZ1436">
            <v>0</v>
          </cell>
        </row>
        <row r="1437">
          <cell r="AV1437">
            <v>0</v>
          </cell>
          <cell r="AZ1437">
            <v>0</v>
          </cell>
        </row>
        <row r="1438">
          <cell r="AV1438">
            <v>-94173.208333333328</v>
          </cell>
          <cell r="AZ1438">
            <v>-873833.875</v>
          </cell>
        </row>
        <row r="1439">
          <cell r="AV1439">
            <v>-2189.5833333333335</v>
          </cell>
          <cell r="AZ1439">
            <v>-19706.25</v>
          </cell>
        </row>
        <row r="1440">
          <cell r="AV1440">
            <v>0</v>
          </cell>
          <cell r="AZ1440">
            <v>0</v>
          </cell>
        </row>
        <row r="1441">
          <cell r="AV1441">
            <v>0</v>
          </cell>
          <cell r="AZ1441">
            <v>0</v>
          </cell>
        </row>
        <row r="1442">
          <cell r="AV1442">
            <v>0</v>
          </cell>
          <cell r="AZ1442">
            <v>0</v>
          </cell>
        </row>
        <row r="1443">
          <cell r="AV1443">
            <v>-1094.7916666666667</v>
          </cell>
          <cell r="AZ1443">
            <v>-9853.125</v>
          </cell>
        </row>
        <row r="1444">
          <cell r="AV1444">
            <v>0</v>
          </cell>
          <cell r="AZ1444">
            <v>0</v>
          </cell>
        </row>
        <row r="1445">
          <cell r="AV1445">
            <v>0</v>
          </cell>
          <cell r="AZ1445">
            <v>0</v>
          </cell>
        </row>
        <row r="1446">
          <cell r="AV1446">
            <v>0</v>
          </cell>
          <cell r="AZ1446">
            <v>0</v>
          </cell>
        </row>
        <row r="1447">
          <cell r="AV1447">
            <v>0</v>
          </cell>
          <cell r="AZ1447">
            <v>0</v>
          </cell>
        </row>
        <row r="1448">
          <cell r="U1448">
            <v>-15253885.119999999</v>
          </cell>
          <cell r="V1448">
            <v>-14906969.26</v>
          </cell>
          <cell r="W1448">
            <v>-14348397.539999999</v>
          </cell>
          <cell r="Y1448">
            <v>-13587687.189999999</v>
          </cell>
          <cell r="AA1448">
            <v>-12877073.34</v>
          </cell>
          <cell r="AJ1448">
            <v>0</v>
          </cell>
          <cell r="AN1448">
            <v>-1935595.9433333334</v>
          </cell>
          <cell r="AR1448">
            <v>-6739250.61625</v>
          </cell>
          <cell r="AV1448">
            <v>-11017168.754999999</v>
          </cell>
          <cell r="AZ1448">
            <v>-9573430.5791666657</v>
          </cell>
        </row>
        <row r="1449">
          <cell r="Q1449">
            <v>-22739197.710000001</v>
          </cell>
          <cell r="S1449">
            <v>0</v>
          </cell>
          <cell r="U1449">
            <v>0</v>
          </cell>
          <cell r="V1449">
            <v>0</v>
          </cell>
          <cell r="W1449">
            <v>0</v>
          </cell>
          <cell r="Y1449">
            <v>0</v>
          </cell>
          <cell r="AA1449">
            <v>0</v>
          </cell>
          <cell r="AJ1449">
            <v>-19961333.408750001</v>
          </cell>
          <cell r="AN1449">
            <v>-18027089.832083341</v>
          </cell>
          <cell r="AR1449">
            <v>-10422132.283750001</v>
          </cell>
          <cell r="AV1449">
            <v>-2842399.7137499996</v>
          </cell>
          <cell r="AZ1449">
            <v>0</v>
          </cell>
        </row>
        <row r="1450">
          <cell r="Q1450">
            <v>-45846943.020000003</v>
          </cell>
          <cell r="S1450">
            <v>-45259391.049999997</v>
          </cell>
          <cell r="U1450">
            <v>-44869994.159999996</v>
          </cell>
          <cell r="V1450">
            <v>-44544949.149999999</v>
          </cell>
          <cell r="W1450">
            <v>-44066127.07</v>
          </cell>
          <cell r="Y1450">
            <v>-43473648.030000001</v>
          </cell>
          <cell r="AA1450">
            <v>-43002486.130000003</v>
          </cell>
          <cell r="AJ1450">
            <v>-1910289.2925000002</v>
          </cell>
          <cell r="AN1450">
            <v>-17024115.043333333</v>
          </cell>
          <cell r="AR1450">
            <v>-31736847.115416665</v>
          </cell>
          <cell r="AV1450">
            <v>-44155354.499583326</v>
          </cell>
          <cell r="AZ1450">
            <v>-30807831.670000002</v>
          </cell>
        </row>
        <row r="1451">
          <cell r="Q1451">
            <v>-5284492</v>
          </cell>
          <cell r="S1451">
            <v>-7277948.79</v>
          </cell>
          <cell r="U1451">
            <v>-47214426.090000004</v>
          </cell>
          <cell r="V1451">
            <v>-42951910.009999998</v>
          </cell>
          <cell r="W1451">
            <v>-53765020</v>
          </cell>
          <cell r="Y1451">
            <v>-136888713.97</v>
          </cell>
          <cell r="AA1451">
            <v>-90779508.310000002</v>
          </cell>
          <cell r="AJ1451">
            <v>-4079302.875</v>
          </cell>
          <cell r="AN1451">
            <v>-10215434.367083333</v>
          </cell>
          <cell r="AR1451">
            <v>-35971356.855416663</v>
          </cell>
          <cell r="AV1451">
            <v>-66217350.58625</v>
          </cell>
          <cell r="AZ1451">
            <v>-91946591.767499998</v>
          </cell>
        </row>
        <row r="1452">
          <cell r="Q1452">
            <v>-146627437</v>
          </cell>
          <cell r="S1452">
            <v>-174733257.81999999</v>
          </cell>
          <cell r="U1452">
            <v>-153346024.08000001</v>
          </cell>
          <cell r="V1452">
            <v>-131389310.18000001</v>
          </cell>
          <cell r="W1452">
            <v>-122462280.81</v>
          </cell>
          <cell r="Y1452">
            <v>-132728656.68000001</v>
          </cell>
          <cell r="AA1452">
            <v>-94851571.670000002</v>
          </cell>
          <cell r="AJ1452">
            <v>-35063785.458333336</v>
          </cell>
          <cell r="AN1452">
            <v>-90200928.605000004</v>
          </cell>
          <cell r="AR1452">
            <v>-132804927.82749999</v>
          </cell>
          <cell r="AV1452">
            <v>-129416185.69541667</v>
          </cell>
          <cell r="AZ1452">
            <v>-101565399.33375001</v>
          </cell>
        </row>
        <row r="1453">
          <cell r="Q1453">
            <v>-3042121</v>
          </cell>
          <cell r="S1453">
            <v>-3199319.12</v>
          </cell>
          <cell r="U1453">
            <v>-36843688.369999997</v>
          </cell>
          <cell r="V1453">
            <v>-29512015.59</v>
          </cell>
          <cell r="W1453">
            <v>-31061844.82</v>
          </cell>
          <cell r="Y1453">
            <v>-90773648.450000003</v>
          </cell>
          <cell r="AA1453">
            <v>-68807119.890000001</v>
          </cell>
          <cell r="AJ1453">
            <v>-5544070.416666667</v>
          </cell>
          <cell r="AN1453">
            <v>-8978652.6970833335</v>
          </cell>
          <cell r="AR1453">
            <v>-24550238.513750002</v>
          </cell>
          <cell r="AV1453">
            <v>-47266621.321666658</v>
          </cell>
          <cell r="AZ1453">
            <v>-70688125.567916662</v>
          </cell>
        </row>
        <row r="1454">
          <cell r="Q1454">
            <v>-62495473</v>
          </cell>
          <cell r="S1454">
            <v>-70238454.790000007</v>
          </cell>
          <cell r="U1454">
            <v>-51097143.75</v>
          </cell>
          <cell r="V1454">
            <v>-34581627.18</v>
          </cell>
          <cell r="W1454">
            <v>-31546380.68</v>
          </cell>
          <cell r="Y1454">
            <v>-34071970.619999997</v>
          </cell>
          <cell r="AA1454">
            <v>-25151454.940000001</v>
          </cell>
          <cell r="AJ1454">
            <v>-12955949.791666666</v>
          </cell>
          <cell r="AN1454">
            <v>-33141180.537916671</v>
          </cell>
          <cell r="AR1454">
            <v>-44026800.607500009</v>
          </cell>
          <cell r="AV1454">
            <v>-39986123.31333334</v>
          </cell>
          <cell r="AZ1454">
            <v>-28822538.374166667</v>
          </cell>
        </row>
        <row r="1455">
          <cell r="Q1455">
            <v>0</v>
          </cell>
          <cell r="S1455">
            <v>0</v>
          </cell>
          <cell r="U1455">
            <v>0</v>
          </cell>
          <cell r="V1455">
            <v>0</v>
          </cell>
          <cell r="W1455">
            <v>0</v>
          </cell>
          <cell r="Y1455">
            <v>0</v>
          </cell>
          <cell r="AA1455">
            <v>0</v>
          </cell>
          <cell r="AJ1455">
            <v>494570.625</v>
          </cell>
          <cell r="AN1455">
            <v>0</v>
          </cell>
          <cell r="AR1455">
            <v>0</v>
          </cell>
          <cell r="AV1455">
            <v>0</v>
          </cell>
          <cell r="AZ1455">
            <v>0</v>
          </cell>
        </row>
        <row r="1456">
          <cell r="Q1456">
            <v>337205</v>
          </cell>
          <cell r="S1456">
            <v>337205</v>
          </cell>
          <cell r="U1456">
            <v>0</v>
          </cell>
          <cell r="V1456">
            <v>0</v>
          </cell>
          <cell r="W1456">
            <v>0</v>
          </cell>
          <cell r="Y1456">
            <v>0</v>
          </cell>
          <cell r="AA1456">
            <v>0</v>
          </cell>
          <cell r="AJ1456">
            <v>426179.54166666669</v>
          </cell>
          <cell r="AN1456">
            <v>495807.125</v>
          </cell>
          <cell r="AR1456">
            <v>493291.95833333331</v>
          </cell>
          <cell r="AV1456">
            <v>70251.041666666672</v>
          </cell>
          <cell r="AZ1456">
            <v>0</v>
          </cell>
        </row>
        <row r="1457">
          <cell r="Q1457">
            <v>0</v>
          </cell>
          <cell r="S1457">
            <v>0</v>
          </cell>
          <cell r="U1457">
            <v>0</v>
          </cell>
          <cell r="V1457">
            <v>0</v>
          </cell>
          <cell r="W1457">
            <v>0</v>
          </cell>
          <cell r="Y1457">
            <v>0</v>
          </cell>
          <cell r="AA1457">
            <v>0</v>
          </cell>
          <cell r="AJ1457">
            <v>1379983.5416666667</v>
          </cell>
          <cell r="AN1457">
            <v>0</v>
          </cell>
          <cell r="AR1457">
            <v>0</v>
          </cell>
          <cell r="AV1457">
            <v>0</v>
          </cell>
          <cell r="AZ1457">
            <v>0</v>
          </cell>
        </row>
        <row r="1458">
          <cell r="Q1458">
            <v>187642</v>
          </cell>
          <cell r="S1458">
            <v>187642</v>
          </cell>
          <cell r="U1458">
            <v>0</v>
          </cell>
          <cell r="V1458">
            <v>0</v>
          </cell>
          <cell r="W1458">
            <v>0</v>
          </cell>
          <cell r="Y1458">
            <v>0</v>
          </cell>
          <cell r="AA1458">
            <v>0</v>
          </cell>
          <cell r="AJ1458">
            <v>153891.5</v>
          </cell>
          <cell r="AN1458">
            <v>192735.5</v>
          </cell>
          <cell r="AR1458">
            <v>184477.29166666666</v>
          </cell>
          <cell r="AV1458">
            <v>39092.083333333336</v>
          </cell>
          <cell r="AZ1458">
            <v>0</v>
          </cell>
        </row>
        <row r="1459">
          <cell r="Q1459">
            <v>28158</v>
          </cell>
          <cell r="S1459">
            <v>28158</v>
          </cell>
          <cell r="U1459">
            <v>0</v>
          </cell>
          <cell r="V1459">
            <v>0</v>
          </cell>
          <cell r="W1459">
            <v>0</v>
          </cell>
          <cell r="Y1459">
            <v>0</v>
          </cell>
          <cell r="AA1459">
            <v>0</v>
          </cell>
          <cell r="AJ1459">
            <v>41793.75</v>
          </cell>
          <cell r="AN1459">
            <v>40971.75</v>
          </cell>
          <cell r="AR1459">
            <v>29832.458333333332</v>
          </cell>
          <cell r="AV1459">
            <v>5866.25</v>
          </cell>
          <cell r="AZ1459">
            <v>0</v>
          </cell>
        </row>
        <row r="1460">
          <cell r="Q1460">
            <v>17952</v>
          </cell>
          <cell r="S1460">
            <v>17952</v>
          </cell>
          <cell r="U1460">
            <v>0</v>
          </cell>
          <cell r="V1460">
            <v>0</v>
          </cell>
          <cell r="W1460">
            <v>0</v>
          </cell>
          <cell r="Y1460">
            <v>0</v>
          </cell>
          <cell r="AA1460">
            <v>0</v>
          </cell>
          <cell r="AJ1460">
            <v>62107.25</v>
          </cell>
          <cell r="AN1460">
            <v>54741.875</v>
          </cell>
          <cell r="AR1460">
            <v>26282.958333333332</v>
          </cell>
          <cell r="AV1460">
            <v>3740</v>
          </cell>
          <cell r="AZ1460">
            <v>0</v>
          </cell>
        </row>
        <row r="1461">
          <cell r="Q1461">
            <v>0</v>
          </cell>
          <cell r="S1461">
            <v>0</v>
          </cell>
          <cell r="U1461">
            <v>0</v>
          </cell>
          <cell r="V1461">
            <v>0</v>
          </cell>
          <cell r="W1461">
            <v>0</v>
          </cell>
          <cell r="Y1461">
            <v>0</v>
          </cell>
          <cell r="AA1461">
            <v>0</v>
          </cell>
          <cell r="AJ1461">
            <v>-43831.358333333337</v>
          </cell>
          <cell r="AN1461">
            <v>-43831.358333333337</v>
          </cell>
          <cell r="AR1461">
            <v>0</v>
          </cell>
          <cell r="AV1461">
            <v>0</v>
          </cell>
          <cell r="AZ1461">
            <v>0</v>
          </cell>
        </row>
        <row r="1462">
          <cell r="Q1462">
            <v>0</v>
          </cell>
          <cell r="S1462">
            <v>0</v>
          </cell>
          <cell r="U1462">
            <v>0</v>
          </cell>
          <cell r="V1462">
            <v>0</v>
          </cell>
          <cell r="W1462">
            <v>0</v>
          </cell>
          <cell r="Y1462">
            <v>0</v>
          </cell>
          <cell r="AA1462">
            <v>0</v>
          </cell>
          <cell r="AJ1462">
            <v>-6020.6500000000005</v>
          </cell>
          <cell r="AN1462">
            <v>-6020.6500000000005</v>
          </cell>
          <cell r="AR1462">
            <v>0</v>
          </cell>
          <cell r="AV1462">
            <v>0</v>
          </cell>
          <cell r="AZ1462">
            <v>0</v>
          </cell>
        </row>
        <row r="1463">
          <cell r="Q1463">
            <v>-83392136</v>
          </cell>
          <cell r="S1463">
            <v>-131126367.93000001</v>
          </cell>
          <cell r="U1463">
            <v>-116413391.34</v>
          </cell>
          <cell r="V1463">
            <v>-109603898.62</v>
          </cell>
          <cell r="W1463">
            <v>-99191965.030000001</v>
          </cell>
          <cell r="Y1463">
            <v>0</v>
          </cell>
          <cell r="AA1463">
            <v>0</v>
          </cell>
          <cell r="AJ1463">
            <v>-12611336.333333334</v>
          </cell>
          <cell r="AN1463">
            <v>-48323100.975833327</v>
          </cell>
          <cell r="AR1463">
            <v>-70565554.460833326</v>
          </cell>
          <cell r="AV1463">
            <v>-59775370.419166662</v>
          </cell>
          <cell r="AZ1463">
            <v>-22250213.276666667</v>
          </cell>
        </row>
        <row r="1464">
          <cell r="Q1464">
            <v>0</v>
          </cell>
          <cell r="S1464">
            <v>0</v>
          </cell>
          <cell r="U1464">
            <v>0</v>
          </cell>
          <cell r="V1464">
            <v>0</v>
          </cell>
          <cell r="W1464">
            <v>0</v>
          </cell>
          <cell r="Y1464">
            <v>0</v>
          </cell>
          <cell r="AA1464">
            <v>0</v>
          </cell>
          <cell r="AJ1464">
            <v>-3697037.0833333335</v>
          </cell>
          <cell r="AN1464">
            <v>0</v>
          </cell>
          <cell r="AR1464">
            <v>0</v>
          </cell>
          <cell r="AV1464">
            <v>0</v>
          </cell>
          <cell r="AZ1464">
            <v>0</v>
          </cell>
        </row>
        <row r="1465">
          <cell r="Q1465">
            <v>0</v>
          </cell>
          <cell r="S1465">
            <v>0</v>
          </cell>
          <cell r="U1465">
            <v>0</v>
          </cell>
          <cell r="V1465">
            <v>0</v>
          </cell>
          <cell r="W1465">
            <v>0</v>
          </cell>
          <cell r="Y1465">
            <v>0</v>
          </cell>
          <cell r="AA1465">
            <v>0</v>
          </cell>
          <cell r="AJ1465">
            <v>0</v>
          </cell>
          <cell r="AN1465">
            <v>0</v>
          </cell>
          <cell r="AR1465">
            <v>0</v>
          </cell>
          <cell r="AV1465">
            <v>0</v>
          </cell>
          <cell r="AZ1465">
            <v>0</v>
          </cell>
        </row>
        <row r="1466">
          <cell r="Q1466">
            <v>-89829695</v>
          </cell>
          <cell r="S1466">
            <v>-126532001.87</v>
          </cell>
          <cell r="U1466">
            <v>-78552028.540000007</v>
          </cell>
          <cell r="V1466">
            <v>-64924091.229999997</v>
          </cell>
          <cell r="W1466">
            <v>-60608616.539999999</v>
          </cell>
          <cell r="Y1466">
            <v>0</v>
          </cell>
          <cell r="AA1466">
            <v>0</v>
          </cell>
          <cell r="AJ1466">
            <v>-9694466.416666666</v>
          </cell>
          <cell r="AN1466">
            <v>-42255288.224166669</v>
          </cell>
          <cell r="AR1466">
            <v>-55882172.519166671</v>
          </cell>
          <cell r="AV1466">
            <v>-46489706.810833335</v>
          </cell>
          <cell r="AZ1466">
            <v>-13734060.17</v>
          </cell>
        </row>
        <row r="1467">
          <cell r="Q1467">
            <v>0</v>
          </cell>
          <cell r="S1467">
            <v>0</v>
          </cell>
          <cell r="U1467">
            <v>0</v>
          </cell>
          <cell r="V1467">
            <v>0</v>
          </cell>
          <cell r="W1467">
            <v>0</v>
          </cell>
          <cell r="Y1467">
            <v>0</v>
          </cell>
          <cell r="AA1467">
            <v>0</v>
          </cell>
          <cell r="AJ1467">
            <v>-33882.5</v>
          </cell>
          <cell r="AN1467">
            <v>0</v>
          </cell>
          <cell r="AR1467">
            <v>0</v>
          </cell>
          <cell r="AV1467">
            <v>0</v>
          </cell>
          <cell r="AZ1467">
            <v>0</v>
          </cell>
        </row>
        <row r="1468">
          <cell r="Q1468">
            <v>-2249252</v>
          </cell>
          <cell r="S1468">
            <v>0</v>
          </cell>
          <cell r="U1468">
            <v>0</v>
          </cell>
          <cell r="V1468">
            <v>0</v>
          </cell>
          <cell r="W1468">
            <v>0</v>
          </cell>
          <cell r="Y1468">
            <v>0</v>
          </cell>
          <cell r="AA1468">
            <v>0</v>
          </cell>
          <cell r="AJ1468">
            <v>-217795.08333333334</v>
          </cell>
          <cell r="AN1468">
            <v>-311513.91666666669</v>
          </cell>
          <cell r="AR1468">
            <v>-311513.91666666669</v>
          </cell>
          <cell r="AV1468">
            <v>-93718.833333333328</v>
          </cell>
          <cell r="AZ1468">
            <v>0</v>
          </cell>
        </row>
        <row r="1469">
          <cell r="Q1469">
            <v>0</v>
          </cell>
          <cell r="S1469">
            <v>0</v>
          </cell>
          <cell r="U1469">
            <v>0</v>
          </cell>
          <cell r="V1469">
            <v>0</v>
          </cell>
          <cell r="W1469">
            <v>0</v>
          </cell>
          <cell r="Y1469">
            <v>0</v>
          </cell>
          <cell r="AA1469">
            <v>0</v>
          </cell>
          <cell r="AJ1469">
            <v>1246.9166666666667</v>
          </cell>
          <cell r="AN1469">
            <v>0</v>
          </cell>
          <cell r="AR1469">
            <v>0</v>
          </cell>
          <cell r="AV1469">
            <v>0</v>
          </cell>
          <cell r="AZ1469">
            <v>0</v>
          </cell>
        </row>
        <row r="1470">
          <cell r="Q1470">
            <v>0</v>
          </cell>
          <cell r="S1470">
            <v>0</v>
          </cell>
          <cell r="U1470">
            <v>0</v>
          </cell>
          <cell r="V1470">
            <v>0</v>
          </cell>
          <cell r="W1470">
            <v>0</v>
          </cell>
          <cell r="Y1470">
            <v>0</v>
          </cell>
          <cell r="AA1470">
            <v>0</v>
          </cell>
          <cell r="AJ1470">
            <v>0</v>
          </cell>
          <cell r="AN1470">
            <v>0</v>
          </cell>
          <cell r="AR1470">
            <v>0</v>
          </cell>
          <cell r="AV1470">
            <v>0</v>
          </cell>
          <cell r="AZ1470">
            <v>0</v>
          </cell>
        </row>
        <row r="1471">
          <cell r="Q1471">
            <v>-3858235</v>
          </cell>
          <cell r="S1471">
            <v>0</v>
          </cell>
          <cell r="U1471">
            <v>0</v>
          </cell>
          <cell r="V1471">
            <v>0</v>
          </cell>
          <cell r="W1471">
            <v>0</v>
          </cell>
          <cell r="Y1471">
            <v>0</v>
          </cell>
          <cell r="AA1471">
            <v>0</v>
          </cell>
          <cell r="AJ1471">
            <v>-335751.04166666669</v>
          </cell>
          <cell r="AN1471">
            <v>-496510.83333333331</v>
          </cell>
          <cell r="AR1471">
            <v>-496510.83333333331</v>
          </cell>
          <cell r="AV1471">
            <v>-160759.79166666666</v>
          </cell>
          <cell r="AZ1471">
            <v>0</v>
          </cell>
        </row>
        <row r="1472">
          <cell r="Q1472">
            <v>0</v>
          </cell>
          <cell r="S1472">
            <v>0</v>
          </cell>
          <cell r="U1472">
            <v>0</v>
          </cell>
          <cell r="V1472">
            <v>0</v>
          </cell>
          <cell r="W1472">
            <v>0</v>
          </cell>
          <cell r="Y1472">
            <v>0</v>
          </cell>
          <cell r="AA1472">
            <v>0</v>
          </cell>
          <cell r="AJ1472">
            <v>496.16666666666669</v>
          </cell>
          <cell r="AN1472">
            <v>0</v>
          </cell>
          <cell r="AR1472">
            <v>0</v>
          </cell>
          <cell r="AV1472">
            <v>0</v>
          </cell>
          <cell r="AZ1472">
            <v>0</v>
          </cell>
        </row>
        <row r="1473">
          <cell r="Q1473">
            <v>322134</v>
          </cell>
          <cell r="S1473">
            <v>322134</v>
          </cell>
          <cell r="U1473">
            <v>0</v>
          </cell>
          <cell r="V1473">
            <v>0</v>
          </cell>
          <cell r="W1473">
            <v>0</v>
          </cell>
          <cell r="Y1473">
            <v>0</v>
          </cell>
          <cell r="AA1473">
            <v>0</v>
          </cell>
          <cell r="AJ1473">
            <v>143802</v>
          </cell>
          <cell r="AN1473">
            <v>210868.125</v>
          </cell>
          <cell r="AR1473">
            <v>210808.41666666666</v>
          </cell>
          <cell r="AV1473">
            <v>67111.25</v>
          </cell>
          <cell r="AZ1473">
            <v>0</v>
          </cell>
        </row>
        <row r="1474">
          <cell r="Q1474">
            <v>596946</v>
          </cell>
          <cell r="S1474">
            <v>596946</v>
          </cell>
          <cell r="U1474">
            <v>0</v>
          </cell>
          <cell r="V1474">
            <v>0</v>
          </cell>
          <cell r="W1474">
            <v>0</v>
          </cell>
          <cell r="Y1474">
            <v>0</v>
          </cell>
          <cell r="AA1474">
            <v>0</v>
          </cell>
          <cell r="AJ1474">
            <v>128731.25</v>
          </cell>
          <cell r="AN1474">
            <v>251938.625</v>
          </cell>
          <cell r="AR1474">
            <v>250346.83333333334</v>
          </cell>
          <cell r="AV1474">
            <v>124363.75</v>
          </cell>
          <cell r="AZ1474">
            <v>0</v>
          </cell>
        </row>
        <row r="1475">
          <cell r="Q1475">
            <v>0</v>
          </cell>
          <cell r="S1475">
            <v>0</v>
          </cell>
          <cell r="U1475">
            <v>0</v>
          </cell>
          <cell r="V1475">
            <v>0</v>
          </cell>
          <cell r="W1475">
            <v>0</v>
          </cell>
          <cell r="Y1475">
            <v>0</v>
          </cell>
          <cell r="AA1475">
            <v>0</v>
          </cell>
          <cell r="AJ1475">
            <v>0</v>
          </cell>
          <cell r="AN1475">
            <v>0</v>
          </cell>
          <cell r="AR1475">
            <v>0</v>
          </cell>
          <cell r="AV1475">
            <v>0</v>
          </cell>
          <cell r="AZ1475">
            <v>0</v>
          </cell>
        </row>
        <row r="1476">
          <cell r="Q1476">
            <v>0</v>
          </cell>
          <cell r="S1476">
            <v>0</v>
          </cell>
          <cell r="U1476">
            <v>0</v>
          </cell>
          <cell r="V1476">
            <v>0</v>
          </cell>
          <cell r="W1476">
            <v>0</v>
          </cell>
          <cell r="Y1476">
            <v>0</v>
          </cell>
          <cell r="AA1476">
            <v>0</v>
          </cell>
          <cell r="AJ1476">
            <v>0</v>
          </cell>
          <cell r="AN1476">
            <v>0</v>
          </cell>
          <cell r="AR1476">
            <v>0</v>
          </cell>
          <cell r="AV1476">
            <v>0</v>
          </cell>
          <cell r="AZ1476">
            <v>0</v>
          </cell>
        </row>
        <row r="1477">
          <cell r="Q1477">
            <v>0</v>
          </cell>
          <cell r="S1477">
            <v>0</v>
          </cell>
          <cell r="U1477">
            <v>0</v>
          </cell>
          <cell r="V1477">
            <v>0</v>
          </cell>
          <cell r="W1477">
            <v>0</v>
          </cell>
          <cell r="Y1477">
            <v>0</v>
          </cell>
          <cell r="AA1477">
            <v>0</v>
          </cell>
          <cell r="AJ1477">
            <v>0</v>
          </cell>
          <cell r="AN1477">
            <v>0</v>
          </cell>
          <cell r="AR1477">
            <v>0</v>
          </cell>
          <cell r="AV1477">
            <v>0</v>
          </cell>
          <cell r="AZ1477">
            <v>0</v>
          </cell>
        </row>
        <row r="1478">
          <cell r="Q1478">
            <v>0</v>
          </cell>
          <cell r="S1478">
            <v>0</v>
          </cell>
          <cell r="U1478">
            <v>0</v>
          </cell>
          <cell r="V1478">
            <v>0</v>
          </cell>
          <cell r="W1478">
            <v>0</v>
          </cell>
          <cell r="Y1478">
            <v>0</v>
          </cell>
          <cell r="AA1478">
            <v>0</v>
          </cell>
          <cell r="AJ1478">
            <v>0</v>
          </cell>
          <cell r="AN1478">
            <v>0</v>
          </cell>
          <cell r="AR1478">
            <v>0</v>
          </cell>
          <cell r="AV1478">
            <v>0</v>
          </cell>
          <cell r="AZ1478">
            <v>0</v>
          </cell>
        </row>
        <row r="1479">
          <cell r="Q1479">
            <v>-5703829.3499999996</v>
          </cell>
          <cell r="S1479">
            <v>-5703829.3499999996</v>
          </cell>
          <cell r="U1479">
            <v>-5538136.6100000003</v>
          </cell>
          <cell r="V1479">
            <v>-5334768.82</v>
          </cell>
          <cell r="W1479">
            <v>-5330002.57</v>
          </cell>
          <cell r="Y1479">
            <v>-5748539.3700000001</v>
          </cell>
          <cell r="AA1479">
            <v>-5748539.3700000001</v>
          </cell>
          <cell r="AJ1479">
            <v>-7046691.6079166671</v>
          </cell>
          <cell r="AN1479">
            <v>-6577921.217083334</v>
          </cell>
          <cell r="AR1479">
            <v>-6044138.8395833336</v>
          </cell>
          <cell r="AV1479">
            <v>-5645895.6695833318</v>
          </cell>
          <cell r="AZ1479">
            <v>-5659567.8966666674</v>
          </cell>
        </row>
        <row r="1480">
          <cell r="Q1480">
            <v>-2180468.58</v>
          </cell>
          <cell r="S1480">
            <v>-2164411.83</v>
          </cell>
          <cell r="U1480">
            <v>-2155602.66</v>
          </cell>
          <cell r="V1480">
            <v>-2155602.66</v>
          </cell>
          <cell r="W1480">
            <v>-2155602.66</v>
          </cell>
          <cell r="Y1480">
            <v>-2159969.66</v>
          </cell>
          <cell r="AA1480">
            <v>-2141041.9900000002</v>
          </cell>
          <cell r="AJ1480">
            <v>-4189567.5199999982</v>
          </cell>
          <cell r="AN1480">
            <v>-3478449.2999999993</v>
          </cell>
          <cell r="AR1480">
            <v>-2771708.0716666663</v>
          </cell>
          <cell r="AV1480">
            <v>-2097476.5595833338</v>
          </cell>
          <cell r="AZ1480">
            <v>-1721835.1758333331</v>
          </cell>
        </row>
        <row r="1481">
          <cell r="Q1481">
            <v>-96358.61</v>
          </cell>
          <cell r="S1481">
            <v>-92105.61</v>
          </cell>
          <cell r="U1481">
            <v>-90828.61</v>
          </cell>
          <cell r="V1481">
            <v>-90828.61</v>
          </cell>
          <cell r="W1481">
            <v>-90828.61</v>
          </cell>
          <cell r="Y1481">
            <v>-77696.61</v>
          </cell>
          <cell r="AA1481">
            <v>-77696.61</v>
          </cell>
          <cell r="AJ1481">
            <v>-147304.80166666667</v>
          </cell>
          <cell r="AN1481">
            <v>-123679.13500000005</v>
          </cell>
          <cell r="AR1481">
            <v>-102195.84541666666</v>
          </cell>
          <cell r="AV1481">
            <v>-84457.193333333329</v>
          </cell>
          <cell r="AZ1481">
            <v>-70434.401666666658</v>
          </cell>
        </row>
        <row r="1482">
          <cell r="Q1482">
            <v>0</v>
          </cell>
          <cell r="S1482">
            <v>0</v>
          </cell>
          <cell r="U1482">
            <v>0</v>
          </cell>
          <cell r="V1482">
            <v>0</v>
          </cell>
          <cell r="W1482">
            <v>0</v>
          </cell>
          <cell r="Y1482">
            <v>0</v>
          </cell>
          <cell r="AA1482">
            <v>0</v>
          </cell>
          <cell r="AJ1482">
            <v>0</v>
          </cell>
          <cell r="AN1482">
            <v>0</v>
          </cell>
          <cell r="AR1482">
            <v>0</v>
          </cell>
          <cell r="AV1482">
            <v>0</v>
          </cell>
          <cell r="AZ1482">
            <v>0</v>
          </cell>
        </row>
        <row r="1483">
          <cell r="Q1483">
            <v>-156915.16</v>
          </cell>
          <cell r="S1483">
            <v>-157071.22</v>
          </cell>
          <cell r="U1483">
            <v>-147703.67999999999</v>
          </cell>
          <cell r="V1483">
            <v>-147753.01</v>
          </cell>
          <cell r="W1483">
            <v>-148147.14000000001</v>
          </cell>
          <cell r="Y1483">
            <v>-148183.21</v>
          </cell>
          <cell r="AA1483">
            <v>-146145.63</v>
          </cell>
          <cell r="AJ1483">
            <v>-165375.01625000002</v>
          </cell>
          <cell r="AN1483">
            <v>-155593.65208333332</v>
          </cell>
          <cell r="AR1483">
            <v>-152024.71333333335</v>
          </cell>
          <cell r="AV1483">
            <v>-143251.48083333331</v>
          </cell>
          <cell r="AZ1483">
            <v>-92196.883333333317</v>
          </cell>
        </row>
        <row r="1484">
          <cell r="Q1484">
            <v>-493325.13</v>
          </cell>
          <cell r="S1484">
            <v>-446077.1</v>
          </cell>
          <cell r="U1484">
            <v>-406580.41</v>
          </cell>
          <cell r="V1484">
            <v>-404482.26</v>
          </cell>
          <cell r="W1484">
            <v>-448891.57</v>
          </cell>
          <cell r="Y1484">
            <v>-485771.23</v>
          </cell>
          <cell r="AA1484">
            <v>-530124.57999999996</v>
          </cell>
          <cell r="AJ1484">
            <v>-421708.8133333333</v>
          </cell>
          <cell r="AN1484">
            <v>-467797.61833333323</v>
          </cell>
          <cell r="AR1484">
            <v>-464473.02083333343</v>
          </cell>
          <cell r="AV1484">
            <v>-448426.25708333327</v>
          </cell>
          <cell r="AZ1484">
            <v>-325382.53875000001</v>
          </cell>
        </row>
        <row r="1485">
          <cell r="Q1485">
            <v>-9814381.7599999998</v>
          </cell>
          <cell r="S1485">
            <v>-9958249.6999999993</v>
          </cell>
          <cell r="U1485">
            <v>-10148679.85</v>
          </cell>
          <cell r="V1485">
            <v>-10183766.1</v>
          </cell>
          <cell r="W1485">
            <v>-10300305.710000001</v>
          </cell>
          <cell r="Y1485">
            <v>-10562930.16</v>
          </cell>
          <cell r="AA1485">
            <v>-10853505.689999999</v>
          </cell>
          <cell r="AJ1485">
            <v>-9877708.2725000009</v>
          </cell>
          <cell r="AN1485">
            <v>-10085280.320000002</v>
          </cell>
          <cell r="AR1485">
            <v>-10223412.430833332</v>
          </cell>
          <cell r="AV1485">
            <v>-10301385.624583334</v>
          </cell>
          <cell r="AZ1485">
            <v>-10211877.561666667</v>
          </cell>
        </row>
        <row r="1486">
          <cell r="Q1486">
            <v>-38407724.189999998</v>
          </cell>
          <cell r="S1486">
            <v>-37862453.899999999</v>
          </cell>
          <cell r="U1486">
            <v>-37217649.630000003</v>
          </cell>
          <cell r="V1486">
            <v>-36898152.020000003</v>
          </cell>
          <cell r="W1486">
            <v>-36897762.960000001</v>
          </cell>
          <cell r="Y1486">
            <v>-36494878.210000001</v>
          </cell>
          <cell r="AA1486">
            <v>-36252905.82</v>
          </cell>
          <cell r="AJ1486">
            <v>-39741337.699999996</v>
          </cell>
          <cell r="AN1486">
            <v>-39220873.08208333</v>
          </cell>
          <cell r="AR1486">
            <v>-38308646.715833329</v>
          </cell>
          <cell r="AV1486">
            <v>-36827052.832500003</v>
          </cell>
          <cell r="AZ1486">
            <v>-35008207.40208333</v>
          </cell>
        </row>
        <row r="1487">
          <cell r="Q1487">
            <v>-18424349.27</v>
          </cell>
          <cell r="S1487">
            <v>-18762662.010000002</v>
          </cell>
          <cell r="U1487">
            <v>-19548287.32</v>
          </cell>
          <cell r="V1487">
            <v>-20517183.539999999</v>
          </cell>
          <cell r="W1487">
            <v>-21527662.640000001</v>
          </cell>
          <cell r="Y1487">
            <v>-21971183.539999999</v>
          </cell>
          <cell r="AA1487">
            <v>-22555322.109999999</v>
          </cell>
          <cell r="AJ1487">
            <v>-16867196.293749999</v>
          </cell>
          <cell r="AN1487">
            <v>-18045655.948333334</v>
          </cell>
          <cell r="AR1487">
            <v>-19466867.16333333</v>
          </cell>
          <cell r="AV1487">
            <v>-20710784.743333332</v>
          </cell>
          <cell r="AZ1487">
            <v>-21235453.459166665</v>
          </cell>
        </row>
        <row r="1488">
          <cell r="Q1488">
            <v>0</v>
          </cell>
          <cell r="S1488">
            <v>0</v>
          </cell>
          <cell r="U1488">
            <v>0</v>
          </cell>
          <cell r="V1488">
            <v>0</v>
          </cell>
          <cell r="W1488">
            <v>0</v>
          </cell>
          <cell r="Y1488">
            <v>0</v>
          </cell>
          <cell r="AA1488">
            <v>0</v>
          </cell>
          <cell r="AJ1488">
            <v>-305849.84499999997</v>
          </cell>
          <cell r="AN1488">
            <v>0</v>
          </cell>
          <cell r="AR1488">
            <v>0</v>
          </cell>
          <cell r="AV1488">
            <v>0</v>
          </cell>
          <cell r="AZ1488">
            <v>0</v>
          </cell>
        </row>
        <row r="1489">
          <cell r="Q1489">
            <v>-20298892.399999999</v>
          </cell>
          <cell r="S1489">
            <v>-21179628.649999999</v>
          </cell>
          <cell r="U1489">
            <v>-22944967.27</v>
          </cell>
          <cell r="V1489">
            <v>-23365290.359999999</v>
          </cell>
          <cell r="W1489">
            <v>-23484038.18</v>
          </cell>
          <cell r="Y1489">
            <v>-24168660.719999999</v>
          </cell>
          <cell r="AA1489">
            <v>-24744281.829999998</v>
          </cell>
          <cell r="AJ1489">
            <v>-17200543.927499998</v>
          </cell>
          <cell r="AN1489">
            <v>-19244718.727500003</v>
          </cell>
          <cell r="AR1489">
            <v>-21366762.397916667</v>
          </cell>
          <cell r="AV1489">
            <v>-23150241.051666666</v>
          </cell>
          <cell r="AZ1489">
            <v>-24340624.892916668</v>
          </cell>
        </row>
        <row r="1490">
          <cell r="Q1490">
            <v>-3375333.02</v>
          </cell>
          <cell r="S1490">
            <v>-3375333.02</v>
          </cell>
          <cell r="U1490">
            <v>-3369236.18</v>
          </cell>
          <cell r="V1490">
            <v>-3374983.18</v>
          </cell>
          <cell r="W1490">
            <v>-3374983.18</v>
          </cell>
          <cell r="Y1490">
            <v>-3374983.18</v>
          </cell>
          <cell r="AA1490">
            <v>-3374983.18</v>
          </cell>
          <cell r="AJ1490">
            <v>-3375352.3079166673</v>
          </cell>
          <cell r="AN1490">
            <v>-3374259.14</v>
          </cell>
          <cell r="AR1490">
            <v>-3372436.5983333332</v>
          </cell>
          <cell r="AV1490">
            <v>-3374098.2300000004</v>
          </cell>
          <cell r="AZ1490">
            <v>-3374784.47</v>
          </cell>
        </row>
        <row r="1491">
          <cell r="Q1491">
            <v>-1561823.95</v>
          </cell>
          <cell r="S1491">
            <v>-1548865.95</v>
          </cell>
          <cell r="U1491">
            <v>-1653833.95</v>
          </cell>
          <cell r="V1491">
            <v>-1664735.95</v>
          </cell>
          <cell r="W1491">
            <v>-1647253.95</v>
          </cell>
          <cell r="Y1491">
            <v>-1628234.95</v>
          </cell>
          <cell r="AA1491">
            <v>-1632176.95</v>
          </cell>
          <cell r="AJ1491">
            <v>-1516607.0391666663</v>
          </cell>
          <cell r="AN1491">
            <v>-1550014.5624999998</v>
          </cell>
          <cell r="AR1491">
            <v>-1590715.1274999997</v>
          </cell>
          <cell r="AV1491">
            <v>-1608556.678333333</v>
          </cell>
          <cell r="AZ1491">
            <v>-1591925.0466666666</v>
          </cell>
        </row>
        <row r="1492">
          <cell r="Q1492">
            <v>-20968.5</v>
          </cell>
          <cell r="S1492">
            <v>-20968.5</v>
          </cell>
          <cell r="U1492">
            <v>-20968.5</v>
          </cell>
          <cell r="V1492">
            <v>-20968.5</v>
          </cell>
          <cell r="W1492">
            <v>-20968.5</v>
          </cell>
          <cell r="Y1492">
            <v>-20968.5</v>
          </cell>
          <cell r="AA1492">
            <v>-20968.5</v>
          </cell>
          <cell r="AJ1492">
            <v>-20941.8</v>
          </cell>
          <cell r="AN1492">
            <v>-21039.898333333331</v>
          </cell>
          <cell r="AR1492">
            <v>-21016.611666666668</v>
          </cell>
          <cell r="AV1492">
            <v>-20864.270833333332</v>
          </cell>
          <cell r="AZ1492">
            <v>-20030.4375</v>
          </cell>
        </row>
        <row r="1493">
          <cell r="Q1493">
            <v>-12063.15</v>
          </cell>
          <cell r="S1493">
            <v>-12063.15</v>
          </cell>
          <cell r="U1493">
            <v>-12063.15</v>
          </cell>
          <cell r="V1493">
            <v>-12063.15</v>
          </cell>
          <cell r="W1493">
            <v>-12063.15</v>
          </cell>
          <cell r="Y1493">
            <v>-12063.15</v>
          </cell>
          <cell r="AA1493">
            <v>-13547.57</v>
          </cell>
          <cell r="AJ1493">
            <v>-12063.149999999996</v>
          </cell>
          <cell r="AN1493">
            <v>-12063.149999999996</v>
          </cell>
          <cell r="AR1493">
            <v>-12063.149999999996</v>
          </cell>
          <cell r="AV1493">
            <v>-13065.6075</v>
          </cell>
          <cell r="AZ1493">
            <v>-18116.427500000002</v>
          </cell>
        </row>
        <row r="1494">
          <cell r="Q1494">
            <v>-338</v>
          </cell>
          <cell r="S1494">
            <v>-338</v>
          </cell>
          <cell r="U1494">
            <v>-338</v>
          </cell>
          <cell r="V1494">
            <v>-338</v>
          </cell>
          <cell r="W1494">
            <v>-338</v>
          </cell>
          <cell r="Y1494">
            <v>-338</v>
          </cell>
          <cell r="AA1494">
            <v>-338</v>
          </cell>
          <cell r="AJ1494">
            <v>-338</v>
          </cell>
          <cell r="AN1494">
            <v>-338</v>
          </cell>
          <cell r="AR1494">
            <v>-338</v>
          </cell>
          <cell r="AV1494">
            <v>-338</v>
          </cell>
          <cell r="AZ1494">
            <v>-338</v>
          </cell>
        </row>
        <row r="1495">
          <cell r="Q1495">
            <v>-156752.21</v>
          </cell>
          <cell r="S1495">
            <v>-137372.69</v>
          </cell>
          <cell r="U1495">
            <v>-53846.38</v>
          </cell>
          <cell r="V1495">
            <v>-47025.33</v>
          </cell>
          <cell r="W1495">
            <v>-52226.720000000001</v>
          </cell>
          <cell r="Y1495">
            <v>-70259.08</v>
          </cell>
          <cell r="AA1495">
            <v>-70263.960000000006</v>
          </cell>
          <cell r="AJ1495">
            <v>-138342.32416666663</v>
          </cell>
          <cell r="AN1495">
            <v>-132643.47874999998</v>
          </cell>
          <cell r="AR1495">
            <v>-111391.26749999997</v>
          </cell>
          <cell r="AV1495">
            <v>-93822.723750000005</v>
          </cell>
          <cell r="AZ1495">
            <v>-93356.091250000012</v>
          </cell>
        </row>
        <row r="1496">
          <cell r="Q1496">
            <v>0</v>
          </cell>
          <cell r="S1496">
            <v>0</v>
          </cell>
          <cell r="U1496">
            <v>0</v>
          </cell>
          <cell r="V1496">
            <v>0</v>
          </cell>
          <cell r="W1496">
            <v>0</v>
          </cell>
          <cell r="Y1496">
            <v>0</v>
          </cell>
          <cell r="AA1496">
            <v>0</v>
          </cell>
          <cell r="AJ1496">
            <v>-44443.38041666666</v>
          </cell>
          <cell r="AN1496">
            <v>-22158.974999999995</v>
          </cell>
          <cell r="AR1496">
            <v>-3667.188333333333</v>
          </cell>
          <cell r="AV1496">
            <v>0</v>
          </cell>
          <cell r="AZ1496">
            <v>0</v>
          </cell>
        </row>
        <row r="1497">
          <cell r="Q1497">
            <v>-5000</v>
          </cell>
          <cell r="S1497">
            <v>-5000</v>
          </cell>
          <cell r="U1497">
            <v>-5000</v>
          </cell>
          <cell r="V1497">
            <v>-5000</v>
          </cell>
          <cell r="W1497">
            <v>-5000</v>
          </cell>
          <cell r="Y1497">
            <v>-5000</v>
          </cell>
          <cell r="AA1497">
            <v>-5000</v>
          </cell>
          <cell r="AJ1497">
            <v>-5000</v>
          </cell>
          <cell r="AN1497">
            <v>-5000</v>
          </cell>
          <cell r="AR1497">
            <v>-5000</v>
          </cell>
          <cell r="AV1497">
            <v>-5000</v>
          </cell>
          <cell r="AZ1497">
            <v>-5000</v>
          </cell>
        </row>
        <row r="1498">
          <cell r="Q1498">
            <v>0</v>
          </cell>
          <cell r="S1498">
            <v>0</v>
          </cell>
          <cell r="U1498">
            <v>0</v>
          </cell>
          <cell r="V1498">
            <v>0</v>
          </cell>
          <cell r="W1498">
            <v>0</v>
          </cell>
          <cell r="Y1498">
            <v>0</v>
          </cell>
          <cell r="AA1498">
            <v>0</v>
          </cell>
          <cell r="AJ1498">
            <v>0</v>
          </cell>
          <cell r="AN1498">
            <v>0</v>
          </cell>
          <cell r="AR1498">
            <v>0</v>
          </cell>
          <cell r="AV1498">
            <v>0</v>
          </cell>
          <cell r="AZ1498">
            <v>0</v>
          </cell>
        </row>
        <row r="1499">
          <cell r="Q1499">
            <v>-1948000</v>
          </cell>
          <cell r="S1499">
            <v>-1948000</v>
          </cell>
          <cell r="U1499">
            <v>-1948000</v>
          </cell>
          <cell r="V1499">
            <v>-1948000</v>
          </cell>
          <cell r="W1499">
            <v>-1948000</v>
          </cell>
          <cell r="Y1499">
            <v>-275000</v>
          </cell>
          <cell r="AA1499">
            <v>0</v>
          </cell>
          <cell r="AJ1499">
            <v>-2078634.375</v>
          </cell>
          <cell r="AN1499">
            <v>-2053435.625</v>
          </cell>
          <cell r="AR1499">
            <v>-1805921.0416666667</v>
          </cell>
          <cell r="AV1499">
            <v>-1101000</v>
          </cell>
          <cell r="AZ1499">
            <v>-451666.66666666669</v>
          </cell>
        </row>
        <row r="1500">
          <cell r="Q1500">
            <v>-30851482.609999999</v>
          </cell>
          <cell r="S1500">
            <v>-34234965.18</v>
          </cell>
          <cell r="U1500">
            <v>-35299440</v>
          </cell>
          <cell r="V1500">
            <v>-34869554.359999999</v>
          </cell>
          <cell r="W1500">
            <v>-34852355.299999997</v>
          </cell>
          <cell r="Y1500">
            <v>-34607370.18</v>
          </cell>
          <cell r="AA1500">
            <v>-34675694.850000001</v>
          </cell>
          <cell r="AJ1500">
            <v>-32704944.824583333</v>
          </cell>
          <cell r="AN1500">
            <v>-32417860.783333335</v>
          </cell>
          <cell r="AR1500">
            <v>-33204812.603333339</v>
          </cell>
          <cell r="AV1500">
            <v>-34225881.300416671</v>
          </cell>
          <cell r="AZ1500">
            <v>-33834356.530416667</v>
          </cell>
        </row>
        <row r="1501">
          <cell r="Q1501">
            <v>-151595</v>
          </cell>
          <cell r="S1501">
            <v>-151595</v>
          </cell>
          <cell r="U1501">
            <v>-151595</v>
          </cell>
          <cell r="V1501">
            <v>-151595</v>
          </cell>
          <cell r="W1501">
            <v>-70275</v>
          </cell>
          <cell r="Y1501">
            <v>-70275</v>
          </cell>
          <cell r="AA1501">
            <v>-70275</v>
          </cell>
          <cell r="AJ1501">
            <v>-151595</v>
          </cell>
          <cell r="AN1501">
            <v>-151595</v>
          </cell>
          <cell r="AR1501">
            <v>-134653.33333333334</v>
          </cell>
          <cell r="AV1501">
            <v>-107546.66666666667</v>
          </cell>
          <cell r="AZ1501">
            <v>-80440</v>
          </cell>
        </row>
        <row r="1502">
          <cell r="Q1502">
            <v>-2776000</v>
          </cell>
          <cell r="S1502">
            <v>-2776000</v>
          </cell>
          <cell r="U1502">
            <v>-2776000</v>
          </cell>
          <cell r="V1502">
            <v>-2776000</v>
          </cell>
          <cell r="W1502">
            <v>-2776000</v>
          </cell>
          <cell r="Y1502">
            <v>-156765.63</v>
          </cell>
          <cell r="AA1502">
            <v>0</v>
          </cell>
          <cell r="AJ1502">
            <v>-919000</v>
          </cell>
          <cell r="AN1502">
            <v>-1844333.3333333333</v>
          </cell>
          <cell r="AR1502">
            <v>-2192262.3704166668</v>
          </cell>
          <cell r="AV1502">
            <v>-1529794.2716666665</v>
          </cell>
          <cell r="AZ1502">
            <v>-604460.93833333335</v>
          </cell>
        </row>
        <row r="1503">
          <cell r="Q1503">
            <v>0</v>
          </cell>
          <cell r="S1503">
            <v>0</v>
          </cell>
          <cell r="U1503">
            <v>0</v>
          </cell>
          <cell r="V1503">
            <v>0</v>
          </cell>
          <cell r="W1503">
            <v>0</v>
          </cell>
          <cell r="Y1503">
            <v>0</v>
          </cell>
          <cell r="AA1503">
            <v>0</v>
          </cell>
          <cell r="AJ1503">
            <v>0</v>
          </cell>
          <cell r="AN1503">
            <v>0</v>
          </cell>
          <cell r="AR1503">
            <v>0</v>
          </cell>
          <cell r="AV1503">
            <v>0</v>
          </cell>
          <cell r="AZ1503">
            <v>0</v>
          </cell>
        </row>
        <row r="1504">
          <cell r="Q1504">
            <v>-1656522.76</v>
          </cell>
          <cell r="S1504">
            <v>-1404536.98</v>
          </cell>
          <cell r="U1504">
            <v>-1252677.4099999999</v>
          </cell>
          <cell r="V1504">
            <v>-1403362.33</v>
          </cell>
          <cell r="W1504">
            <v>-1279150.8700000001</v>
          </cell>
          <cell r="Y1504">
            <v>-3974484.47</v>
          </cell>
          <cell r="AA1504">
            <v>-2795694.06</v>
          </cell>
          <cell r="AJ1504">
            <v>-1612519.05375</v>
          </cell>
          <cell r="AN1504">
            <v>-1638366.5549999999</v>
          </cell>
          <cell r="AR1504">
            <v>-1936568.9645833336</v>
          </cell>
          <cell r="AV1504">
            <v>-2179111.4529166664</v>
          </cell>
          <cell r="AZ1504">
            <v>-2206500.2745833336</v>
          </cell>
        </row>
        <row r="1505">
          <cell r="Q1505">
            <v>0</v>
          </cell>
          <cell r="S1505">
            <v>0</v>
          </cell>
          <cell r="U1505">
            <v>0</v>
          </cell>
          <cell r="V1505">
            <v>0</v>
          </cell>
          <cell r="W1505">
            <v>0</v>
          </cell>
          <cell r="Y1505">
            <v>0</v>
          </cell>
          <cell r="AA1505">
            <v>0</v>
          </cell>
          <cell r="AJ1505">
            <v>0</v>
          </cell>
          <cell r="AN1505">
            <v>0</v>
          </cell>
          <cell r="AR1505">
            <v>0</v>
          </cell>
          <cell r="AV1505">
            <v>0</v>
          </cell>
          <cell r="AZ1505">
            <v>0</v>
          </cell>
        </row>
        <row r="1506">
          <cell r="Q1506">
            <v>-6145815.3399999999</v>
          </cell>
          <cell r="S1506">
            <v>-6289315.6799999997</v>
          </cell>
          <cell r="U1506">
            <v>-6561471.5199999996</v>
          </cell>
          <cell r="V1506">
            <v>-6574889.0199999996</v>
          </cell>
          <cell r="W1506">
            <v>-6648068.5999999996</v>
          </cell>
          <cell r="Y1506">
            <v>-6709544.7199999997</v>
          </cell>
          <cell r="AA1506">
            <v>-6884927.0999999996</v>
          </cell>
          <cell r="AJ1506">
            <v>-5392785.3862499995</v>
          </cell>
          <cell r="AN1506">
            <v>-5843228.5945833325</v>
          </cell>
          <cell r="AR1506">
            <v>-6262244.5524999993</v>
          </cell>
          <cell r="AV1506">
            <v>-6594866.0787499994</v>
          </cell>
          <cell r="AZ1506">
            <v>-6807892.8975</v>
          </cell>
        </row>
        <row r="1507">
          <cell r="Q1507">
            <v>-1059385.5</v>
          </cell>
          <cell r="S1507">
            <v>-1035456.14</v>
          </cell>
          <cell r="U1507">
            <v>-984554.79</v>
          </cell>
          <cell r="V1507">
            <v>-963429.88</v>
          </cell>
          <cell r="W1507">
            <v>-1090066.8999999999</v>
          </cell>
          <cell r="Y1507">
            <v>-736117.3</v>
          </cell>
          <cell r="AA1507">
            <v>0</v>
          </cell>
          <cell r="AJ1507">
            <v>-946955.60625000007</v>
          </cell>
          <cell r="AN1507">
            <v>-1040569.4704166665</v>
          </cell>
          <cell r="AR1507">
            <v>-1032111.8816666667</v>
          </cell>
          <cell r="AV1507">
            <v>-736394.87416666653</v>
          </cell>
          <cell r="AZ1507">
            <v>-406474.14291666658</v>
          </cell>
        </row>
        <row r="1508">
          <cell r="Q1508">
            <v>0</v>
          </cell>
          <cell r="S1508">
            <v>0</v>
          </cell>
          <cell r="U1508">
            <v>0</v>
          </cell>
          <cell r="V1508">
            <v>0</v>
          </cell>
          <cell r="W1508">
            <v>0</v>
          </cell>
          <cell r="Y1508">
            <v>0</v>
          </cell>
          <cell r="AA1508">
            <v>0</v>
          </cell>
          <cell r="AJ1508">
            <v>0</v>
          </cell>
          <cell r="AN1508">
            <v>0</v>
          </cell>
          <cell r="AR1508">
            <v>0</v>
          </cell>
          <cell r="AV1508">
            <v>0</v>
          </cell>
          <cell r="AZ1508">
            <v>0</v>
          </cell>
        </row>
        <row r="1509">
          <cell r="Q1509">
            <v>0</v>
          </cell>
          <cell r="S1509">
            <v>0</v>
          </cell>
          <cell r="U1509">
            <v>0</v>
          </cell>
          <cell r="V1509">
            <v>0</v>
          </cell>
          <cell r="W1509">
            <v>0</v>
          </cell>
          <cell r="Y1509">
            <v>0</v>
          </cell>
          <cell r="AA1509">
            <v>0</v>
          </cell>
          <cell r="AJ1509">
            <v>0</v>
          </cell>
          <cell r="AN1509">
            <v>0</v>
          </cell>
          <cell r="AR1509">
            <v>0</v>
          </cell>
          <cell r="AV1509">
            <v>0</v>
          </cell>
          <cell r="AZ1509">
            <v>0</v>
          </cell>
        </row>
        <row r="1510">
          <cell r="Q1510">
            <v>0</v>
          </cell>
          <cell r="S1510">
            <v>0</v>
          </cell>
          <cell r="U1510">
            <v>0</v>
          </cell>
          <cell r="V1510">
            <v>0</v>
          </cell>
          <cell r="W1510">
            <v>0</v>
          </cell>
          <cell r="Y1510">
            <v>0</v>
          </cell>
          <cell r="AA1510">
            <v>0</v>
          </cell>
          <cell r="AJ1510">
            <v>-75863.583333333328</v>
          </cell>
          <cell r="AN1510">
            <v>-49476.25</v>
          </cell>
          <cell r="AR1510">
            <v>-23088.916666666668</v>
          </cell>
          <cell r="AV1510">
            <v>0</v>
          </cell>
          <cell r="AZ1510">
            <v>0</v>
          </cell>
        </row>
        <row r="1511">
          <cell r="AV1511">
            <v>0</v>
          </cell>
          <cell r="AZ1511">
            <v>-63847.289583333331</v>
          </cell>
        </row>
        <row r="1512">
          <cell r="AA1512">
            <v>0</v>
          </cell>
          <cell r="AJ1512">
            <v>0</v>
          </cell>
          <cell r="AN1512">
            <v>0</v>
          </cell>
          <cell r="AR1512">
            <v>0</v>
          </cell>
          <cell r="AV1512">
            <v>-84285.136666666673</v>
          </cell>
          <cell r="AZ1512">
            <v>-583319.07999999996</v>
          </cell>
        </row>
        <row r="1513">
          <cell r="Q1513">
            <v>0</v>
          </cell>
          <cell r="S1513">
            <v>0</v>
          </cell>
          <cell r="U1513">
            <v>0</v>
          </cell>
          <cell r="V1513">
            <v>0</v>
          </cell>
          <cell r="W1513">
            <v>0</v>
          </cell>
          <cell r="Y1513">
            <v>0</v>
          </cell>
          <cell r="AA1513">
            <v>0</v>
          </cell>
          <cell r="AJ1513">
            <v>0</v>
          </cell>
          <cell r="AN1513">
            <v>0</v>
          </cell>
          <cell r="AR1513">
            <v>0</v>
          </cell>
          <cell r="AV1513">
            <v>0</v>
          </cell>
          <cell r="AZ1513">
            <v>0</v>
          </cell>
        </row>
        <row r="1514">
          <cell r="AA1514">
            <v>0</v>
          </cell>
          <cell r="AJ1514">
            <v>0</v>
          </cell>
          <cell r="AN1514">
            <v>0</v>
          </cell>
          <cell r="AR1514">
            <v>0</v>
          </cell>
          <cell r="AV1514">
            <v>938.03750000000002</v>
          </cell>
          <cell r="AZ1514">
            <v>-2791.3299999999995</v>
          </cell>
        </row>
        <row r="1515">
          <cell r="Q1515">
            <v>0</v>
          </cell>
          <cell r="S1515">
            <v>0</v>
          </cell>
          <cell r="U1515">
            <v>0</v>
          </cell>
          <cell r="V1515">
            <v>0</v>
          </cell>
          <cell r="W1515">
            <v>0</v>
          </cell>
          <cell r="Y1515">
            <v>0</v>
          </cell>
          <cell r="AA1515">
            <v>0</v>
          </cell>
          <cell r="AJ1515">
            <v>0</v>
          </cell>
          <cell r="AN1515">
            <v>0</v>
          </cell>
          <cell r="AR1515">
            <v>0</v>
          </cell>
          <cell r="AV1515">
            <v>0</v>
          </cell>
          <cell r="AZ1515">
            <v>0</v>
          </cell>
        </row>
        <row r="1516">
          <cell r="Q1516">
            <v>0</v>
          </cell>
          <cell r="S1516">
            <v>0</v>
          </cell>
          <cell r="U1516">
            <v>0</v>
          </cell>
          <cell r="V1516">
            <v>0</v>
          </cell>
          <cell r="W1516">
            <v>-395600</v>
          </cell>
          <cell r="Y1516">
            <v>-527400</v>
          </cell>
          <cell r="AA1516">
            <v>-671583</v>
          </cell>
          <cell r="AJ1516">
            <v>0.25</v>
          </cell>
          <cell r="AN1516">
            <v>0</v>
          </cell>
          <cell r="AR1516">
            <v>-93400</v>
          </cell>
          <cell r="AV1516">
            <v>-316849.875</v>
          </cell>
          <cell r="AZ1516">
            <v>-674272.625</v>
          </cell>
        </row>
        <row r="1517">
          <cell r="Q1517">
            <v>-11112</v>
          </cell>
          <cell r="S1517">
            <v>-16668</v>
          </cell>
          <cell r="U1517">
            <v>-22224</v>
          </cell>
          <cell r="V1517">
            <v>-25002</v>
          </cell>
          <cell r="W1517">
            <v>-32761</v>
          </cell>
          <cell r="Y1517">
            <v>-41651</v>
          </cell>
          <cell r="AA1517">
            <v>-50541</v>
          </cell>
          <cell r="AJ1517">
            <v>-1852</v>
          </cell>
          <cell r="AN1517">
            <v>-7408</v>
          </cell>
          <cell r="AR1517">
            <v>-17983.541666666668</v>
          </cell>
          <cell r="AV1517">
            <v>-32978.541666666664</v>
          </cell>
          <cell r="AZ1517">
            <v>-50196.208333333336</v>
          </cell>
        </row>
        <row r="1518">
          <cell r="Q1518">
            <v>0</v>
          </cell>
          <cell r="S1518">
            <v>0</v>
          </cell>
          <cell r="U1518">
            <v>0</v>
          </cell>
          <cell r="V1518">
            <v>0</v>
          </cell>
          <cell r="W1518">
            <v>0</v>
          </cell>
          <cell r="Y1518">
            <v>0</v>
          </cell>
          <cell r="AA1518">
            <v>0</v>
          </cell>
          <cell r="AJ1518">
            <v>-395.09833333333336</v>
          </cell>
          <cell r="AN1518">
            <v>-395.09833333333336</v>
          </cell>
          <cell r="AR1518">
            <v>-395.09833333333336</v>
          </cell>
          <cell r="AV1518">
            <v>-2724.1916666666666</v>
          </cell>
          <cell r="AZ1518">
            <v>-2724.1916666666666</v>
          </cell>
        </row>
        <row r="1519">
          <cell r="U1519">
            <v>0</v>
          </cell>
          <cell r="V1519">
            <v>0</v>
          </cell>
          <cell r="W1519">
            <v>0</v>
          </cell>
          <cell r="Y1519">
            <v>0</v>
          </cell>
          <cell r="AA1519">
            <v>0</v>
          </cell>
          <cell r="AJ1519">
            <v>0</v>
          </cell>
          <cell r="AN1519">
            <v>0</v>
          </cell>
          <cell r="AR1519">
            <v>0</v>
          </cell>
          <cell r="AV1519">
            <v>0</v>
          </cell>
          <cell r="AZ1519">
            <v>0</v>
          </cell>
        </row>
        <row r="1520">
          <cell r="Q1520">
            <v>-150622.04</v>
          </cell>
          <cell r="S1520">
            <v>-148330.38</v>
          </cell>
          <cell r="U1520">
            <v>-146038.72</v>
          </cell>
          <cell r="V1520">
            <v>-144892.89000000001</v>
          </cell>
          <cell r="W1520">
            <v>-143747.06</v>
          </cell>
          <cell r="Y1520">
            <v>-141455.4</v>
          </cell>
          <cell r="AA1520">
            <v>-139163.74</v>
          </cell>
          <cell r="AJ1520">
            <v>-157497.02000000002</v>
          </cell>
          <cell r="AN1520">
            <v>-152913.69999999998</v>
          </cell>
          <cell r="AR1520">
            <v>-148330.38</v>
          </cell>
          <cell r="AV1520">
            <v>-143747.06</v>
          </cell>
          <cell r="AZ1520">
            <v>-139163.74000000002</v>
          </cell>
        </row>
        <row r="1521">
          <cell r="Q1521">
            <v>-7404933.4699999997</v>
          </cell>
          <cell r="S1521">
            <v>-7217466.8099999996</v>
          </cell>
          <cell r="U1521">
            <v>-7030000.1500000004</v>
          </cell>
          <cell r="V1521">
            <v>-6936266.8200000003</v>
          </cell>
          <cell r="W1521">
            <v>-6842533.4900000002</v>
          </cell>
          <cell r="Y1521">
            <v>-6655066.8300000001</v>
          </cell>
          <cell r="AA1521">
            <v>-6467600.1699999999</v>
          </cell>
          <cell r="AJ1521">
            <v>-7967333.4499999993</v>
          </cell>
          <cell r="AN1521">
            <v>-7592400.1299999999</v>
          </cell>
          <cell r="AR1521">
            <v>-7217466.8099999996</v>
          </cell>
          <cell r="AV1521">
            <v>-6842533.4899999993</v>
          </cell>
          <cell r="AZ1521">
            <v>-6467600.1700000009</v>
          </cell>
        </row>
        <row r="1522">
          <cell r="Q1522">
            <v>-2571574.2599999998</v>
          </cell>
          <cell r="S1522">
            <v>-2478062.48</v>
          </cell>
          <cell r="U1522">
            <v>-2384550.7000000002</v>
          </cell>
          <cell r="V1522">
            <v>-2337794.81</v>
          </cell>
          <cell r="W1522">
            <v>-2291038.92</v>
          </cell>
          <cell r="Y1522">
            <v>-2197527.14</v>
          </cell>
          <cell r="AA1522">
            <v>-2104015.36</v>
          </cell>
          <cell r="AJ1522">
            <v>-2852109.5999999996</v>
          </cell>
          <cell r="AN1522">
            <v>-2665086.04</v>
          </cell>
          <cell r="AR1522">
            <v>-2478062.48</v>
          </cell>
          <cell r="AV1522">
            <v>-2291038.92</v>
          </cell>
          <cell r="AZ1522">
            <v>-2104015.3600000003</v>
          </cell>
        </row>
        <row r="1523">
          <cell r="Q1523">
            <v>0</v>
          </cell>
          <cell r="S1523">
            <v>-5984536.9500000002</v>
          </cell>
          <cell r="U1523">
            <v>-5984536.9500000002</v>
          </cell>
          <cell r="V1523">
            <v>-5984536.9500000002</v>
          </cell>
          <cell r="W1523">
            <v>-4308944.53</v>
          </cell>
          <cell r="Y1523">
            <v>0</v>
          </cell>
          <cell r="AA1523">
            <v>0</v>
          </cell>
          <cell r="AJ1523">
            <v>-5071020.9075000007</v>
          </cell>
          <cell r="AN1523">
            <v>-3851349.8212500005</v>
          </cell>
          <cell r="AR1523">
            <v>-2728786.6358333332</v>
          </cell>
          <cell r="AV1523">
            <v>-2728786.6358333332</v>
          </cell>
          <cell r="AZ1523">
            <v>-2433229.7033333331</v>
          </cell>
        </row>
        <row r="1524">
          <cell r="Q1524">
            <v>-8124679.9900000002</v>
          </cell>
          <cell r="S1524">
            <v>0</v>
          </cell>
          <cell r="U1524">
            <v>0</v>
          </cell>
          <cell r="V1524">
            <v>0</v>
          </cell>
          <cell r="W1524">
            <v>0</v>
          </cell>
          <cell r="Y1524">
            <v>0</v>
          </cell>
          <cell r="AA1524">
            <v>0</v>
          </cell>
          <cell r="AJ1524">
            <v>-4446683.2025000015</v>
          </cell>
          <cell r="AN1524">
            <v>-3756188.5754166674</v>
          </cell>
          <cell r="AR1524">
            <v>-2621156.1204166668</v>
          </cell>
          <cell r="AV1524">
            <v>-1015584.9987499999</v>
          </cell>
          <cell r="AZ1524">
            <v>0</v>
          </cell>
        </row>
        <row r="1525">
          <cell r="Q1525">
            <v>-21742.99</v>
          </cell>
          <cell r="S1525">
            <v>-32174.6</v>
          </cell>
          <cell r="U1525">
            <v>-104127.54</v>
          </cell>
          <cell r="V1525">
            <v>-252935.03</v>
          </cell>
          <cell r="W1525">
            <v>-261544.25</v>
          </cell>
          <cell r="Y1525">
            <v>-261544.25</v>
          </cell>
          <cell r="AA1525">
            <v>-17909.689999999999</v>
          </cell>
          <cell r="AJ1525">
            <v>-126423.34791666665</v>
          </cell>
          <cell r="AN1525">
            <v>-122157.96208333335</v>
          </cell>
          <cell r="AR1525">
            <v>-128779.52666666666</v>
          </cell>
          <cell r="AV1525">
            <v>-142073.81041666665</v>
          </cell>
          <cell r="AZ1525">
            <v>-218217.9725</v>
          </cell>
        </row>
        <row r="1526">
          <cell r="Q1526">
            <v>-454094.6</v>
          </cell>
          <cell r="S1526">
            <v>-423821.64</v>
          </cell>
          <cell r="U1526">
            <v>-393548.68</v>
          </cell>
          <cell r="V1526">
            <v>-378412.2</v>
          </cell>
          <cell r="W1526">
            <v>-363275.72</v>
          </cell>
          <cell r="Y1526">
            <v>-333002.76</v>
          </cell>
          <cell r="AA1526">
            <v>-302729.8</v>
          </cell>
          <cell r="AJ1526">
            <v>-544913.48</v>
          </cell>
          <cell r="AN1526">
            <v>-484367.56</v>
          </cell>
          <cell r="AR1526">
            <v>-423821.64000000007</v>
          </cell>
          <cell r="AV1526">
            <v>-363275.72</v>
          </cell>
          <cell r="AZ1526">
            <v>-302729.79999999993</v>
          </cell>
        </row>
        <row r="1527">
          <cell r="Q1527">
            <v>-526317.36</v>
          </cell>
          <cell r="S1527">
            <v>-1592852.4</v>
          </cell>
          <cell r="U1527">
            <v>-1719931.68</v>
          </cell>
          <cell r="V1527">
            <v>-2229050.9</v>
          </cell>
          <cell r="W1527">
            <v>-2208786.7999999998</v>
          </cell>
          <cell r="Y1527">
            <v>-2168258.6</v>
          </cell>
          <cell r="AA1527">
            <v>-2127730.4</v>
          </cell>
          <cell r="AJ1527">
            <v>-172412.87916666668</v>
          </cell>
          <cell r="AN1527">
            <v>-603841.73583333322</v>
          </cell>
          <cell r="AR1527">
            <v>-1298038.7070833331</v>
          </cell>
          <cell r="AV1527">
            <v>-1854876.9516666669</v>
          </cell>
          <cell r="AZ1527">
            <v>-2105672.7616666663</v>
          </cell>
        </row>
        <row r="1528">
          <cell r="AV1528">
            <v>-3002.7983333333336</v>
          </cell>
          <cell r="AZ1528">
            <v>-6005.5966666666673</v>
          </cell>
        </row>
        <row r="1529">
          <cell r="Q1529">
            <v>-4619653</v>
          </cell>
          <cell r="S1529">
            <v>-4327987</v>
          </cell>
          <cell r="U1529">
            <v>-4036321</v>
          </cell>
          <cell r="V1529">
            <v>-3890488</v>
          </cell>
          <cell r="W1529">
            <v>-3744655</v>
          </cell>
          <cell r="Y1529">
            <v>-3452989</v>
          </cell>
          <cell r="AA1529">
            <v>-3161323</v>
          </cell>
          <cell r="AJ1529">
            <v>-5494651</v>
          </cell>
          <cell r="AN1529">
            <v>-4911319</v>
          </cell>
          <cell r="AR1529">
            <v>-4327987</v>
          </cell>
          <cell r="AV1529">
            <v>-3744655</v>
          </cell>
          <cell r="AZ1529">
            <v>-3161323</v>
          </cell>
        </row>
        <row r="1530">
          <cell r="Q1530">
            <v>0</v>
          </cell>
          <cell r="S1530">
            <v>0</v>
          </cell>
          <cell r="U1530">
            <v>0</v>
          </cell>
          <cell r="V1530">
            <v>0</v>
          </cell>
          <cell r="W1530">
            <v>0</v>
          </cell>
          <cell r="Y1530">
            <v>0</v>
          </cell>
          <cell r="AA1530">
            <v>0</v>
          </cell>
          <cell r="AJ1530">
            <v>0</v>
          </cell>
          <cell r="AN1530">
            <v>0</v>
          </cell>
          <cell r="AR1530">
            <v>0</v>
          </cell>
          <cell r="AV1530">
            <v>0</v>
          </cell>
          <cell r="AZ1530">
            <v>0</v>
          </cell>
        </row>
        <row r="1531">
          <cell r="Q1531">
            <v>0</v>
          </cell>
          <cell r="S1531">
            <v>0</v>
          </cell>
          <cell r="U1531">
            <v>0</v>
          </cell>
          <cell r="V1531">
            <v>0</v>
          </cell>
          <cell r="W1531">
            <v>0</v>
          </cell>
          <cell r="Y1531">
            <v>-3393.04</v>
          </cell>
          <cell r="AA1531">
            <v>0</v>
          </cell>
          <cell r="AJ1531">
            <v>-17127.990833333333</v>
          </cell>
          <cell r="AN1531">
            <v>-17124.865833333333</v>
          </cell>
          <cell r="AR1531">
            <v>-17210.697499999998</v>
          </cell>
          <cell r="AV1531">
            <v>-18043.30916666667</v>
          </cell>
          <cell r="AZ1531">
            <v>-18043.30916666667</v>
          </cell>
        </row>
        <row r="1532">
          <cell r="AR1532">
            <v>0</v>
          </cell>
          <cell r="AV1532">
            <v>-71410.951249999998</v>
          </cell>
          <cell r="AZ1532">
            <v>-288593.2408333334</v>
          </cell>
        </row>
        <row r="1533">
          <cell r="Q1533">
            <v>0</v>
          </cell>
          <cell r="S1533">
            <v>0</v>
          </cell>
          <cell r="U1533">
            <v>0</v>
          </cell>
          <cell r="V1533">
            <v>0</v>
          </cell>
          <cell r="W1533">
            <v>-248.9</v>
          </cell>
          <cell r="Y1533">
            <v>-248.9</v>
          </cell>
          <cell r="AA1533">
            <v>0</v>
          </cell>
          <cell r="AJ1533">
            <v>0</v>
          </cell>
          <cell r="AN1533">
            <v>0</v>
          </cell>
          <cell r="AR1533">
            <v>-51.854166666666664</v>
          </cell>
          <cell r="AV1533">
            <v>-82.966666666666669</v>
          </cell>
          <cell r="AZ1533">
            <v>-122.21916666666668</v>
          </cell>
        </row>
        <row r="1534">
          <cell r="Q1534">
            <v>0</v>
          </cell>
          <cell r="S1534">
            <v>0</v>
          </cell>
          <cell r="U1534">
            <v>0</v>
          </cell>
          <cell r="V1534">
            <v>0</v>
          </cell>
          <cell r="W1534">
            <v>0</v>
          </cell>
          <cell r="Y1534">
            <v>0</v>
          </cell>
          <cell r="AA1534">
            <v>0</v>
          </cell>
          <cell r="AJ1534">
            <v>0</v>
          </cell>
          <cell r="AN1534">
            <v>0</v>
          </cell>
          <cell r="AR1534">
            <v>0</v>
          </cell>
          <cell r="AV1534">
            <v>0</v>
          </cell>
          <cell r="AZ1534">
            <v>0</v>
          </cell>
        </row>
        <row r="1535">
          <cell r="Q1535">
            <v>0</v>
          </cell>
          <cell r="S1535">
            <v>0</v>
          </cell>
          <cell r="U1535">
            <v>0</v>
          </cell>
          <cell r="V1535">
            <v>0</v>
          </cell>
          <cell r="W1535">
            <v>0</v>
          </cell>
          <cell r="Y1535">
            <v>0</v>
          </cell>
          <cell r="AA1535">
            <v>0</v>
          </cell>
          <cell r="AJ1535">
            <v>0</v>
          </cell>
          <cell r="AN1535">
            <v>0</v>
          </cell>
          <cell r="AR1535">
            <v>0</v>
          </cell>
          <cell r="AV1535">
            <v>0</v>
          </cell>
          <cell r="AZ1535">
            <v>0</v>
          </cell>
        </row>
        <row r="1536">
          <cell r="Q1536">
            <v>-4923783.32</v>
          </cell>
          <cell r="S1536">
            <v>-9484838.9299999997</v>
          </cell>
          <cell r="U1536">
            <v>-12917162.029999999</v>
          </cell>
          <cell r="V1536">
            <v>-14476793.810000001</v>
          </cell>
          <cell r="W1536">
            <v>-5845923.2699999996</v>
          </cell>
          <cell r="Y1536">
            <v>-5113690.21</v>
          </cell>
          <cell r="AA1536">
            <v>-3995554.2</v>
          </cell>
          <cell r="AJ1536">
            <v>-6259406.5566666657</v>
          </cell>
          <cell r="AN1536">
            <v>-4580676.8516666666</v>
          </cell>
          <cell r="AR1536">
            <v>-7227685.1212500008</v>
          </cell>
          <cell r="AV1536">
            <v>-7098980.3970833346</v>
          </cell>
          <cell r="AZ1536">
            <v>-4699578.2058333335</v>
          </cell>
        </row>
        <row r="1537">
          <cell r="Q1537">
            <v>-174.29</v>
          </cell>
          <cell r="S1537">
            <v>-174.29</v>
          </cell>
          <cell r="U1537">
            <v>-174.29</v>
          </cell>
          <cell r="V1537">
            <v>-174.29</v>
          </cell>
          <cell r="W1537">
            <v>0</v>
          </cell>
          <cell r="Y1537">
            <v>0</v>
          </cell>
          <cell r="AA1537">
            <v>0</v>
          </cell>
          <cell r="AJ1537">
            <v>-1228.2070833333337</v>
          </cell>
          <cell r="AN1537">
            <v>-419.66374999999999</v>
          </cell>
          <cell r="AR1537">
            <v>-130.7175</v>
          </cell>
          <cell r="AV1537">
            <v>-79.882916666666659</v>
          </cell>
          <cell r="AZ1537">
            <v>-21.786249999999999</v>
          </cell>
        </row>
        <row r="1538">
          <cell r="Q1538">
            <v>0</v>
          </cell>
          <cell r="S1538">
            <v>0</v>
          </cell>
          <cell r="U1538">
            <v>0</v>
          </cell>
          <cell r="V1538">
            <v>0</v>
          </cell>
          <cell r="W1538">
            <v>0</v>
          </cell>
          <cell r="Y1538">
            <v>0</v>
          </cell>
          <cell r="AA1538">
            <v>0</v>
          </cell>
          <cell r="AJ1538">
            <v>0</v>
          </cell>
          <cell r="AN1538">
            <v>0</v>
          </cell>
          <cell r="AR1538">
            <v>0</v>
          </cell>
          <cell r="AV1538">
            <v>0</v>
          </cell>
          <cell r="AZ1538">
            <v>0</v>
          </cell>
        </row>
        <row r="1539">
          <cell r="Q1539">
            <v>-2514.42</v>
          </cell>
          <cell r="S1539">
            <v>-2514.42</v>
          </cell>
          <cell r="U1539">
            <v>-2514.42</v>
          </cell>
          <cell r="V1539">
            <v>-2514.42</v>
          </cell>
          <cell r="W1539">
            <v>0</v>
          </cell>
          <cell r="Y1539">
            <v>0</v>
          </cell>
          <cell r="AA1539">
            <v>-2756.61</v>
          </cell>
          <cell r="AJ1539">
            <v>-1833.9841666666664</v>
          </cell>
          <cell r="AN1539">
            <v>-1710.2212500000003</v>
          </cell>
          <cell r="AR1539">
            <v>-1676.28</v>
          </cell>
          <cell r="AV1539">
            <v>-1726.7362499999999</v>
          </cell>
          <cell r="AZ1539">
            <v>-1807.4662500000002</v>
          </cell>
        </row>
        <row r="1540">
          <cell r="Q1540">
            <v>-9569652</v>
          </cell>
          <cell r="S1540">
            <v>-9569652</v>
          </cell>
          <cell r="U1540">
            <v>-9474576</v>
          </cell>
          <cell r="V1540">
            <v>-9474576</v>
          </cell>
          <cell r="W1540">
            <v>-9346571</v>
          </cell>
          <cell r="Y1540">
            <v>-9346571</v>
          </cell>
          <cell r="AA1540">
            <v>-9180611</v>
          </cell>
          <cell r="AJ1540">
            <v>-1914838.375</v>
          </cell>
          <cell r="AN1540">
            <v>-4524461.375</v>
          </cell>
          <cell r="AR1540">
            <v>-7123704.583333333</v>
          </cell>
          <cell r="AV1540">
            <v>-9370496.458333334</v>
          </cell>
          <cell r="AZ1540">
            <v>-9186160.625</v>
          </cell>
        </row>
        <row r="1541">
          <cell r="Q1541">
            <v>-158750</v>
          </cell>
          <cell r="S1541">
            <v>0</v>
          </cell>
          <cell r="U1541">
            <v>0</v>
          </cell>
          <cell r="V1541">
            <v>0</v>
          </cell>
          <cell r="W1541">
            <v>0</v>
          </cell>
          <cell r="Y1541">
            <v>0</v>
          </cell>
          <cell r="AA1541">
            <v>0</v>
          </cell>
          <cell r="AJ1541">
            <v>-112447.91666666667</v>
          </cell>
          <cell r="AN1541">
            <v>-119062.5</v>
          </cell>
          <cell r="AR1541">
            <v>-59531.25</v>
          </cell>
          <cell r="AV1541">
            <v>-6614.583333333333</v>
          </cell>
          <cell r="AZ1541">
            <v>0</v>
          </cell>
        </row>
        <row r="1542">
          <cell r="Q1542">
            <v>0</v>
          </cell>
          <cell r="S1542">
            <v>0</v>
          </cell>
          <cell r="U1542">
            <v>0</v>
          </cell>
          <cell r="V1542">
            <v>0</v>
          </cell>
          <cell r="W1542">
            <v>0</v>
          </cell>
          <cell r="Y1542">
            <v>0</v>
          </cell>
          <cell r="AA1542">
            <v>0</v>
          </cell>
          <cell r="AJ1542">
            <v>-1608.34</v>
          </cell>
          <cell r="AN1542">
            <v>0</v>
          </cell>
          <cell r="AR1542">
            <v>0</v>
          </cell>
          <cell r="AV1542">
            <v>0</v>
          </cell>
          <cell r="AZ1542">
            <v>0</v>
          </cell>
        </row>
        <row r="1543">
          <cell r="Q1543">
            <v>-610736.85</v>
          </cell>
          <cell r="S1543">
            <v>-679132.36</v>
          </cell>
          <cell r="U1543">
            <v>-679132.36</v>
          </cell>
          <cell r="V1543">
            <v>-679132.36</v>
          </cell>
          <cell r="W1543">
            <v>-679132.36</v>
          </cell>
          <cell r="Y1543">
            <v>-679132.36</v>
          </cell>
          <cell r="AA1543">
            <v>-679132.36</v>
          </cell>
          <cell r="AJ1543">
            <v>-56757.506249999999</v>
          </cell>
          <cell r="AN1543">
            <v>-280285.14666666667</v>
          </cell>
          <cell r="AR1543">
            <v>-506662.60000000003</v>
          </cell>
          <cell r="AV1543">
            <v>-739144.95125000004</v>
          </cell>
          <cell r="AZ1543">
            <v>-949902.68416666694</v>
          </cell>
        </row>
        <row r="1544">
          <cell r="Q1544">
            <v>-219193.89</v>
          </cell>
          <cell r="S1544">
            <v>-241992.39</v>
          </cell>
          <cell r="U1544">
            <v>-241992.39</v>
          </cell>
          <cell r="V1544">
            <v>-241992.39</v>
          </cell>
          <cell r="W1544">
            <v>-241992.39</v>
          </cell>
          <cell r="Y1544">
            <v>-241992.39</v>
          </cell>
          <cell r="AA1544">
            <v>-241992.39</v>
          </cell>
          <cell r="AJ1544">
            <v>-22172.282083333335</v>
          </cell>
          <cell r="AN1544">
            <v>-101886.47458333334</v>
          </cell>
          <cell r="AR1544">
            <v>-182550.60458333336</v>
          </cell>
          <cell r="AV1544">
            <v>-261996.58750000005</v>
          </cell>
          <cell r="AZ1544">
            <v>-332249.16500000004</v>
          </cell>
        </row>
        <row r="1545">
          <cell r="S1545">
            <v>-23907955</v>
          </cell>
          <cell r="W1545">
            <v>0</v>
          </cell>
          <cell r="Y1545">
            <v>0</v>
          </cell>
          <cell r="AA1545">
            <v>0</v>
          </cell>
          <cell r="AJ1545">
            <v>0</v>
          </cell>
          <cell r="AN1545">
            <v>-3990315.4733333332</v>
          </cell>
          <cell r="AR1545">
            <v>-3990315.4733333332</v>
          </cell>
          <cell r="AV1545">
            <v>-3990315.4733333332</v>
          </cell>
          <cell r="AZ1545">
            <v>0</v>
          </cell>
        </row>
        <row r="1546">
          <cell r="Q1546">
            <v>610736.85</v>
          </cell>
          <cell r="S1546">
            <v>679132.36</v>
          </cell>
          <cell r="U1546">
            <v>679132.36</v>
          </cell>
          <cell r="V1546">
            <v>679132.36</v>
          </cell>
          <cell r="W1546">
            <v>679132.36</v>
          </cell>
          <cell r="Y1546">
            <v>679132.36</v>
          </cell>
          <cell r="AA1546">
            <v>679132.36</v>
          </cell>
          <cell r="AJ1546">
            <v>56757.506249999999</v>
          </cell>
          <cell r="AN1546">
            <v>280285.14666666667</v>
          </cell>
          <cell r="AR1546">
            <v>506662.60000000003</v>
          </cell>
          <cell r="AV1546">
            <v>739144.95125000004</v>
          </cell>
          <cell r="AZ1546">
            <v>949902.68416666694</v>
          </cell>
        </row>
        <row r="1547">
          <cell r="Q1547">
            <v>219193.89</v>
          </cell>
          <cell r="S1547">
            <v>241992.39</v>
          </cell>
          <cell r="U1547">
            <v>241992.39</v>
          </cell>
          <cell r="V1547">
            <v>241992.39</v>
          </cell>
          <cell r="W1547">
            <v>241992.39</v>
          </cell>
          <cell r="Y1547">
            <v>241992.39</v>
          </cell>
          <cell r="AA1547">
            <v>241992.39</v>
          </cell>
          <cell r="AJ1547">
            <v>22172.282083333335</v>
          </cell>
          <cell r="AN1547">
            <v>101886.47458333334</v>
          </cell>
          <cell r="AR1547">
            <v>182550.60458333336</v>
          </cell>
          <cell r="AV1547">
            <v>261996.58750000005</v>
          </cell>
          <cell r="AZ1547">
            <v>332249.16500000004</v>
          </cell>
        </row>
        <row r="1548">
          <cell r="Q1548">
            <v>-3529527.68</v>
          </cell>
          <cell r="S1548">
            <v>-3529527.68</v>
          </cell>
          <cell r="U1548">
            <v>-3529527.68</v>
          </cell>
          <cell r="V1548">
            <v>-3529527.68</v>
          </cell>
          <cell r="W1548">
            <v>-3529527.68</v>
          </cell>
          <cell r="Y1548">
            <v>-3529527.68</v>
          </cell>
          <cell r="AA1548">
            <v>-3529527.68</v>
          </cell>
          <cell r="AJ1548">
            <v>-764729.51666666672</v>
          </cell>
          <cell r="AN1548">
            <v>-1941238.7433333334</v>
          </cell>
          <cell r="AR1548">
            <v>-3117747.9700000007</v>
          </cell>
          <cell r="AV1548">
            <v>-3529527.68</v>
          </cell>
          <cell r="AZ1548">
            <v>-3382464.0266666673</v>
          </cell>
        </row>
        <row r="1549">
          <cell r="Q1549">
            <v>0</v>
          </cell>
          <cell r="S1549">
            <v>0</v>
          </cell>
          <cell r="U1549">
            <v>0</v>
          </cell>
          <cell r="V1549">
            <v>0</v>
          </cell>
          <cell r="W1549">
            <v>0</v>
          </cell>
          <cell r="Y1549">
            <v>0</v>
          </cell>
          <cell r="AA1549">
            <v>0</v>
          </cell>
          <cell r="AJ1549">
            <v>0</v>
          </cell>
          <cell r="AN1549">
            <v>0</v>
          </cell>
          <cell r="AR1549">
            <v>0</v>
          </cell>
          <cell r="AV1549">
            <v>0</v>
          </cell>
          <cell r="AZ1549">
            <v>0</v>
          </cell>
        </row>
        <row r="1550">
          <cell r="Q1550">
            <v>-73864542</v>
          </cell>
          <cell r="S1550">
            <v>-73864542</v>
          </cell>
          <cell r="U1550">
            <v>-73078749</v>
          </cell>
          <cell r="V1550">
            <v>-73078749</v>
          </cell>
          <cell r="W1550">
            <v>-71870994</v>
          </cell>
          <cell r="Y1550">
            <v>-71870994</v>
          </cell>
          <cell r="AA1550">
            <v>-71352663</v>
          </cell>
          <cell r="AJ1550">
            <v>-3077689.25</v>
          </cell>
          <cell r="AN1550">
            <v>-27600979.125</v>
          </cell>
          <cell r="AR1550">
            <v>-51708946.5</v>
          </cell>
          <cell r="AV1550">
            <v>-72380202.541666672</v>
          </cell>
          <cell r="AZ1550">
            <v>-71021880.25</v>
          </cell>
        </row>
        <row r="1551">
          <cell r="Q1551">
            <v>0</v>
          </cell>
          <cell r="S1551">
            <v>0</v>
          </cell>
          <cell r="U1551">
            <v>0</v>
          </cell>
          <cell r="V1551">
            <v>0</v>
          </cell>
          <cell r="W1551">
            <v>0</v>
          </cell>
          <cell r="Y1551">
            <v>0</v>
          </cell>
          <cell r="AA1551">
            <v>0</v>
          </cell>
          <cell r="AJ1551">
            <v>0</v>
          </cell>
          <cell r="AN1551">
            <v>0</v>
          </cell>
          <cell r="AR1551">
            <v>0</v>
          </cell>
          <cell r="AV1551">
            <v>0</v>
          </cell>
          <cell r="AZ1551">
            <v>0</v>
          </cell>
        </row>
        <row r="1552">
          <cell r="Q1552">
            <v>-712862</v>
          </cell>
          <cell r="S1552">
            <v>-2384440</v>
          </cell>
          <cell r="U1552">
            <v>-4054359</v>
          </cell>
          <cell r="V1552">
            <v>-4885903</v>
          </cell>
          <cell r="W1552">
            <v>-5717695</v>
          </cell>
          <cell r="Y1552">
            <v>-7378596</v>
          </cell>
          <cell r="AA1552">
            <v>-9034605</v>
          </cell>
          <cell r="AJ1552">
            <v>-29702.583333333332</v>
          </cell>
          <cell r="AN1552">
            <v>-824443.95833333337</v>
          </cell>
          <cell r="AR1552">
            <v>-2730168.25</v>
          </cell>
          <cell r="AV1552">
            <v>-5708900.1900000004</v>
          </cell>
          <cell r="AZ1552">
            <v>-8972724.4783333335</v>
          </cell>
        </row>
        <row r="1553">
          <cell r="AR1553">
            <v>0</v>
          </cell>
          <cell r="AV1553">
            <v>-19383.083333333332</v>
          </cell>
          <cell r="AZ1553">
            <v>-331289.4941666667</v>
          </cell>
        </row>
        <row r="1554">
          <cell r="Q1554">
            <v>0</v>
          </cell>
          <cell r="S1554">
            <v>0</v>
          </cell>
          <cell r="U1554">
            <v>0</v>
          </cell>
          <cell r="V1554">
            <v>0</v>
          </cell>
          <cell r="W1554">
            <v>0</v>
          </cell>
          <cell r="Y1554">
            <v>0</v>
          </cell>
          <cell r="AA1554">
            <v>0</v>
          </cell>
          <cell r="AJ1554">
            <v>0</v>
          </cell>
          <cell r="AN1554">
            <v>0</v>
          </cell>
          <cell r="AR1554">
            <v>0</v>
          </cell>
          <cell r="AV1554">
            <v>0</v>
          </cell>
          <cell r="AZ1554">
            <v>0</v>
          </cell>
        </row>
        <row r="1555">
          <cell r="AV1555">
            <v>0</v>
          </cell>
          <cell r="AZ1555">
            <v>0</v>
          </cell>
        </row>
        <row r="1556">
          <cell r="Q1556">
            <v>-371750.69</v>
          </cell>
          <cell r="S1556">
            <v>-367257.81</v>
          </cell>
          <cell r="U1556">
            <v>-362764.93</v>
          </cell>
          <cell r="V1556">
            <v>-360518.49</v>
          </cell>
          <cell r="W1556">
            <v>-358272.05</v>
          </cell>
          <cell r="Y1556">
            <v>-353779.17</v>
          </cell>
          <cell r="AA1556">
            <v>-349286.29</v>
          </cell>
          <cell r="AJ1556">
            <v>-385229.33000000007</v>
          </cell>
          <cell r="AN1556">
            <v>-376243.57</v>
          </cell>
          <cell r="AR1556">
            <v>-367257.81</v>
          </cell>
          <cell r="AV1556">
            <v>-358272.05</v>
          </cell>
          <cell r="AZ1556">
            <v>-349286.29000000004</v>
          </cell>
        </row>
        <row r="1557">
          <cell r="Q1557">
            <v>-1186297.4099999999</v>
          </cell>
          <cell r="S1557">
            <v>-1302066.26</v>
          </cell>
          <cell r="U1557">
            <v>-1476939.66</v>
          </cell>
          <cell r="V1557">
            <v>-1299122.24</v>
          </cell>
          <cell r="W1557">
            <v>-1436910.19</v>
          </cell>
          <cell r="Y1557">
            <v>-1279027.46</v>
          </cell>
          <cell r="AA1557">
            <v>-1598408.13</v>
          </cell>
          <cell r="AJ1557">
            <v>-1139547.6220833333</v>
          </cell>
          <cell r="AN1557">
            <v>-1223282.2583333333</v>
          </cell>
          <cell r="AR1557">
            <v>-1287734.7012499999</v>
          </cell>
          <cell r="AV1557">
            <v>-1422753.3541666663</v>
          </cell>
          <cell r="AZ1557">
            <v>-1492860.9395833332</v>
          </cell>
        </row>
        <row r="1558">
          <cell r="Q1558">
            <v>-5838217.0300000003</v>
          </cell>
          <cell r="S1558">
            <v>-7107226.5</v>
          </cell>
          <cell r="U1558">
            <v>-7907672.8700000001</v>
          </cell>
          <cell r="V1558">
            <v>-7896094.5099999998</v>
          </cell>
          <cell r="W1558">
            <v>-7889331.2999999998</v>
          </cell>
          <cell r="Y1558">
            <v>-8393034.1300000008</v>
          </cell>
          <cell r="AA1558">
            <v>-10696176.41</v>
          </cell>
          <cell r="AJ1558">
            <v>-3954826.3787500001</v>
          </cell>
          <cell r="AN1558">
            <v>-5341845.3649999993</v>
          </cell>
          <cell r="AR1558">
            <v>-6773199.1187499994</v>
          </cell>
          <cell r="AV1558">
            <v>-8098421.8341666674</v>
          </cell>
          <cell r="AZ1558">
            <v>-8923384.8687500004</v>
          </cell>
        </row>
        <row r="1559">
          <cell r="Q1559">
            <v>0</v>
          </cell>
          <cell r="S1559">
            <v>0</v>
          </cell>
          <cell r="U1559">
            <v>0</v>
          </cell>
          <cell r="V1559">
            <v>0</v>
          </cell>
          <cell r="W1559">
            <v>0</v>
          </cell>
          <cell r="Y1559">
            <v>0</v>
          </cell>
          <cell r="AA1559">
            <v>0</v>
          </cell>
          <cell r="AJ1559">
            <v>49852.01</v>
          </cell>
          <cell r="AN1559">
            <v>49852.01</v>
          </cell>
          <cell r="AR1559">
            <v>0</v>
          </cell>
          <cell r="AV1559">
            <v>0</v>
          </cell>
          <cell r="AZ1559">
            <v>0</v>
          </cell>
        </row>
        <row r="1560">
          <cell r="Q1560">
            <v>0</v>
          </cell>
          <cell r="S1560">
            <v>0</v>
          </cell>
          <cell r="U1560">
            <v>0</v>
          </cell>
          <cell r="V1560">
            <v>0</v>
          </cell>
          <cell r="W1560">
            <v>0</v>
          </cell>
          <cell r="Y1560">
            <v>0</v>
          </cell>
          <cell r="AA1560">
            <v>0</v>
          </cell>
          <cell r="AJ1560">
            <v>0</v>
          </cell>
          <cell r="AN1560">
            <v>0</v>
          </cell>
          <cell r="AR1560">
            <v>0</v>
          </cell>
          <cell r="AV1560">
            <v>0</v>
          </cell>
          <cell r="AZ1560">
            <v>0</v>
          </cell>
        </row>
        <row r="1561">
          <cell r="Q1561">
            <v>0</v>
          </cell>
          <cell r="S1561">
            <v>0</v>
          </cell>
          <cell r="U1561">
            <v>0</v>
          </cell>
          <cell r="V1561">
            <v>0</v>
          </cell>
          <cell r="W1561">
            <v>0</v>
          </cell>
          <cell r="Y1561">
            <v>0</v>
          </cell>
          <cell r="AA1561">
            <v>0</v>
          </cell>
          <cell r="AJ1561">
            <v>-16501795.45875</v>
          </cell>
          <cell r="AN1561">
            <v>-10216485.367916666</v>
          </cell>
          <cell r="AR1561">
            <v>-3934973.4208333329</v>
          </cell>
          <cell r="AV1561">
            <v>0</v>
          </cell>
          <cell r="AZ1561">
            <v>0</v>
          </cell>
        </row>
        <row r="1562">
          <cell r="Q1562">
            <v>0</v>
          </cell>
          <cell r="S1562">
            <v>0</v>
          </cell>
          <cell r="U1562">
            <v>0</v>
          </cell>
          <cell r="V1562">
            <v>0</v>
          </cell>
          <cell r="W1562">
            <v>0</v>
          </cell>
          <cell r="Y1562">
            <v>0</v>
          </cell>
          <cell r="AA1562">
            <v>0</v>
          </cell>
          <cell r="AJ1562">
            <v>-725750</v>
          </cell>
          <cell r="AN1562">
            <v>-725750</v>
          </cell>
          <cell r="AR1562">
            <v>-604791.66666666663</v>
          </cell>
          <cell r="AV1562">
            <v>0</v>
          </cell>
          <cell r="AZ1562">
            <v>0</v>
          </cell>
        </row>
        <row r="1563">
          <cell r="U1563">
            <v>-658335</v>
          </cell>
          <cell r="V1563">
            <v>-658335</v>
          </cell>
          <cell r="W1563">
            <v>-684640</v>
          </cell>
          <cell r="Y1563">
            <v>-706070</v>
          </cell>
          <cell r="AA1563">
            <v>-722145</v>
          </cell>
          <cell r="AJ1563">
            <v>0</v>
          </cell>
          <cell r="AN1563">
            <v>-67233.958333333328</v>
          </cell>
          <cell r="AR1563">
            <v>-294837.91666666669</v>
          </cell>
          <cell r="AV1563">
            <v>-538911.04166666663</v>
          </cell>
          <cell r="AZ1563">
            <v>-726555.41666666663</v>
          </cell>
        </row>
        <row r="1564">
          <cell r="AA1564">
            <v>-19555784.960000001</v>
          </cell>
          <cell r="AR1564">
            <v>0</v>
          </cell>
          <cell r="AV1564">
            <v>-5907444.9204166671</v>
          </cell>
          <cell r="AZ1564">
            <v>-15193583.160000002</v>
          </cell>
        </row>
        <row r="1565">
          <cell r="AR1565">
            <v>0</v>
          </cell>
          <cell r="AV1565">
            <v>-297759.47249999997</v>
          </cell>
          <cell r="AZ1565">
            <v>-1477783.7916666667</v>
          </cell>
        </row>
        <row r="1566">
          <cell r="Q1566">
            <v>0</v>
          </cell>
          <cell r="S1566">
            <v>0</v>
          </cell>
          <cell r="U1566">
            <v>0</v>
          </cell>
          <cell r="V1566">
            <v>0</v>
          </cell>
          <cell r="W1566">
            <v>0</v>
          </cell>
          <cell r="Y1566">
            <v>0</v>
          </cell>
          <cell r="AA1566">
            <v>0</v>
          </cell>
          <cell r="AJ1566">
            <v>0</v>
          </cell>
          <cell r="AN1566">
            <v>0</v>
          </cell>
          <cell r="AR1566">
            <v>0</v>
          </cell>
          <cell r="AV1566">
            <v>0</v>
          </cell>
          <cell r="AZ1566">
            <v>0</v>
          </cell>
        </row>
        <row r="1567">
          <cell r="Q1567">
            <v>0</v>
          </cell>
          <cell r="S1567">
            <v>0</v>
          </cell>
          <cell r="U1567">
            <v>0</v>
          </cell>
          <cell r="V1567">
            <v>0</v>
          </cell>
          <cell r="W1567">
            <v>0</v>
          </cell>
          <cell r="Y1567">
            <v>0</v>
          </cell>
          <cell r="AA1567">
            <v>0</v>
          </cell>
          <cell r="AJ1567">
            <v>0</v>
          </cell>
          <cell r="AN1567">
            <v>0</v>
          </cell>
          <cell r="AR1567">
            <v>0</v>
          </cell>
          <cell r="AV1567">
            <v>0</v>
          </cell>
          <cell r="AZ1567">
            <v>0</v>
          </cell>
        </row>
        <row r="1568">
          <cell r="Q1568">
            <v>0</v>
          </cell>
          <cell r="S1568">
            <v>0</v>
          </cell>
          <cell r="U1568">
            <v>0</v>
          </cell>
          <cell r="V1568">
            <v>0</v>
          </cell>
          <cell r="W1568">
            <v>0</v>
          </cell>
          <cell r="Y1568">
            <v>0</v>
          </cell>
          <cell r="AA1568">
            <v>0</v>
          </cell>
          <cell r="AJ1568">
            <v>0</v>
          </cell>
          <cell r="AN1568">
            <v>0</v>
          </cell>
          <cell r="AR1568">
            <v>0</v>
          </cell>
          <cell r="AV1568">
            <v>0</v>
          </cell>
          <cell r="AZ1568">
            <v>0</v>
          </cell>
        </row>
        <row r="1569">
          <cell r="Q1569">
            <v>0</v>
          </cell>
          <cell r="S1569">
            <v>0</v>
          </cell>
          <cell r="U1569">
            <v>0</v>
          </cell>
          <cell r="V1569">
            <v>0</v>
          </cell>
          <cell r="W1569">
            <v>0</v>
          </cell>
          <cell r="Y1569">
            <v>0</v>
          </cell>
          <cell r="AA1569">
            <v>0</v>
          </cell>
          <cell r="AJ1569">
            <v>0</v>
          </cell>
          <cell r="AN1569">
            <v>0</v>
          </cell>
          <cell r="AR1569">
            <v>0</v>
          </cell>
          <cell r="AV1569">
            <v>0</v>
          </cell>
          <cell r="AZ1569">
            <v>0</v>
          </cell>
        </row>
        <row r="1570">
          <cell r="Q1570">
            <v>0</v>
          </cell>
          <cell r="S1570">
            <v>0</v>
          </cell>
          <cell r="U1570">
            <v>0</v>
          </cell>
          <cell r="V1570">
            <v>0</v>
          </cell>
          <cell r="W1570">
            <v>0</v>
          </cell>
          <cell r="Y1570">
            <v>0</v>
          </cell>
          <cell r="AA1570">
            <v>0</v>
          </cell>
          <cell r="AJ1570">
            <v>0</v>
          </cell>
          <cell r="AN1570">
            <v>0</v>
          </cell>
          <cell r="AR1570">
            <v>0</v>
          </cell>
          <cell r="AV1570">
            <v>0</v>
          </cell>
          <cell r="AZ1570">
            <v>0</v>
          </cell>
        </row>
        <row r="1571">
          <cell r="Q1571">
            <v>0</v>
          </cell>
          <cell r="S1571">
            <v>0</v>
          </cell>
          <cell r="U1571">
            <v>0</v>
          </cell>
          <cell r="V1571">
            <v>0</v>
          </cell>
          <cell r="W1571">
            <v>0</v>
          </cell>
          <cell r="Y1571">
            <v>0</v>
          </cell>
          <cell r="AA1571">
            <v>0</v>
          </cell>
          <cell r="AJ1571">
            <v>0</v>
          </cell>
          <cell r="AN1571">
            <v>0</v>
          </cell>
          <cell r="AR1571">
            <v>0</v>
          </cell>
          <cell r="AV1571">
            <v>0</v>
          </cell>
          <cell r="AZ1571">
            <v>0</v>
          </cell>
        </row>
        <row r="1572">
          <cell r="Q1572">
            <v>0</v>
          </cell>
          <cell r="S1572">
            <v>0</v>
          </cell>
          <cell r="U1572">
            <v>0</v>
          </cell>
          <cell r="V1572">
            <v>0</v>
          </cell>
          <cell r="W1572">
            <v>0</v>
          </cell>
          <cell r="Y1572">
            <v>0</v>
          </cell>
          <cell r="AA1572">
            <v>0</v>
          </cell>
          <cell r="AJ1572">
            <v>0</v>
          </cell>
          <cell r="AN1572">
            <v>0</v>
          </cell>
          <cell r="AR1572">
            <v>0</v>
          </cell>
          <cell r="AV1572">
            <v>0</v>
          </cell>
          <cell r="AZ1572">
            <v>0</v>
          </cell>
        </row>
        <row r="1573">
          <cell r="Q1573">
            <v>0</v>
          </cell>
          <cell r="S1573">
            <v>0</v>
          </cell>
          <cell r="U1573">
            <v>0</v>
          </cell>
          <cell r="V1573">
            <v>0</v>
          </cell>
          <cell r="W1573">
            <v>0</v>
          </cell>
          <cell r="Y1573">
            <v>0</v>
          </cell>
          <cell r="AA1573">
            <v>0</v>
          </cell>
          <cell r="AJ1573">
            <v>0</v>
          </cell>
          <cell r="AN1573">
            <v>0</v>
          </cell>
          <cell r="AR1573">
            <v>0</v>
          </cell>
          <cell r="AV1573">
            <v>0</v>
          </cell>
          <cell r="AZ1573">
            <v>0</v>
          </cell>
        </row>
        <row r="1574">
          <cell r="Q1574">
            <v>0</v>
          </cell>
          <cell r="S1574">
            <v>0</v>
          </cell>
          <cell r="U1574">
            <v>0</v>
          </cell>
          <cell r="V1574">
            <v>0</v>
          </cell>
          <cell r="W1574">
            <v>0</v>
          </cell>
          <cell r="Y1574">
            <v>0</v>
          </cell>
          <cell r="AA1574">
            <v>0</v>
          </cell>
          <cell r="AJ1574">
            <v>0</v>
          </cell>
          <cell r="AN1574">
            <v>0</v>
          </cell>
          <cell r="AR1574">
            <v>0</v>
          </cell>
          <cell r="AV1574">
            <v>0</v>
          </cell>
          <cell r="AZ1574">
            <v>0</v>
          </cell>
        </row>
        <row r="1575">
          <cell r="Q1575">
            <v>0</v>
          </cell>
          <cell r="S1575">
            <v>0</v>
          </cell>
          <cell r="U1575">
            <v>0</v>
          </cell>
          <cell r="V1575">
            <v>0</v>
          </cell>
          <cell r="W1575">
            <v>0</v>
          </cell>
          <cell r="Y1575">
            <v>0</v>
          </cell>
          <cell r="AA1575">
            <v>0</v>
          </cell>
          <cell r="AJ1575">
            <v>0</v>
          </cell>
          <cell r="AN1575">
            <v>0</v>
          </cell>
          <cell r="AR1575">
            <v>0</v>
          </cell>
          <cell r="AV1575">
            <v>0</v>
          </cell>
          <cell r="AZ1575">
            <v>0</v>
          </cell>
        </row>
        <row r="1576">
          <cell r="Q1576">
            <v>0</v>
          </cell>
          <cell r="S1576">
            <v>-122.09</v>
          </cell>
          <cell r="U1576">
            <v>-329.5</v>
          </cell>
          <cell r="V1576">
            <v>-410.97</v>
          </cell>
          <cell r="W1576">
            <v>-451.17</v>
          </cell>
          <cell r="Y1576">
            <v>-581.80999999999995</v>
          </cell>
          <cell r="AA1576">
            <v>-802.43</v>
          </cell>
          <cell r="AJ1576">
            <v>-1186.2070833333332</v>
          </cell>
          <cell r="AN1576">
            <v>-768.36374999999987</v>
          </cell>
          <cell r="AR1576">
            <v>-593.54750000000001</v>
          </cell>
          <cell r="AV1576">
            <v>-413.91333333333341</v>
          </cell>
          <cell r="AZ1576">
            <v>-538.49124999999992</v>
          </cell>
        </row>
        <row r="1577">
          <cell r="Q1577">
            <v>-652254.21</v>
          </cell>
          <cell r="S1577">
            <v>-640062.55000000005</v>
          </cell>
          <cell r="U1577">
            <v>-627870.89</v>
          </cell>
          <cell r="V1577">
            <v>-621775.06000000006</v>
          </cell>
          <cell r="W1577">
            <v>-615679.23</v>
          </cell>
          <cell r="Y1577">
            <v>-760897.57</v>
          </cell>
          <cell r="AA1577">
            <v>-745525.91</v>
          </cell>
          <cell r="AJ1577">
            <v>-691115.12625000009</v>
          </cell>
          <cell r="AN1577">
            <v>-664699.86291666667</v>
          </cell>
          <cell r="AR1577">
            <v>-659871.30000000005</v>
          </cell>
          <cell r="AV1577">
            <v>-686897.9800000001</v>
          </cell>
          <cell r="AZ1577">
            <v>-711804.66</v>
          </cell>
        </row>
        <row r="1578">
          <cell r="Q1578">
            <v>0</v>
          </cell>
          <cell r="S1578">
            <v>0</v>
          </cell>
          <cell r="U1578">
            <v>0</v>
          </cell>
          <cell r="V1578">
            <v>0</v>
          </cell>
          <cell r="W1578">
            <v>0</v>
          </cell>
          <cell r="Y1578">
            <v>0</v>
          </cell>
          <cell r="AA1578">
            <v>0</v>
          </cell>
          <cell r="AJ1578">
            <v>0</v>
          </cell>
          <cell r="AN1578">
            <v>0</v>
          </cell>
          <cell r="AR1578">
            <v>0</v>
          </cell>
          <cell r="AV1578">
            <v>0</v>
          </cell>
          <cell r="AZ1578">
            <v>0</v>
          </cell>
        </row>
        <row r="1579">
          <cell r="Q1579">
            <v>0</v>
          </cell>
          <cell r="S1579">
            <v>0</v>
          </cell>
          <cell r="U1579">
            <v>0</v>
          </cell>
          <cell r="V1579">
            <v>0</v>
          </cell>
          <cell r="W1579">
            <v>0</v>
          </cell>
          <cell r="Y1579">
            <v>0</v>
          </cell>
          <cell r="AA1579">
            <v>0</v>
          </cell>
          <cell r="AJ1579">
            <v>0</v>
          </cell>
          <cell r="AN1579">
            <v>0</v>
          </cell>
          <cell r="AR1579">
            <v>0</v>
          </cell>
          <cell r="AV1579">
            <v>0</v>
          </cell>
          <cell r="AZ1579">
            <v>0</v>
          </cell>
        </row>
        <row r="1580">
          <cell r="Q1580">
            <v>0</v>
          </cell>
          <cell r="S1580">
            <v>0</v>
          </cell>
          <cell r="U1580">
            <v>0</v>
          </cell>
          <cell r="V1580">
            <v>0</v>
          </cell>
          <cell r="W1580">
            <v>0</v>
          </cell>
          <cell r="Y1580">
            <v>0</v>
          </cell>
          <cell r="AA1580">
            <v>0</v>
          </cell>
          <cell r="AJ1580">
            <v>0</v>
          </cell>
          <cell r="AN1580">
            <v>0</v>
          </cell>
          <cell r="AR1580">
            <v>0</v>
          </cell>
          <cell r="AV1580">
            <v>0</v>
          </cell>
          <cell r="AZ1580">
            <v>0</v>
          </cell>
        </row>
        <row r="1581">
          <cell r="Q1581">
            <v>0</v>
          </cell>
          <cell r="S1581">
            <v>0</v>
          </cell>
          <cell r="U1581">
            <v>0</v>
          </cell>
          <cell r="V1581">
            <v>0</v>
          </cell>
          <cell r="W1581">
            <v>0</v>
          </cell>
          <cell r="Y1581">
            <v>0</v>
          </cell>
          <cell r="AA1581">
            <v>0</v>
          </cell>
          <cell r="AJ1581">
            <v>0</v>
          </cell>
          <cell r="AN1581">
            <v>0</v>
          </cell>
          <cell r="AR1581">
            <v>0</v>
          </cell>
          <cell r="AV1581">
            <v>0</v>
          </cell>
          <cell r="AZ1581">
            <v>0</v>
          </cell>
        </row>
        <row r="1582">
          <cell r="Q1582">
            <v>0</v>
          </cell>
          <cell r="S1582">
            <v>0</v>
          </cell>
          <cell r="U1582">
            <v>0</v>
          </cell>
          <cell r="V1582">
            <v>0</v>
          </cell>
          <cell r="W1582">
            <v>0</v>
          </cell>
          <cell r="Y1582">
            <v>0</v>
          </cell>
          <cell r="AA1582">
            <v>0</v>
          </cell>
          <cell r="AJ1582">
            <v>0</v>
          </cell>
          <cell r="AN1582">
            <v>0</v>
          </cell>
          <cell r="AR1582">
            <v>0</v>
          </cell>
          <cell r="AV1582">
            <v>0</v>
          </cell>
          <cell r="AZ1582">
            <v>0</v>
          </cell>
        </row>
        <row r="1583">
          <cell r="Q1583">
            <v>0</v>
          </cell>
          <cell r="S1583">
            <v>0</v>
          </cell>
          <cell r="U1583">
            <v>0</v>
          </cell>
          <cell r="V1583">
            <v>0</v>
          </cell>
          <cell r="W1583">
            <v>0</v>
          </cell>
          <cell r="Y1583">
            <v>0</v>
          </cell>
          <cell r="AA1583">
            <v>0</v>
          </cell>
          <cell r="AJ1583">
            <v>0</v>
          </cell>
          <cell r="AN1583">
            <v>0</v>
          </cell>
          <cell r="AR1583">
            <v>0</v>
          </cell>
          <cell r="AV1583">
            <v>0</v>
          </cell>
          <cell r="AZ1583">
            <v>0</v>
          </cell>
        </row>
        <row r="1584">
          <cell r="Q1584">
            <v>0</v>
          </cell>
          <cell r="S1584">
            <v>0</v>
          </cell>
          <cell r="U1584">
            <v>0</v>
          </cell>
          <cell r="V1584">
            <v>0</v>
          </cell>
          <cell r="W1584">
            <v>0</v>
          </cell>
          <cell r="Y1584">
            <v>0</v>
          </cell>
          <cell r="AA1584">
            <v>0</v>
          </cell>
          <cell r="AJ1584">
            <v>0</v>
          </cell>
          <cell r="AN1584">
            <v>0</v>
          </cell>
          <cell r="AR1584">
            <v>0</v>
          </cell>
          <cell r="AV1584">
            <v>0</v>
          </cell>
          <cell r="AZ1584">
            <v>0</v>
          </cell>
        </row>
        <row r="1585">
          <cell r="Q1585">
            <v>0</v>
          </cell>
          <cell r="S1585">
            <v>0</v>
          </cell>
          <cell r="U1585">
            <v>0</v>
          </cell>
          <cell r="V1585">
            <v>0</v>
          </cell>
          <cell r="W1585">
            <v>0</v>
          </cell>
          <cell r="Y1585">
            <v>0</v>
          </cell>
          <cell r="AA1585">
            <v>0</v>
          </cell>
          <cell r="AJ1585">
            <v>0</v>
          </cell>
          <cell r="AN1585">
            <v>0</v>
          </cell>
          <cell r="AR1585">
            <v>0</v>
          </cell>
          <cell r="AV1585">
            <v>0</v>
          </cell>
          <cell r="AZ1585">
            <v>0</v>
          </cell>
        </row>
        <row r="1586">
          <cell r="Q1586">
            <v>0</v>
          </cell>
          <cell r="S1586">
            <v>0</v>
          </cell>
          <cell r="U1586">
            <v>0</v>
          </cell>
          <cell r="V1586">
            <v>-0.42</v>
          </cell>
          <cell r="W1586">
            <v>-6.01</v>
          </cell>
          <cell r="Y1586">
            <v>-99.28</v>
          </cell>
          <cell r="AA1586">
            <v>-111.7</v>
          </cell>
          <cell r="AJ1586">
            <v>-14.294166666666664</v>
          </cell>
          <cell r="AN1586">
            <v>-14.294166666666664</v>
          </cell>
          <cell r="AR1586">
            <v>-19.759166666666669</v>
          </cell>
          <cell r="AV1586">
            <v>-41.004166666666663</v>
          </cell>
          <cell r="AZ1586">
            <v>-41.004166666666663</v>
          </cell>
        </row>
        <row r="1587">
          <cell r="Q1587">
            <v>-135444.15</v>
          </cell>
          <cell r="S1587">
            <v>-105444.15</v>
          </cell>
          <cell r="U1587">
            <v>-105444.15</v>
          </cell>
          <cell r="V1587">
            <v>-55444.15</v>
          </cell>
          <cell r="W1587">
            <v>-55444.15</v>
          </cell>
          <cell r="Y1587">
            <v>-55444.15</v>
          </cell>
          <cell r="AA1587">
            <v>-55444.15</v>
          </cell>
          <cell r="AJ1587">
            <v>-146287.66499999995</v>
          </cell>
          <cell r="AN1587">
            <v>-127235.81666666664</v>
          </cell>
          <cell r="AR1587">
            <v>-102110.81666666665</v>
          </cell>
          <cell r="AV1587">
            <v>-75444.150000000009</v>
          </cell>
          <cell r="AZ1587">
            <v>-57527.483333333344</v>
          </cell>
        </row>
        <row r="1588">
          <cell r="AV1588">
            <v>0</v>
          </cell>
          <cell r="AZ1588">
            <v>-403779.6875</v>
          </cell>
        </row>
        <row r="1589">
          <cell r="Q1589">
            <v>-2197040.91</v>
          </cell>
          <cell r="S1589">
            <v>-1722538.41</v>
          </cell>
          <cell r="U1589">
            <v>-2554040.5</v>
          </cell>
          <cell r="V1589">
            <v>-2017522.1</v>
          </cell>
          <cell r="W1589">
            <v>-845849.71</v>
          </cell>
          <cell r="Y1589">
            <v>0</v>
          </cell>
          <cell r="AA1589">
            <v>-563305.79</v>
          </cell>
          <cell r="AJ1589">
            <v>-565895.25875000004</v>
          </cell>
          <cell r="AN1589">
            <v>-1033453.5712499999</v>
          </cell>
          <cell r="AR1589">
            <v>-1396618.86375</v>
          </cell>
          <cell r="AV1589">
            <v>-1293923.5183333333</v>
          </cell>
          <cell r="AZ1589">
            <v>-642227.95666666667</v>
          </cell>
        </row>
        <row r="1590">
          <cell r="Q1590">
            <v>-1083075.74</v>
          </cell>
          <cell r="S1590">
            <v>-1322696.8999999999</v>
          </cell>
          <cell r="U1590">
            <v>-1748446.9</v>
          </cell>
          <cell r="V1590">
            <v>-1520136.37</v>
          </cell>
          <cell r="W1590">
            <v>-1006637.48</v>
          </cell>
          <cell r="Y1590">
            <v>-485182.09</v>
          </cell>
          <cell r="AA1590">
            <v>-623552.09</v>
          </cell>
          <cell r="AJ1590">
            <v>-1058514.385</v>
          </cell>
          <cell r="AN1590">
            <v>-1093487.3987499999</v>
          </cell>
          <cell r="AR1590">
            <v>-1115845.0991666666</v>
          </cell>
          <cell r="AV1590">
            <v>-1027146.3050000001</v>
          </cell>
          <cell r="AZ1590">
            <v>-638954.57416666672</v>
          </cell>
        </row>
        <row r="1591">
          <cell r="Q1591">
            <v>0</v>
          </cell>
          <cell r="S1591">
            <v>0</v>
          </cell>
          <cell r="U1591">
            <v>0</v>
          </cell>
          <cell r="V1591">
            <v>0</v>
          </cell>
          <cell r="W1591">
            <v>0</v>
          </cell>
          <cell r="Y1591">
            <v>0</v>
          </cell>
          <cell r="AA1591">
            <v>0</v>
          </cell>
          <cell r="AJ1591">
            <v>0</v>
          </cell>
          <cell r="AN1591">
            <v>0</v>
          </cell>
          <cell r="AR1591">
            <v>0</v>
          </cell>
          <cell r="AV1591">
            <v>0</v>
          </cell>
          <cell r="AZ1591">
            <v>0</v>
          </cell>
        </row>
        <row r="1592">
          <cell r="Q1592">
            <v>0</v>
          </cell>
          <cell r="S1592">
            <v>0</v>
          </cell>
          <cell r="U1592">
            <v>0</v>
          </cell>
          <cell r="V1592">
            <v>0</v>
          </cell>
          <cell r="W1592">
            <v>0</v>
          </cell>
          <cell r="Y1592">
            <v>0</v>
          </cell>
          <cell r="AA1592">
            <v>0</v>
          </cell>
          <cell r="AJ1592">
            <v>0</v>
          </cell>
          <cell r="AN1592">
            <v>0</v>
          </cell>
          <cell r="AR1592">
            <v>0</v>
          </cell>
          <cell r="AV1592">
            <v>0</v>
          </cell>
          <cell r="AZ1592">
            <v>0</v>
          </cell>
        </row>
        <row r="1593">
          <cell r="Q1593">
            <v>0</v>
          </cell>
          <cell r="S1593">
            <v>0</v>
          </cell>
          <cell r="U1593">
            <v>0</v>
          </cell>
          <cell r="V1593">
            <v>0</v>
          </cell>
          <cell r="W1593">
            <v>0</v>
          </cell>
          <cell r="Y1593">
            <v>0</v>
          </cell>
          <cell r="AA1593">
            <v>0</v>
          </cell>
          <cell r="AJ1593">
            <v>0</v>
          </cell>
          <cell r="AN1593">
            <v>0</v>
          </cell>
          <cell r="AR1593">
            <v>0</v>
          </cell>
          <cell r="AV1593">
            <v>0</v>
          </cell>
          <cell r="AZ1593">
            <v>0</v>
          </cell>
        </row>
        <row r="1594">
          <cell r="Q1594">
            <v>0</v>
          </cell>
          <cell r="S1594">
            <v>0</v>
          </cell>
          <cell r="U1594">
            <v>0</v>
          </cell>
          <cell r="V1594">
            <v>0</v>
          </cell>
          <cell r="W1594">
            <v>0</v>
          </cell>
          <cell r="Y1594">
            <v>0</v>
          </cell>
          <cell r="AA1594">
            <v>0</v>
          </cell>
          <cell r="AJ1594">
            <v>0</v>
          </cell>
          <cell r="AN1594">
            <v>0</v>
          </cell>
          <cell r="AR1594">
            <v>0</v>
          </cell>
          <cell r="AV1594">
            <v>0</v>
          </cell>
          <cell r="AZ1594">
            <v>0</v>
          </cell>
        </row>
        <row r="1595">
          <cell r="Q1595">
            <v>0</v>
          </cell>
          <cell r="S1595">
            <v>0</v>
          </cell>
          <cell r="U1595">
            <v>0</v>
          </cell>
          <cell r="V1595">
            <v>0</v>
          </cell>
          <cell r="W1595">
            <v>0</v>
          </cell>
          <cell r="Y1595">
            <v>0</v>
          </cell>
          <cell r="AA1595">
            <v>0</v>
          </cell>
          <cell r="AJ1595">
            <v>0</v>
          </cell>
          <cell r="AN1595">
            <v>0</v>
          </cell>
          <cell r="AR1595">
            <v>0</v>
          </cell>
          <cell r="AV1595">
            <v>0</v>
          </cell>
          <cell r="AZ1595">
            <v>0</v>
          </cell>
        </row>
        <row r="1596">
          <cell r="Q1596">
            <v>0</v>
          </cell>
          <cell r="S1596">
            <v>0</v>
          </cell>
          <cell r="U1596">
            <v>0</v>
          </cell>
          <cell r="V1596">
            <v>0</v>
          </cell>
          <cell r="W1596">
            <v>0</v>
          </cell>
          <cell r="Y1596">
            <v>0</v>
          </cell>
          <cell r="AA1596">
            <v>0</v>
          </cell>
          <cell r="AJ1596">
            <v>-474682.3125</v>
          </cell>
          <cell r="AN1596">
            <v>-52741.479166666664</v>
          </cell>
          <cell r="AR1596">
            <v>0</v>
          </cell>
          <cell r="AV1596">
            <v>0</v>
          </cell>
          <cell r="AZ1596">
            <v>0</v>
          </cell>
        </row>
        <row r="1597">
          <cell r="Q1597">
            <v>-603750.76</v>
          </cell>
          <cell r="S1597">
            <v>-574463.52</v>
          </cell>
          <cell r="U1597">
            <v>-545176.28</v>
          </cell>
          <cell r="V1597">
            <v>-530532.66</v>
          </cell>
          <cell r="W1597">
            <v>-515889.04</v>
          </cell>
          <cell r="Y1597">
            <v>-486601.8</v>
          </cell>
          <cell r="AA1597">
            <v>-457314.56</v>
          </cell>
          <cell r="AJ1597">
            <v>-691612.48</v>
          </cell>
          <cell r="AN1597">
            <v>-633038</v>
          </cell>
          <cell r="AR1597">
            <v>-574463.52</v>
          </cell>
          <cell r="AV1597">
            <v>-515889.04</v>
          </cell>
          <cell r="AZ1597">
            <v>-457314.56000000006</v>
          </cell>
        </row>
        <row r="1598">
          <cell r="Q1598">
            <v>0</v>
          </cell>
          <cell r="S1598">
            <v>0</v>
          </cell>
          <cell r="U1598">
            <v>0</v>
          </cell>
          <cell r="V1598">
            <v>0</v>
          </cell>
          <cell r="W1598">
            <v>0</v>
          </cell>
          <cell r="Y1598">
            <v>0</v>
          </cell>
          <cell r="AA1598">
            <v>0</v>
          </cell>
          <cell r="AJ1598">
            <v>0</v>
          </cell>
          <cell r="AN1598">
            <v>0</v>
          </cell>
          <cell r="AR1598">
            <v>0</v>
          </cell>
          <cell r="AV1598">
            <v>0</v>
          </cell>
          <cell r="AZ1598">
            <v>0</v>
          </cell>
        </row>
        <row r="1599">
          <cell r="Q1599">
            <v>0</v>
          </cell>
          <cell r="S1599">
            <v>0</v>
          </cell>
          <cell r="U1599">
            <v>0</v>
          </cell>
          <cell r="V1599">
            <v>0</v>
          </cell>
          <cell r="W1599">
            <v>0</v>
          </cell>
          <cell r="Y1599">
            <v>0</v>
          </cell>
          <cell r="AA1599">
            <v>0</v>
          </cell>
          <cell r="AJ1599">
            <v>0</v>
          </cell>
          <cell r="AN1599">
            <v>0</v>
          </cell>
          <cell r="AR1599">
            <v>0</v>
          </cell>
          <cell r="AV1599">
            <v>0</v>
          </cell>
          <cell r="AZ1599">
            <v>0</v>
          </cell>
        </row>
        <row r="1600">
          <cell r="Q1600">
            <v>0</v>
          </cell>
          <cell r="S1600">
            <v>0</v>
          </cell>
          <cell r="U1600">
            <v>0</v>
          </cell>
          <cell r="V1600">
            <v>0</v>
          </cell>
          <cell r="W1600">
            <v>0</v>
          </cell>
          <cell r="Y1600">
            <v>0</v>
          </cell>
          <cell r="AA1600">
            <v>0</v>
          </cell>
          <cell r="AJ1600">
            <v>0</v>
          </cell>
          <cell r="AN1600">
            <v>0</v>
          </cell>
          <cell r="AR1600">
            <v>0</v>
          </cell>
          <cell r="AV1600">
            <v>0</v>
          </cell>
          <cell r="AZ1600">
            <v>0</v>
          </cell>
        </row>
        <row r="1601">
          <cell r="Q1601">
            <v>0</v>
          </cell>
          <cell r="S1601">
            <v>0</v>
          </cell>
          <cell r="U1601">
            <v>0</v>
          </cell>
          <cell r="V1601">
            <v>0</v>
          </cell>
          <cell r="W1601">
            <v>0</v>
          </cell>
          <cell r="Y1601">
            <v>0</v>
          </cell>
          <cell r="AA1601">
            <v>0</v>
          </cell>
          <cell r="AJ1601">
            <v>0</v>
          </cell>
          <cell r="AN1601">
            <v>0</v>
          </cell>
          <cell r="AR1601">
            <v>0</v>
          </cell>
          <cell r="AV1601">
            <v>0</v>
          </cell>
          <cell r="AZ1601">
            <v>0</v>
          </cell>
        </row>
        <row r="1602">
          <cell r="Q1602">
            <v>-7833.48</v>
          </cell>
          <cell r="S1602">
            <v>-7121.34</v>
          </cell>
          <cell r="U1602">
            <v>-6409.2</v>
          </cell>
          <cell r="V1602">
            <v>-6053.13</v>
          </cell>
          <cell r="W1602">
            <v>-5697.06</v>
          </cell>
          <cell r="Y1602">
            <v>-4984.92</v>
          </cell>
          <cell r="AA1602">
            <v>-4272.78</v>
          </cell>
          <cell r="AJ1602">
            <v>-9969.8954166666663</v>
          </cell>
          <cell r="AN1602">
            <v>-8545.6187500000015</v>
          </cell>
          <cell r="AR1602">
            <v>-7121.34</v>
          </cell>
          <cell r="AV1602">
            <v>-5697.0599999999986</v>
          </cell>
          <cell r="AZ1602">
            <v>-4272.78</v>
          </cell>
        </row>
        <row r="1603">
          <cell r="Q1603">
            <v>-1087281.32</v>
          </cell>
          <cell r="S1603">
            <v>-1020097.94</v>
          </cell>
          <cell r="U1603">
            <v>-952914.56</v>
          </cell>
          <cell r="V1603">
            <v>-919322.87</v>
          </cell>
          <cell r="W1603">
            <v>-893865.18</v>
          </cell>
          <cell r="Y1603">
            <v>-826478.42</v>
          </cell>
          <cell r="AA1603">
            <v>-759159.48</v>
          </cell>
          <cell r="AJ1603">
            <v>-1262680.55375</v>
          </cell>
          <cell r="AN1603">
            <v>-1147445.7570833333</v>
          </cell>
          <cell r="AR1603">
            <v>-1021772.7491666666</v>
          </cell>
          <cell r="AV1603">
            <v>-890004.34249999991</v>
          </cell>
          <cell r="AZ1603">
            <v>-758145.56249999988</v>
          </cell>
        </row>
        <row r="1604">
          <cell r="Q1604">
            <v>-76768.37</v>
          </cell>
          <cell r="S1604">
            <v>-74548.850000000006</v>
          </cell>
          <cell r="U1604">
            <v>-72329.33</v>
          </cell>
          <cell r="V1604">
            <v>-71219.570000000007</v>
          </cell>
          <cell r="W1604">
            <v>-71932.81</v>
          </cell>
          <cell r="Y1604">
            <v>-69667.81</v>
          </cell>
          <cell r="AA1604">
            <v>-67417.91</v>
          </cell>
          <cell r="AJ1604">
            <v>-77568.67</v>
          </cell>
          <cell r="AN1604">
            <v>-77415.523333333331</v>
          </cell>
          <cell r="AR1604">
            <v>-74924.222500000003</v>
          </cell>
          <cell r="AV1604">
            <v>-71067.5625</v>
          </cell>
          <cell r="AZ1604">
            <v>-67190.64916666667</v>
          </cell>
        </row>
        <row r="1605">
          <cell r="Q1605">
            <v>-26957.31</v>
          </cell>
          <cell r="S1605">
            <v>-24883.67</v>
          </cell>
          <cell r="U1605">
            <v>-22810.03</v>
          </cell>
          <cell r="V1605">
            <v>-21773.21</v>
          </cell>
          <cell r="W1605">
            <v>-20736.39</v>
          </cell>
          <cell r="Y1605">
            <v>-18662.75</v>
          </cell>
          <cell r="AA1605">
            <v>-16589.11</v>
          </cell>
          <cell r="AJ1605">
            <v>-33178.225416666668</v>
          </cell>
          <cell r="AN1605">
            <v>-29030.94875</v>
          </cell>
          <cell r="AR1605">
            <v>-24883.67</v>
          </cell>
          <cell r="AV1605">
            <v>-20736.39</v>
          </cell>
          <cell r="AZ1605">
            <v>-16589.11</v>
          </cell>
        </row>
        <row r="1606">
          <cell r="Q1606">
            <v>-1735183.24</v>
          </cell>
          <cell r="S1606">
            <v>-1633113.64</v>
          </cell>
          <cell r="U1606">
            <v>-1531044.04</v>
          </cell>
          <cell r="V1606">
            <v>-1480009.24</v>
          </cell>
          <cell r="W1606">
            <v>-1428974.44</v>
          </cell>
          <cell r="Y1606">
            <v>-1326904.8400000001</v>
          </cell>
          <cell r="AA1606">
            <v>-1224835.24</v>
          </cell>
          <cell r="AJ1606">
            <v>-2354470.9658333329</v>
          </cell>
          <cell r="AN1606">
            <v>-1945872.0591666671</v>
          </cell>
          <cell r="AR1606">
            <v>-1639503.0058333334</v>
          </cell>
          <cell r="AV1606">
            <v>-1428974.4400000002</v>
          </cell>
          <cell r="AZ1606">
            <v>-1186559.1383333332</v>
          </cell>
        </row>
        <row r="1607">
          <cell r="Q1607">
            <v>-965070.64</v>
          </cell>
          <cell r="S1607">
            <v>-908301.78</v>
          </cell>
          <cell r="U1607">
            <v>-851532.92</v>
          </cell>
          <cell r="V1607">
            <v>-823148.49</v>
          </cell>
          <cell r="W1607">
            <v>-794764.06</v>
          </cell>
          <cell r="Y1607">
            <v>-737995.2</v>
          </cell>
          <cell r="AA1607">
            <v>-681226.34</v>
          </cell>
          <cell r="AJ1607">
            <v>-1309504.8858333332</v>
          </cell>
          <cell r="AN1607">
            <v>-1082251.1391666667</v>
          </cell>
          <cell r="AR1607">
            <v>-911855.40583333327</v>
          </cell>
          <cell r="AV1607">
            <v>-794764.06</v>
          </cell>
          <cell r="AZ1607">
            <v>-659938.01666666672</v>
          </cell>
        </row>
        <row r="1608">
          <cell r="Q1608">
            <v>-245876.41</v>
          </cell>
          <cell r="S1608">
            <v>-231413.09</v>
          </cell>
          <cell r="U1608">
            <v>-216949.77</v>
          </cell>
          <cell r="V1608">
            <v>-209718.11</v>
          </cell>
          <cell r="W1608">
            <v>-202486.45</v>
          </cell>
          <cell r="Y1608">
            <v>-188023.13</v>
          </cell>
          <cell r="AA1608">
            <v>-173559.81</v>
          </cell>
          <cell r="AJ1608">
            <v>-334519.05416666664</v>
          </cell>
          <cell r="AN1608">
            <v>-276039.64083333337</v>
          </cell>
          <cell r="AR1608">
            <v>-232336.61416666667</v>
          </cell>
          <cell r="AV1608">
            <v>-202486.45000000004</v>
          </cell>
          <cell r="AZ1608">
            <v>-168136.06625</v>
          </cell>
        </row>
        <row r="1609">
          <cell r="Q1609">
            <v>-136751.20000000001</v>
          </cell>
          <cell r="S1609">
            <v>-128707.02</v>
          </cell>
          <cell r="U1609">
            <v>-120662.84</v>
          </cell>
          <cell r="V1609">
            <v>-116640.75</v>
          </cell>
          <cell r="W1609">
            <v>-112618.66</v>
          </cell>
          <cell r="Y1609">
            <v>-104574.48</v>
          </cell>
          <cell r="AA1609">
            <v>-96530.3</v>
          </cell>
          <cell r="AJ1609">
            <v>-186052.26333333334</v>
          </cell>
          <cell r="AN1609">
            <v>-153527.31666666668</v>
          </cell>
          <cell r="AR1609">
            <v>-129220.66333333334</v>
          </cell>
          <cell r="AV1609">
            <v>-112618.65999999999</v>
          </cell>
          <cell r="AZ1609">
            <v>-93513.726666666669</v>
          </cell>
        </row>
        <row r="1610">
          <cell r="Q1610">
            <v>-3980451.34</v>
          </cell>
          <cell r="S1610">
            <v>-3746307.14</v>
          </cell>
          <cell r="U1610">
            <v>-3512162.94</v>
          </cell>
          <cell r="V1610">
            <v>-3395090.84</v>
          </cell>
          <cell r="W1610">
            <v>-3278018.74</v>
          </cell>
          <cell r="Y1610">
            <v>-3043874.54</v>
          </cell>
          <cell r="AA1610">
            <v>-2809730.34</v>
          </cell>
          <cell r="AJ1610">
            <v>-4205732.9191666665</v>
          </cell>
          <cell r="AN1610">
            <v>-4048743.3983333334</v>
          </cell>
          <cell r="AR1610">
            <v>-3736551.1316666673</v>
          </cell>
          <cell r="AV1610">
            <v>-3278018.7400000007</v>
          </cell>
          <cell r="AZ1610">
            <v>-2721926.2675000001</v>
          </cell>
        </row>
        <row r="1611">
          <cell r="Q1611">
            <v>-2661083.56</v>
          </cell>
          <cell r="S1611">
            <v>-2419167.12</v>
          </cell>
          <cell r="U1611">
            <v>-2177250.6800000002</v>
          </cell>
          <cell r="V1611">
            <v>-2056292.46</v>
          </cell>
          <cell r="W1611">
            <v>-1935334.24</v>
          </cell>
          <cell r="Y1611">
            <v>-1693417.8</v>
          </cell>
          <cell r="AA1611">
            <v>-1451501.36</v>
          </cell>
          <cell r="AJ1611">
            <v>-342715.29666666663</v>
          </cell>
          <cell r="AN1611">
            <v>-1149104.3366666667</v>
          </cell>
          <cell r="AR1611">
            <v>-1794215.7499999998</v>
          </cell>
          <cell r="AV1611">
            <v>-1935334.24</v>
          </cell>
          <cell r="AZ1611">
            <v>-1451501.36</v>
          </cell>
        </row>
        <row r="1612">
          <cell r="Q1612">
            <v>-12142332</v>
          </cell>
          <cell r="S1612">
            <v>-11971314</v>
          </cell>
          <cell r="U1612">
            <v>-11800296</v>
          </cell>
          <cell r="V1612">
            <v>-11714787</v>
          </cell>
          <cell r="W1612">
            <v>-11629278</v>
          </cell>
          <cell r="Y1612">
            <v>-11458260</v>
          </cell>
          <cell r="AA1612">
            <v>-11287242</v>
          </cell>
          <cell r="AJ1612">
            <v>-1524917.25</v>
          </cell>
          <cell r="AN1612">
            <v>-5515355.25</v>
          </cell>
          <cell r="AR1612">
            <v>-9391781.25</v>
          </cell>
          <cell r="AV1612">
            <v>-11629278</v>
          </cell>
          <cell r="AZ1612">
            <v>-11287242</v>
          </cell>
        </row>
        <row r="1613">
          <cell r="Q1613">
            <v>-6495168</v>
          </cell>
          <cell r="S1613">
            <v>-6403686</v>
          </cell>
          <cell r="U1613">
            <v>-6312204</v>
          </cell>
          <cell r="V1613">
            <v>-6266463</v>
          </cell>
          <cell r="W1613">
            <v>-6220722</v>
          </cell>
          <cell r="Y1613">
            <v>-6129240</v>
          </cell>
          <cell r="AA1613">
            <v>-6037758</v>
          </cell>
          <cell r="AJ1613">
            <v>-815707.75</v>
          </cell>
          <cell r="AN1613">
            <v>-2950269.75</v>
          </cell>
          <cell r="AR1613">
            <v>-5023843.75</v>
          </cell>
          <cell r="AV1613">
            <v>-6220722</v>
          </cell>
          <cell r="AZ1613">
            <v>-6037758</v>
          </cell>
        </row>
        <row r="1614">
          <cell r="AV1614">
            <v>0</v>
          </cell>
          <cell r="AZ1614">
            <v>-190409.28416666668</v>
          </cell>
        </row>
        <row r="1615">
          <cell r="AV1615">
            <v>0</v>
          </cell>
          <cell r="AZ1615">
            <v>-138893.45083333334</v>
          </cell>
        </row>
        <row r="1616">
          <cell r="Q1616">
            <v>-18763387.649999999</v>
          </cell>
          <cell r="S1616">
            <v>-17527010.649999999</v>
          </cell>
          <cell r="U1616">
            <v>-16248721.65</v>
          </cell>
          <cell r="V1616">
            <v>-15599099.65</v>
          </cell>
          <cell r="W1616">
            <v>-14970432.65</v>
          </cell>
          <cell r="Y1616">
            <v>-13671188.65</v>
          </cell>
          <cell r="AA1616">
            <v>-12392899.65</v>
          </cell>
          <cell r="AJ1616">
            <v>-22038678.858333338</v>
          </cell>
          <cell r="AN1616">
            <v>-19718629.19166667</v>
          </cell>
          <cell r="AR1616">
            <v>-17464134.025000002</v>
          </cell>
          <cell r="AV1616">
            <v>-14955589.275000004</v>
          </cell>
          <cell r="AZ1616">
            <v>-12405996.94166667</v>
          </cell>
        </row>
        <row r="1617">
          <cell r="Q1617">
            <v>-4069475.84</v>
          </cell>
          <cell r="S1617">
            <v>-3972185.41</v>
          </cell>
          <cell r="U1617">
            <v>-3860489.97</v>
          </cell>
          <cell r="V1617">
            <v>-3800387.97</v>
          </cell>
          <cell r="W1617">
            <v>-3743967.97</v>
          </cell>
          <cell r="Y1617">
            <v>-3625593.88</v>
          </cell>
          <cell r="AA1617">
            <v>-3503941.73</v>
          </cell>
          <cell r="AJ1617">
            <v>-4440597.6379166665</v>
          </cell>
          <cell r="AN1617">
            <v>-4192514.8200000003</v>
          </cell>
          <cell r="AR1617">
            <v>-3963671.4670833331</v>
          </cell>
          <cell r="AV1617">
            <v>-3738513.0516666663</v>
          </cell>
          <cell r="AZ1617">
            <v>-3500501.2120833336</v>
          </cell>
        </row>
        <row r="1618">
          <cell r="Q1618">
            <v>-1247864</v>
          </cell>
          <cell r="S1618">
            <v>-1074252</v>
          </cell>
          <cell r="U1618">
            <v>-839540</v>
          </cell>
          <cell r="V1618">
            <v>-803534</v>
          </cell>
          <cell r="W1618">
            <v>-715256</v>
          </cell>
          <cell r="Y1618">
            <v>-532816</v>
          </cell>
          <cell r="AA1618">
            <v>-353318</v>
          </cell>
          <cell r="AJ1618">
            <v>-2005745.0416666667</v>
          </cell>
          <cell r="AN1618">
            <v>-1524217.875</v>
          </cell>
          <cell r="AR1618">
            <v>-1090927.0833333333</v>
          </cell>
          <cell r="AV1618">
            <v>-708570.66666666663</v>
          </cell>
          <cell r="AZ1618">
            <v>-402183.70833333331</v>
          </cell>
        </row>
        <row r="1619">
          <cell r="AV1619">
            <v>0</v>
          </cell>
          <cell r="AZ1619">
            <v>0</v>
          </cell>
        </row>
        <row r="1620">
          <cell r="Q1620">
            <v>-8165809</v>
          </cell>
          <cell r="S1620">
            <v>-8165809</v>
          </cell>
          <cell r="U1620">
            <v>-8165809</v>
          </cell>
          <cell r="V1620">
            <v>-8165809</v>
          </cell>
          <cell r="W1620">
            <v>-8165809</v>
          </cell>
          <cell r="Y1620">
            <v>-8165809</v>
          </cell>
          <cell r="AA1620">
            <v>-8165809</v>
          </cell>
          <cell r="AJ1620">
            <v>-8165809</v>
          </cell>
          <cell r="AN1620">
            <v>-8165809</v>
          </cell>
          <cell r="AR1620">
            <v>-8165809</v>
          </cell>
          <cell r="AV1620">
            <v>-8165809</v>
          </cell>
          <cell r="AZ1620">
            <v>-8165809</v>
          </cell>
        </row>
        <row r="1621">
          <cell r="Q1621">
            <v>7497843</v>
          </cell>
          <cell r="S1621">
            <v>7638843</v>
          </cell>
          <cell r="U1621">
            <v>7722843</v>
          </cell>
          <cell r="V1621">
            <v>7749843</v>
          </cell>
          <cell r="W1621">
            <v>7789843</v>
          </cell>
          <cell r="Y1621">
            <v>7774843</v>
          </cell>
          <cell r="AA1621">
            <v>7752843</v>
          </cell>
          <cell r="AJ1621">
            <v>7106477.541666667</v>
          </cell>
          <cell r="AN1621">
            <v>7318628.208333333</v>
          </cell>
          <cell r="AR1621">
            <v>7540987.208333333</v>
          </cell>
          <cell r="AV1621">
            <v>7726253.333333333</v>
          </cell>
          <cell r="AZ1621">
            <v>7797327.666666667</v>
          </cell>
        </row>
        <row r="1622">
          <cell r="Q1622">
            <v>-802274.98</v>
          </cell>
          <cell r="S1622">
            <v>-755082.34</v>
          </cell>
          <cell r="U1622">
            <v>-707889.7</v>
          </cell>
          <cell r="V1622">
            <v>-684293.38</v>
          </cell>
          <cell r="W1622">
            <v>-660697.06000000006</v>
          </cell>
          <cell r="Y1622">
            <v>-613504.42000000004</v>
          </cell>
          <cell r="AA1622">
            <v>-566311.78</v>
          </cell>
          <cell r="AJ1622">
            <v>-1094283.8391666666</v>
          </cell>
          <cell r="AN1622">
            <v>-901657.94583333342</v>
          </cell>
          <cell r="AR1622">
            <v>-758152.35916666675</v>
          </cell>
          <cell r="AV1622">
            <v>-660697.06000000006</v>
          </cell>
          <cell r="AZ1622">
            <v>-548614.53583333327</v>
          </cell>
        </row>
        <row r="1623">
          <cell r="Q1623">
            <v>-161712.82999999999</v>
          </cell>
          <cell r="S1623">
            <v>-152200.31</v>
          </cell>
          <cell r="U1623">
            <v>-142687.79</v>
          </cell>
          <cell r="V1623">
            <v>-137931.53</v>
          </cell>
          <cell r="W1623">
            <v>-133175.26999999999</v>
          </cell>
          <cell r="Y1623">
            <v>-123662.75</v>
          </cell>
          <cell r="AA1623">
            <v>-114150.23</v>
          </cell>
          <cell r="AJ1623">
            <v>-219426.25583333333</v>
          </cell>
          <cell r="AN1623">
            <v>-181347.5891666667</v>
          </cell>
          <cell r="AR1623">
            <v>-152795.73583333334</v>
          </cell>
          <cell r="AV1623">
            <v>-133175.26999999999</v>
          </cell>
          <cell r="AZ1623">
            <v>-110583.03541666665</v>
          </cell>
        </row>
        <row r="1624">
          <cell r="Q1624">
            <v>-5851.43</v>
          </cell>
          <cell r="S1624">
            <v>-5507.23</v>
          </cell>
          <cell r="U1624">
            <v>-5163.03</v>
          </cell>
          <cell r="V1624">
            <v>-4990.93</v>
          </cell>
          <cell r="W1624">
            <v>-4818.83</v>
          </cell>
          <cell r="Y1624">
            <v>-4474.63</v>
          </cell>
          <cell r="AA1624">
            <v>-4130.43</v>
          </cell>
          <cell r="AJ1624">
            <v>-6181.288333333333</v>
          </cell>
          <cell r="AN1624">
            <v>-5951.8216666666667</v>
          </cell>
          <cell r="AR1624">
            <v>-5492.8883333333333</v>
          </cell>
          <cell r="AV1624">
            <v>-4818.829999999999</v>
          </cell>
          <cell r="AZ1624">
            <v>-4001.3537499999998</v>
          </cell>
        </row>
        <row r="1625">
          <cell r="Q1625">
            <v>-1245502.8600000001</v>
          </cell>
          <cell r="S1625">
            <v>-1240219.77</v>
          </cell>
          <cell r="U1625">
            <v>-1366269.66</v>
          </cell>
          <cell r="V1625">
            <v>-952259.06</v>
          </cell>
          <cell r="W1625">
            <v>-919422.54</v>
          </cell>
          <cell r="Y1625">
            <v>-853749.5</v>
          </cell>
          <cell r="AA1625">
            <v>-788076.46</v>
          </cell>
          <cell r="AJ1625">
            <v>-1226867.93875</v>
          </cell>
          <cell r="AN1625">
            <v>-1266022.7133333334</v>
          </cell>
          <cell r="AR1625">
            <v>-1181303.1916666667</v>
          </cell>
          <cell r="AV1625">
            <v>-1014938.42</v>
          </cell>
          <cell r="AZ1625">
            <v>-779331.32416666672</v>
          </cell>
        </row>
        <row r="1626">
          <cell r="V1626">
            <v>-819929.85</v>
          </cell>
          <cell r="W1626">
            <v>-830133.46</v>
          </cell>
          <cell r="Y1626">
            <v>-1170132.25</v>
          </cell>
          <cell r="AA1626">
            <v>-1524478.16</v>
          </cell>
          <cell r="AJ1626">
            <v>0</v>
          </cell>
          <cell r="AN1626">
            <v>0</v>
          </cell>
          <cell r="AR1626">
            <v>-283769.87541666668</v>
          </cell>
          <cell r="AV1626">
            <v>-748208.6958333333</v>
          </cell>
          <cell r="AZ1626">
            <v>-1198280.9099999999</v>
          </cell>
        </row>
        <row r="1627">
          <cell r="V1627">
            <v>0</v>
          </cell>
          <cell r="W1627">
            <v>0</v>
          </cell>
          <cell r="Y1627">
            <v>0</v>
          </cell>
          <cell r="AA1627">
            <v>0</v>
          </cell>
          <cell r="AJ1627">
            <v>0</v>
          </cell>
          <cell r="AN1627">
            <v>0</v>
          </cell>
          <cell r="AR1627">
            <v>0</v>
          </cell>
          <cell r="AV1627">
            <v>0</v>
          </cell>
          <cell r="AZ1627">
            <v>0</v>
          </cell>
        </row>
        <row r="1628">
          <cell r="AV1628">
            <v>0</v>
          </cell>
          <cell r="AZ1628">
            <v>-880.73291666666671</v>
          </cell>
        </row>
        <row r="1629">
          <cell r="AV1629">
            <v>0</v>
          </cell>
          <cell r="AZ1629">
            <v>-24925.417083333334</v>
          </cell>
        </row>
        <row r="1630">
          <cell r="AV1630">
            <v>0</v>
          </cell>
          <cell r="AZ1630">
            <v>-243130.92041666666</v>
          </cell>
        </row>
        <row r="1631">
          <cell r="Q1631">
            <v>-252077.73</v>
          </cell>
          <cell r="S1631">
            <v>-231911.51</v>
          </cell>
          <cell r="U1631">
            <v>-211745.29</v>
          </cell>
          <cell r="V1631">
            <v>-201662.18</v>
          </cell>
          <cell r="W1631">
            <v>-191579.07</v>
          </cell>
          <cell r="Y1631">
            <v>-171412.85</v>
          </cell>
          <cell r="AA1631">
            <v>-151246.63</v>
          </cell>
          <cell r="AJ1631">
            <v>-312576.32291666669</v>
          </cell>
          <cell r="AN1631">
            <v>-272243.90625000006</v>
          </cell>
          <cell r="AR1631">
            <v>-231911.48958333334</v>
          </cell>
          <cell r="AV1631">
            <v>-191579.06999999998</v>
          </cell>
          <cell r="AZ1631">
            <v>-151246.63</v>
          </cell>
        </row>
        <row r="1632">
          <cell r="Q1632">
            <v>0</v>
          </cell>
          <cell r="S1632">
            <v>0</v>
          </cell>
          <cell r="U1632">
            <v>0</v>
          </cell>
          <cell r="V1632">
            <v>0</v>
          </cell>
          <cell r="W1632">
            <v>0</v>
          </cell>
          <cell r="Y1632">
            <v>0</v>
          </cell>
          <cell r="AA1632">
            <v>0</v>
          </cell>
          <cell r="AJ1632">
            <v>0</v>
          </cell>
          <cell r="AN1632">
            <v>0</v>
          </cell>
          <cell r="AR1632">
            <v>0</v>
          </cell>
          <cell r="AV1632">
            <v>0</v>
          </cell>
          <cell r="AZ1632">
            <v>0</v>
          </cell>
        </row>
        <row r="1633">
          <cell r="Q1633">
            <v>0</v>
          </cell>
          <cell r="S1633">
            <v>0</v>
          </cell>
          <cell r="U1633">
            <v>0</v>
          </cell>
          <cell r="V1633">
            <v>0</v>
          </cell>
          <cell r="W1633">
            <v>0</v>
          </cell>
          <cell r="Y1633">
            <v>0</v>
          </cell>
          <cell r="AA1633">
            <v>0</v>
          </cell>
          <cell r="AJ1633">
            <v>0</v>
          </cell>
          <cell r="AN1633">
            <v>0</v>
          </cell>
          <cell r="AR1633">
            <v>0</v>
          </cell>
          <cell r="AV1633">
            <v>0</v>
          </cell>
          <cell r="AZ1633">
            <v>0</v>
          </cell>
        </row>
        <row r="1634">
          <cell r="Q1634">
            <v>-225923376.66999999</v>
          </cell>
          <cell r="S1634">
            <v>-232441376.66999999</v>
          </cell>
          <cell r="U1634">
            <v>-241815376.66999999</v>
          </cell>
          <cell r="V1634">
            <v>-245795376.66999999</v>
          </cell>
          <cell r="W1634">
            <v>-250495376.66999999</v>
          </cell>
          <cell r="Y1634">
            <v>-258707376.66999999</v>
          </cell>
          <cell r="AA1634">
            <v>-284209376.67000002</v>
          </cell>
          <cell r="AJ1634">
            <v>-207837310.37833336</v>
          </cell>
          <cell r="AN1634">
            <v>-221234700.37833336</v>
          </cell>
          <cell r="AR1634">
            <v>-234723882.04500005</v>
          </cell>
          <cell r="AV1634">
            <v>-254824698.50333336</v>
          </cell>
          <cell r="AZ1634">
            <v>-273380273.17000002</v>
          </cell>
        </row>
        <row r="1635">
          <cell r="Q1635">
            <v>-17674062</v>
          </cell>
          <cell r="S1635">
            <v>-17433062</v>
          </cell>
          <cell r="U1635">
            <v>-19715062</v>
          </cell>
          <cell r="V1635">
            <v>-20244062</v>
          </cell>
          <cell r="W1635">
            <v>-20770062</v>
          </cell>
          <cell r="Y1635">
            <v>-21803062</v>
          </cell>
          <cell r="AA1635">
            <v>-17119324</v>
          </cell>
          <cell r="AJ1635">
            <v>5348064.791666667</v>
          </cell>
          <cell r="AN1635">
            <v>-3094959.2083333335</v>
          </cell>
          <cell r="AR1635">
            <v>-12672024.875</v>
          </cell>
          <cell r="AV1635">
            <v>-18651692.541666668</v>
          </cell>
          <cell r="AZ1635">
            <v>-16263796.208333334</v>
          </cell>
        </row>
        <row r="1636">
          <cell r="Q1636">
            <v>0</v>
          </cell>
          <cell r="S1636">
            <v>0</v>
          </cell>
          <cell r="U1636">
            <v>0</v>
          </cell>
          <cell r="V1636">
            <v>0</v>
          </cell>
          <cell r="W1636">
            <v>0</v>
          </cell>
          <cell r="Y1636">
            <v>0</v>
          </cell>
          <cell r="AA1636">
            <v>0</v>
          </cell>
          <cell r="AJ1636">
            <v>-2571208.3333333335</v>
          </cell>
          <cell r="AN1636">
            <v>-1676875</v>
          </cell>
          <cell r="AR1636">
            <v>-782541.66666666663</v>
          </cell>
          <cell r="AV1636">
            <v>0</v>
          </cell>
          <cell r="AZ1636">
            <v>0</v>
          </cell>
        </row>
        <row r="1637">
          <cell r="Q1637">
            <v>0</v>
          </cell>
          <cell r="S1637">
            <v>0</v>
          </cell>
          <cell r="U1637">
            <v>0</v>
          </cell>
          <cell r="V1637">
            <v>0</v>
          </cell>
          <cell r="W1637">
            <v>0</v>
          </cell>
          <cell r="Y1637">
            <v>0</v>
          </cell>
          <cell r="AA1637">
            <v>0</v>
          </cell>
          <cell r="AJ1637">
            <v>-322613.33333333331</v>
          </cell>
          <cell r="AN1637">
            <v>-210400</v>
          </cell>
          <cell r="AR1637">
            <v>-98186.666666666672</v>
          </cell>
          <cell r="AV1637">
            <v>0</v>
          </cell>
          <cell r="AZ1637">
            <v>0</v>
          </cell>
        </row>
        <row r="1638">
          <cell r="Q1638">
            <v>-562517040</v>
          </cell>
          <cell r="S1638">
            <v>-574468040</v>
          </cell>
          <cell r="U1638">
            <v>-599703040</v>
          </cell>
          <cell r="V1638">
            <v>-608888040</v>
          </cell>
          <cell r="W1638">
            <v>-618047040</v>
          </cell>
          <cell r="Y1638">
            <v>-636557040</v>
          </cell>
          <cell r="AA1638">
            <v>-715888218.41999996</v>
          </cell>
          <cell r="AJ1638">
            <v>-526735779.16666669</v>
          </cell>
          <cell r="AN1638">
            <v>-555405387.16666663</v>
          </cell>
          <cell r="AR1638">
            <v>-583946245.16666663</v>
          </cell>
          <cell r="AV1638">
            <v>-634515744.83083332</v>
          </cell>
          <cell r="AZ1638">
            <v>-686361855.47083342</v>
          </cell>
        </row>
        <row r="1639">
          <cell r="Q1639">
            <v>0</v>
          </cell>
          <cell r="S1639">
            <v>0</v>
          </cell>
          <cell r="U1639">
            <v>0</v>
          </cell>
          <cell r="V1639">
            <v>0</v>
          </cell>
          <cell r="W1639">
            <v>0</v>
          </cell>
          <cell r="Y1639">
            <v>0</v>
          </cell>
          <cell r="AA1639">
            <v>0</v>
          </cell>
          <cell r="AJ1639">
            <v>-708208.33333333337</v>
          </cell>
          <cell r="AN1639">
            <v>-461875</v>
          </cell>
          <cell r="AR1639">
            <v>-215541.66666666666</v>
          </cell>
          <cell r="AV1639">
            <v>0</v>
          </cell>
          <cell r="AZ1639">
            <v>0</v>
          </cell>
        </row>
        <row r="1640">
          <cell r="Q1640">
            <v>0</v>
          </cell>
          <cell r="S1640">
            <v>0</v>
          </cell>
          <cell r="U1640">
            <v>0</v>
          </cell>
          <cell r="V1640">
            <v>0</v>
          </cell>
          <cell r="W1640">
            <v>0</v>
          </cell>
          <cell r="Y1640">
            <v>0</v>
          </cell>
          <cell r="AA1640">
            <v>0</v>
          </cell>
          <cell r="AJ1640">
            <v>0</v>
          </cell>
          <cell r="AN1640">
            <v>0</v>
          </cell>
          <cell r="AR1640">
            <v>0</v>
          </cell>
          <cell r="AV1640">
            <v>0</v>
          </cell>
          <cell r="AZ1640">
            <v>0</v>
          </cell>
        </row>
        <row r="1641">
          <cell r="Q1641">
            <v>0</v>
          </cell>
          <cell r="S1641">
            <v>0</v>
          </cell>
          <cell r="U1641">
            <v>0</v>
          </cell>
          <cell r="V1641">
            <v>0</v>
          </cell>
          <cell r="W1641">
            <v>0</v>
          </cell>
          <cell r="Y1641">
            <v>0</v>
          </cell>
          <cell r="AA1641">
            <v>0</v>
          </cell>
          <cell r="AJ1641">
            <v>0</v>
          </cell>
          <cell r="AN1641">
            <v>0</v>
          </cell>
          <cell r="AR1641">
            <v>0</v>
          </cell>
          <cell r="AV1641">
            <v>0</v>
          </cell>
          <cell r="AZ1641">
            <v>0</v>
          </cell>
        </row>
        <row r="1642">
          <cell r="Q1642">
            <v>0</v>
          </cell>
          <cell r="S1642">
            <v>0</v>
          </cell>
          <cell r="U1642">
            <v>0</v>
          </cell>
          <cell r="V1642">
            <v>0</v>
          </cell>
          <cell r="W1642">
            <v>0</v>
          </cell>
          <cell r="Y1642">
            <v>0</v>
          </cell>
          <cell r="AA1642">
            <v>0</v>
          </cell>
          <cell r="AJ1642">
            <v>0</v>
          </cell>
          <cell r="AN1642">
            <v>0</v>
          </cell>
          <cell r="AR1642">
            <v>0</v>
          </cell>
          <cell r="AV1642">
            <v>0</v>
          </cell>
          <cell r="AZ1642">
            <v>0</v>
          </cell>
        </row>
        <row r="1643">
          <cell r="Q1643">
            <v>0</v>
          </cell>
          <cell r="S1643">
            <v>0</v>
          </cell>
          <cell r="U1643">
            <v>0</v>
          </cell>
          <cell r="V1643">
            <v>0</v>
          </cell>
          <cell r="W1643">
            <v>0</v>
          </cell>
          <cell r="Y1643">
            <v>0</v>
          </cell>
          <cell r="AA1643">
            <v>0</v>
          </cell>
          <cell r="AJ1643">
            <v>0</v>
          </cell>
          <cell r="AN1643">
            <v>0</v>
          </cell>
          <cell r="AR1643">
            <v>0</v>
          </cell>
          <cell r="AV1643">
            <v>0</v>
          </cell>
          <cell r="AZ1643">
            <v>0</v>
          </cell>
        </row>
        <row r="1644">
          <cell r="Q1644">
            <v>-25900290</v>
          </cell>
          <cell r="S1644">
            <v>-25900290</v>
          </cell>
          <cell r="U1644">
            <v>-25900290</v>
          </cell>
          <cell r="V1644">
            <v>-25900290</v>
          </cell>
          <cell r="W1644">
            <v>-25900290</v>
          </cell>
          <cell r="Y1644">
            <v>-25900290</v>
          </cell>
          <cell r="AA1644">
            <v>0</v>
          </cell>
          <cell r="AJ1644">
            <v>-24424184.458333332</v>
          </cell>
          <cell r="AN1644">
            <v>-25152609.125</v>
          </cell>
          <cell r="AR1644">
            <v>-25482992.125</v>
          </cell>
          <cell r="AV1644">
            <v>-18346038.75</v>
          </cell>
          <cell r="AZ1644">
            <v>-9712608.75</v>
          </cell>
        </row>
        <row r="1645">
          <cell r="Q1645">
            <v>-4155604</v>
          </cell>
          <cell r="S1645">
            <v>-4155604</v>
          </cell>
          <cell r="U1645">
            <v>-4155604</v>
          </cell>
          <cell r="V1645">
            <v>-4155604</v>
          </cell>
          <cell r="W1645">
            <v>-4155604</v>
          </cell>
          <cell r="Y1645">
            <v>-4155604</v>
          </cell>
          <cell r="AA1645">
            <v>-4155604</v>
          </cell>
          <cell r="AJ1645">
            <v>-4155604</v>
          </cell>
          <cell r="AN1645">
            <v>-4155604</v>
          </cell>
          <cell r="AR1645">
            <v>-4155604</v>
          </cell>
          <cell r="AV1645">
            <v>-4155604</v>
          </cell>
          <cell r="AZ1645">
            <v>-3982453.8333333335</v>
          </cell>
        </row>
        <row r="1646">
          <cell r="Q1646">
            <v>-65695820</v>
          </cell>
          <cell r="S1646">
            <v>-75695708.079999998</v>
          </cell>
          <cell r="U1646">
            <v>-63311188.689999998</v>
          </cell>
          <cell r="V1646">
            <v>-50040846.079999998</v>
          </cell>
          <cell r="W1646">
            <v>-46912634.079999998</v>
          </cell>
          <cell r="Y1646">
            <v>-53204812.5</v>
          </cell>
          <cell r="AA1646">
            <v>-36554730.109999999</v>
          </cell>
          <cell r="AJ1646">
            <v>-14981518.458333334</v>
          </cell>
          <cell r="AN1646">
            <v>-37796075.551250003</v>
          </cell>
          <cell r="AR1646">
            <v>-54573698.561666667</v>
          </cell>
          <cell r="AV1646">
            <v>-51830974.967916667</v>
          </cell>
          <cell r="AZ1646">
            <v>-29556057.844583333</v>
          </cell>
        </row>
        <row r="1647">
          <cell r="Q1647">
            <v>0</v>
          </cell>
          <cell r="S1647">
            <v>0</v>
          </cell>
          <cell r="U1647">
            <v>0</v>
          </cell>
          <cell r="V1647">
            <v>0</v>
          </cell>
          <cell r="W1647">
            <v>0</v>
          </cell>
          <cell r="Y1647">
            <v>0</v>
          </cell>
          <cell r="AA1647">
            <v>-30000</v>
          </cell>
          <cell r="AJ1647">
            <v>-70166.666666666672</v>
          </cell>
          <cell r="AN1647">
            <v>0</v>
          </cell>
          <cell r="AR1647">
            <v>0</v>
          </cell>
          <cell r="AV1647">
            <v>-10000</v>
          </cell>
          <cell r="AZ1647">
            <v>-30000</v>
          </cell>
        </row>
        <row r="1648">
          <cell r="Q1648">
            <v>0</v>
          </cell>
          <cell r="S1648">
            <v>0</v>
          </cell>
          <cell r="U1648">
            <v>0</v>
          </cell>
          <cell r="V1648">
            <v>0</v>
          </cell>
          <cell r="W1648">
            <v>0</v>
          </cell>
          <cell r="Y1648">
            <v>0</v>
          </cell>
          <cell r="AA1648">
            <v>0</v>
          </cell>
          <cell r="AJ1648">
            <v>0</v>
          </cell>
          <cell r="AN1648">
            <v>0</v>
          </cell>
          <cell r="AR1648">
            <v>0</v>
          </cell>
          <cell r="AV1648">
            <v>0</v>
          </cell>
          <cell r="AZ1648">
            <v>0</v>
          </cell>
        </row>
        <row r="1649">
          <cell r="Q1649">
            <v>0</v>
          </cell>
          <cell r="S1649">
            <v>0</v>
          </cell>
          <cell r="U1649">
            <v>0</v>
          </cell>
          <cell r="V1649">
            <v>0</v>
          </cell>
          <cell r="W1649">
            <v>0</v>
          </cell>
          <cell r="Y1649">
            <v>0</v>
          </cell>
          <cell r="AA1649">
            <v>0</v>
          </cell>
          <cell r="AJ1649">
            <v>0</v>
          </cell>
          <cell r="AN1649">
            <v>0</v>
          </cell>
          <cell r="AR1649">
            <v>0</v>
          </cell>
          <cell r="AV1649">
            <v>0</v>
          </cell>
          <cell r="AZ1649">
            <v>0</v>
          </cell>
        </row>
        <row r="1650">
          <cell r="Q1650">
            <v>0</v>
          </cell>
          <cell r="S1650">
            <v>0</v>
          </cell>
          <cell r="U1650">
            <v>0</v>
          </cell>
          <cell r="V1650">
            <v>0</v>
          </cell>
          <cell r="W1650">
            <v>0</v>
          </cell>
          <cell r="Y1650">
            <v>0</v>
          </cell>
          <cell r="AA1650">
            <v>0</v>
          </cell>
          <cell r="AJ1650">
            <v>-19971312.083333332</v>
          </cell>
          <cell r="AN1650">
            <v>-13024768.75</v>
          </cell>
          <cell r="AR1650">
            <v>-6078225.416666667</v>
          </cell>
          <cell r="AV1650">
            <v>0</v>
          </cell>
          <cell r="AZ1650">
            <v>0</v>
          </cell>
        </row>
        <row r="1651">
          <cell r="Q1651">
            <v>-145379</v>
          </cell>
          <cell r="S1651">
            <v>-183846.74</v>
          </cell>
          <cell r="U1651">
            <v>-551394.42000000004</v>
          </cell>
          <cell r="V1651">
            <v>-495204.95</v>
          </cell>
          <cell r="W1651">
            <v>-357899.51</v>
          </cell>
          <cell r="Y1651">
            <v>-476689.54</v>
          </cell>
          <cell r="AA1651">
            <v>-744413.88</v>
          </cell>
          <cell r="AJ1651">
            <v>-15685506.833333334</v>
          </cell>
          <cell r="AN1651">
            <v>-12517527.558333335</v>
          </cell>
          <cell r="AR1651">
            <v>-2054490.425</v>
          </cell>
          <cell r="AV1651">
            <v>-552155.8041666667</v>
          </cell>
          <cell r="AZ1651">
            <v>-791996.74083333334</v>
          </cell>
        </row>
        <row r="1652">
          <cell r="Q1652">
            <v>0</v>
          </cell>
          <cell r="S1652">
            <v>0</v>
          </cell>
          <cell r="U1652">
            <v>0</v>
          </cell>
          <cell r="V1652">
            <v>0</v>
          </cell>
          <cell r="W1652">
            <v>0</v>
          </cell>
          <cell r="Y1652">
            <v>0</v>
          </cell>
          <cell r="AA1652">
            <v>0</v>
          </cell>
          <cell r="AJ1652">
            <v>0</v>
          </cell>
          <cell r="AN1652">
            <v>0</v>
          </cell>
          <cell r="AR1652">
            <v>0</v>
          </cell>
          <cell r="AV1652">
            <v>0</v>
          </cell>
          <cell r="AZ1652">
            <v>0</v>
          </cell>
        </row>
        <row r="1653">
          <cell r="Q1653">
            <v>-46058869</v>
          </cell>
          <cell r="S1653">
            <v>-45977869</v>
          </cell>
          <cell r="U1653">
            <v>-45895869</v>
          </cell>
          <cell r="V1653">
            <v>-44928869</v>
          </cell>
          <cell r="W1653">
            <v>-47098869</v>
          </cell>
          <cell r="Y1653">
            <v>-49320869</v>
          </cell>
          <cell r="AA1653">
            <v>-56152607</v>
          </cell>
          <cell r="AJ1653">
            <v>-37530195.5</v>
          </cell>
          <cell r="AN1653">
            <v>-40546367.833333336</v>
          </cell>
          <cell r="AR1653">
            <v>-43880873.5</v>
          </cell>
          <cell r="AV1653">
            <v>-49476042.583333336</v>
          </cell>
          <cell r="AZ1653">
            <v>-53053580.25</v>
          </cell>
        </row>
        <row r="1654">
          <cell r="Q1654">
            <v>-187730</v>
          </cell>
          <cell r="S1654">
            <v>-303359.07</v>
          </cell>
          <cell r="U1654">
            <v>-417350.83</v>
          </cell>
          <cell r="V1654">
            <v>-1291557.27</v>
          </cell>
          <cell r="W1654">
            <v>-1137075.49</v>
          </cell>
          <cell r="Y1654">
            <v>-553801.24</v>
          </cell>
          <cell r="AA1654">
            <v>-1316105.46</v>
          </cell>
          <cell r="AJ1654">
            <v>-16529942.5</v>
          </cell>
          <cell r="AN1654">
            <v>-14287806.985416666</v>
          </cell>
          <cell r="AR1654">
            <v>-2747895.5150000001</v>
          </cell>
          <cell r="AV1654">
            <v>-815731.5045833335</v>
          </cell>
          <cell r="AZ1654">
            <v>-780478.70458333322</v>
          </cell>
        </row>
        <row r="1655">
          <cell r="Q1655">
            <v>0</v>
          </cell>
          <cell r="S1655">
            <v>0</v>
          </cell>
          <cell r="U1655">
            <v>0</v>
          </cell>
          <cell r="V1655">
            <v>0</v>
          </cell>
          <cell r="W1655">
            <v>0</v>
          </cell>
          <cell r="Y1655">
            <v>0</v>
          </cell>
          <cell r="AA1655">
            <v>0</v>
          </cell>
          <cell r="AJ1655">
            <v>0</v>
          </cell>
          <cell r="AN1655">
            <v>0</v>
          </cell>
          <cell r="AR1655">
            <v>0</v>
          </cell>
          <cell r="AV1655">
            <v>0</v>
          </cell>
          <cell r="AZ1655">
            <v>0</v>
          </cell>
        </row>
        <row r="1656">
          <cell r="Q1656">
            <v>-7713943</v>
          </cell>
          <cell r="S1656">
            <v>-7649943</v>
          </cell>
          <cell r="U1656">
            <v>-7585943</v>
          </cell>
          <cell r="V1656">
            <v>-7553943</v>
          </cell>
          <cell r="W1656">
            <v>-7521943</v>
          </cell>
          <cell r="Y1656">
            <v>-7457943</v>
          </cell>
          <cell r="AA1656">
            <v>-7393943</v>
          </cell>
          <cell r="AJ1656">
            <v>-7904984.666666667</v>
          </cell>
          <cell r="AN1656">
            <v>-7777318</v>
          </cell>
          <cell r="AR1656">
            <v>-7649651.333333333</v>
          </cell>
          <cell r="AV1656">
            <v>-7521984.666666667</v>
          </cell>
          <cell r="AZ1656">
            <v>-7394318</v>
          </cell>
        </row>
        <row r="1657">
          <cell r="Q1657">
            <v>295</v>
          </cell>
          <cell r="S1657">
            <v>295</v>
          </cell>
          <cell r="U1657">
            <v>0</v>
          </cell>
          <cell r="V1657">
            <v>0</v>
          </cell>
          <cell r="W1657">
            <v>0</v>
          </cell>
          <cell r="Y1657">
            <v>0</v>
          </cell>
          <cell r="AA1657">
            <v>0</v>
          </cell>
          <cell r="AJ1657">
            <v>21889.791666666668</v>
          </cell>
          <cell r="AN1657">
            <v>12421.625</v>
          </cell>
          <cell r="AR1657">
            <v>544.29166666666663</v>
          </cell>
          <cell r="AV1657">
            <v>61.458333333333336</v>
          </cell>
          <cell r="AZ1657">
            <v>0</v>
          </cell>
        </row>
        <row r="1658">
          <cell r="Q1658">
            <v>0</v>
          </cell>
          <cell r="S1658">
            <v>0</v>
          </cell>
          <cell r="U1658">
            <v>0</v>
          </cell>
          <cell r="V1658">
            <v>0</v>
          </cell>
          <cell r="W1658">
            <v>0</v>
          </cell>
          <cell r="Y1658">
            <v>0</v>
          </cell>
          <cell r="AA1658">
            <v>0</v>
          </cell>
          <cell r="AJ1658">
            <v>0</v>
          </cell>
          <cell r="AN1658">
            <v>0</v>
          </cell>
          <cell r="AR1658">
            <v>0</v>
          </cell>
          <cell r="AV1658">
            <v>0</v>
          </cell>
          <cell r="AZ1658">
            <v>0</v>
          </cell>
        </row>
        <row r="1659">
          <cell r="Q1659">
            <v>-248764</v>
          </cell>
          <cell r="S1659">
            <v>-248764</v>
          </cell>
          <cell r="U1659">
            <v>-248764</v>
          </cell>
          <cell r="V1659">
            <v>-248764</v>
          </cell>
          <cell r="W1659">
            <v>-248764</v>
          </cell>
          <cell r="Y1659">
            <v>-248764</v>
          </cell>
          <cell r="AA1659">
            <v>-248764</v>
          </cell>
          <cell r="AJ1659">
            <v>-248764</v>
          </cell>
          <cell r="AN1659">
            <v>-248764</v>
          </cell>
          <cell r="AR1659">
            <v>-248764</v>
          </cell>
          <cell r="AV1659">
            <v>-248764</v>
          </cell>
          <cell r="AZ1659">
            <v>-248764</v>
          </cell>
        </row>
        <row r="1660">
          <cell r="Q1660">
            <v>349</v>
          </cell>
          <cell r="S1660">
            <v>349</v>
          </cell>
          <cell r="U1660">
            <v>0</v>
          </cell>
          <cell r="V1660">
            <v>0</v>
          </cell>
          <cell r="W1660">
            <v>0</v>
          </cell>
          <cell r="Y1660">
            <v>0</v>
          </cell>
          <cell r="AA1660">
            <v>0</v>
          </cell>
          <cell r="AJ1660">
            <v>68832.791666666672</v>
          </cell>
          <cell r="AN1660">
            <v>63291.5</v>
          </cell>
          <cell r="AR1660">
            <v>9686.25</v>
          </cell>
          <cell r="AV1660">
            <v>72.708333333333329</v>
          </cell>
          <cell r="AZ1660">
            <v>0</v>
          </cell>
        </row>
        <row r="1661">
          <cell r="Q1661">
            <v>0</v>
          </cell>
          <cell r="S1661">
            <v>0</v>
          </cell>
          <cell r="U1661">
            <v>0</v>
          </cell>
          <cell r="V1661">
            <v>0</v>
          </cell>
          <cell r="W1661">
            <v>0</v>
          </cell>
          <cell r="Y1661">
            <v>0</v>
          </cell>
          <cell r="AA1661">
            <v>0</v>
          </cell>
          <cell r="AJ1661">
            <v>0</v>
          </cell>
          <cell r="AN1661">
            <v>0</v>
          </cell>
          <cell r="AR1661">
            <v>0</v>
          </cell>
          <cell r="AV1661">
            <v>0</v>
          </cell>
          <cell r="AZ1661">
            <v>0</v>
          </cell>
        </row>
        <row r="1662">
          <cell r="Q1662">
            <v>0</v>
          </cell>
          <cell r="S1662">
            <v>0</v>
          </cell>
          <cell r="U1662">
            <v>0</v>
          </cell>
          <cell r="V1662">
            <v>0</v>
          </cell>
          <cell r="W1662">
            <v>0</v>
          </cell>
          <cell r="Y1662">
            <v>0</v>
          </cell>
          <cell r="AA1662">
            <v>0</v>
          </cell>
          <cell r="AJ1662">
            <v>-17448.204999999998</v>
          </cell>
          <cell r="AN1662">
            <v>-17448.204999999998</v>
          </cell>
          <cell r="AR1662">
            <v>0</v>
          </cell>
          <cell r="AV1662">
            <v>0</v>
          </cell>
          <cell r="AZ1662">
            <v>0</v>
          </cell>
        </row>
        <row r="1663">
          <cell r="Q1663">
            <v>0</v>
          </cell>
          <cell r="S1663">
            <v>0</v>
          </cell>
          <cell r="U1663">
            <v>0</v>
          </cell>
          <cell r="V1663">
            <v>0</v>
          </cell>
          <cell r="W1663">
            <v>0</v>
          </cell>
          <cell r="Y1663">
            <v>0</v>
          </cell>
          <cell r="AA1663">
            <v>0</v>
          </cell>
          <cell r="AJ1663">
            <v>0</v>
          </cell>
          <cell r="AN1663">
            <v>0</v>
          </cell>
          <cell r="AR1663">
            <v>0</v>
          </cell>
          <cell r="AV1663">
            <v>0</v>
          </cell>
          <cell r="AZ1663">
            <v>0</v>
          </cell>
        </row>
        <row r="1664">
          <cell r="Q1664">
            <v>0</v>
          </cell>
          <cell r="S1664">
            <v>0</v>
          </cell>
          <cell r="U1664">
            <v>0</v>
          </cell>
          <cell r="V1664">
            <v>0</v>
          </cell>
          <cell r="W1664">
            <v>0</v>
          </cell>
          <cell r="Y1664">
            <v>0</v>
          </cell>
          <cell r="AA1664">
            <v>0</v>
          </cell>
          <cell r="AJ1664">
            <v>0</v>
          </cell>
          <cell r="AN1664">
            <v>0</v>
          </cell>
          <cell r="AR1664">
            <v>0</v>
          </cell>
          <cell r="AV1664">
            <v>0</v>
          </cell>
          <cell r="AZ1664">
            <v>0</v>
          </cell>
        </row>
        <row r="1665">
          <cell r="Q1665">
            <v>0</v>
          </cell>
          <cell r="S1665">
            <v>0</v>
          </cell>
          <cell r="U1665">
            <v>0</v>
          </cell>
          <cell r="V1665">
            <v>0</v>
          </cell>
          <cell r="W1665">
            <v>0</v>
          </cell>
          <cell r="Y1665">
            <v>0</v>
          </cell>
          <cell r="AA1665">
            <v>0</v>
          </cell>
          <cell r="AJ1665">
            <v>0</v>
          </cell>
          <cell r="AN1665">
            <v>0</v>
          </cell>
          <cell r="AR1665">
            <v>0</v>
          </cell>
          <cell r="AV1665">
            <v>0</v>
          </cell>
          <cell r="AZ1665">
            <v>0</v>
          </cell>
        </row>
        <row r="1666">
          <cell r="Q1666">
            <v>0</v>
          </cell>
          <cell r="S1666">
            <v>0</v>
          </cell>
          <cell r="U1666">
            <v>0</v>
          </cell>
          <cell r="V1666">
            <v>0</v>
          </cell>
          <cell r="W1666">
            <v>0</v>
          </cell>
          <cell r="Y1666">
            <v>0</v>
          </cell>
          <cell r="AA1666">
            <v>0</v>
          </cell>
          <cell r="AJ1666">
            <v>0</v>
          </cell>
          <cell r="AN1666">
            <v>0</v>
          </cell>
          <cell r="AR1666">
            <v>0</v>
          </cell>
          <cell r="AV1666">
            <v>0</v>
          </cell>
          <cell r="AZ1666">
            <v>0</v>
          </cell>
        </row>
        <row r="1667">
          <cell r="Q1667">
            <v>0</v>
          </cell>
          <cell r="S1667">
            <v>0</v>
          </cell>
          <cell r="U1667">
            <v>0</v>
          </cell>
          <cell r="V1667">
            <v>0</v>
          </cell>
          <cell r="W1667">
            <v>0</v>
          </cell>
          <cell r="Y1667">
            <v>0</v>
          </cell>
          <cell r="AA1667">
            <v>0</v>
          </cell>
          <cell r="AJ1667">
            <v>0</v>
          </cell>
          <cell r="AN1667">
            <v>0</v>
          </cell>
          <cell r="AR1667">
            <v>0</v>
          </cell>
          <cell r="AV1667">
            <v>0</v>
          </cell>
          <cell r="AZ1667">
            <v>0</v>
          </cell>
        </row>
        <row r="1668">
          <cell r="Q1668">
            <v>0</v>
          </cell>
          <cell r="S1668">
            <v>0</v>
          </cell>
          <cell r="U1668">
            <v>0</v>
          </cell>
          <cell r="V1668">
            <v>0</v>
          </cell>
          <cell r="W1668">
            <v>0</v>
          </cell>
          <cell r="Y1668">
            <v>0</v>
          </cell>
          <cell r="AA1668">
            <v>0</v>
          </cell>
          <cell r="AJ1668">
            <v>0</v>
          </cell>
          <cell r="AN1668">
            <v>0</v>
          </cell>
          <cell r="AR1668">
            <v>0</v>
          </cell>
          <cell r="AV1668">
            <v>0</v>
          </cell>
          <cell r="AZ1668">
            <v>0</v>
          </cell>
        </row>
        <row r="1669">
          <cell r="Q1669">
            <v>0</v>
          </cell>
          <cell r="S1669">
            <v>0</v>
          </cell>
          <cell r="U1669">
            <v>0</v>
          </cell>
          <cell r="V1669">
            <v>0</v>
          </cell>
          <cell r="W1669">
            <v>0</v>
          </cell>
          <cell r="Y1669">
            <v>0</v>
          </cell>
          <cell r="AA1669">
            <v>0</v>
          </cell>
          <cell r="AJ1669">
            <v>0</v>
          </cell>
          <cell r="AN1669">
            <v>0</v>
          </cell>
          <cell r="AR1669">
            <v>0</v>
          </cell>
          <cell r="AV1669">
            <v>0</v>
          </cell>
          <cell r="AZ1669">
            <v>0</v>
          </cell>
        </row>
        <row r="1670">
          <cell r="Q1670">
            <v>0</v>
          </cell>
          <cell r="S1670">
            <v>0</v>
          </cell>
          <cell r="U1670">
            <v>0</v>
          </cell>
          <cell r="V1670">
            <v>0</v>
          </cell>
          <cell r="W1670">
            <v>0</v>
          </cell>
          <cell r="Y1670">
            <v>0</v>
          </cell>
          <cell r="AA1670">
            <v>0</v>
          </cell>
          <cell r="AJ1670">
            <v>0</v>
          </cell>
          <cell r="AN1670">
            <v>0</v>
          </cell>
          <cell r="AR1670">
            <v>0</v>
          </cell>
          <cell r="AV1670">
            <v>0</v>
          </cell>
          <cell r="AZ1670">
            <v>0</v>
          </cell>
        </row>
        <row r="1671">
          <cell r="Q1671">
            <v>0</v>
          </cell>
          <cell r="S1671">
            <v>0</v>
          </cell>
          <cell r="U1671">
            <v>0</v>
          </cell>
          <cell r="V1671">
            <v>0</v>
          </cell>
          <cell r="W1671">
            <v>0</v>
          </cell>
          <cell r="Y1671">
            <v>0</v>
          </cell>
          <cell r="AA1671">
            <v>0</v>
          </cell>
          <cell r="AJ1671">
            <v>0</v>
          </cell>
          <cell r="AN1671">
            <v>0</v>
          </cell>
          <cell r="AR1671">
            <v>0</v>
          </cell>
          <cell r="AV1671">
            <v>0</v>
          </cell>
          <cell r="AZ1671">
            <v>0</v>
          </cell>
        </row>
        <row r="1672">
          <cell r="Q1672">
            <v>-5331275</v>
          </cell>
          <cell r="S1672">
            <v>-7023226.1900000004</v>
          </cell>
          <cell r="U1672">
            <v>-5367153.71</v>
          </cell>
          <cell r="V1672">
            <v>-4979877.13</v>
          </cell>
          <cell r="W1672">
            <v>-4459855.1399999997</v>
          </cell>
          <cell r="Y1672">
            <v>-3884235.47</v>
          </cell>
          <cell r="AA1672">
            <v>-3608498.53</v>
          </cell>
          <cell r="AJ1672">
            <v>-17227517.458333332</v>
          </cell>
          <cell r="AN1672">
            <v>-17043051.713750001</v>
          </cell>
          <cell r="AR1672">
            <v>-6994854.3954166668</v>
          </cell>
          <cell r="AV1672">
            <v>-5006221.6362499995</v>
          </cell>
          <cell r="AZ1672">
            <v>-4048126.0479166671</v>
          </cell>
        </row>
        <row r="1673">
          <cell r="Q1673">
            <v>0</v>
          </cell>
          <cell r="S1673">
            <v>0</v>
          </cell>
          <cell r="U1673">
            <v>0</v>
          </cell>
          <cell r="V1673">
            <v>0</v>
          </cell>
          <cell r="W1673">
            <v>0</v>
          </cell>
          <cell r="Y1673">
            <v>0</v>
          </cell>
          <cell r="AA1673">
            <v>0</v>
          </cell>
          <cell r="AJ1673">
            <v>0</v>
          </cell>
          <cell r="AN1673">
            <v>0</v>
          </cell>
          <cell r="AR1673">
            <v>0</v>
          </cell>
          <cell r="AV1673">
            <v>0</v>
          </cell>
          <cell r="AZ1673">
            <v>0</v>
          </cell>
        </row>
        <row r="1674">
          <cell r="Q1674">
            <v>-2165925</v>
          </cell>
          <cell r="S1674">
            <v>-3021165.15</v>
          </cell>
          <cell r="U1674">
            <v>-2876766.36</v>
          </cell>
          <cell r="V1674">
            <v>-3069104.86</v>
          </cell>
          <cell r="W1674">
            <v>-2530542.2799999998</v>
          </cell>
          <cell r="Y1674">
            <v>-1291171.6000000001</v>
          </cell>
          <cell r="AA1674">
            <v>-1837830.67</v>
          </cell>
          <cell r="AJ1674">
            <v>-6945527.875</v>
          </cell>
          <cell r="AN1674">
            <v>-6898498.9450000003</v>
          </cell>
          <cell r="AR1674">
            <v>-3004875.7116666674</v>
          </cell>
          <cell r="AV1674">
            <v>-2453611.6137500005</v>
          </cell>
          <cell r="AZ1674">
            <v>-1663008.1616666664</v>
          </cell>
        </row>
        <row r="1675">
          <cell r="Q1675">
            <v>0</v>
          </cell>
          <cell r="S1675">
            <v>0</v>
          </cell>
          <cell r="U1675">
            <v>0</v>
          </cell>
          <cell r="V1675">
            <v>0</v>
          </cell>
          <cell r="W1675">
            <v>0</v>
          </cell>
          <cell r="Y1675">
            <v>0</v>
          </cell>
          <cell r="AA1675">
            <v>0</v>
          </cell>
          <cell r="AJ1675">
            <v>-1317708.3333333333</v>
          </cell>
          <cell r="AN1675">
            <v>-859375</v>
          </cell>
          <cell r="AR1675">
            <v>-401041.66666666669</v>
          </cell>
          <cell r="AV1675">
            <v>0</v>
          </cell>
          <cell r="AZ1675">
            <v>0</v>
          </cell>
        </row>
        <row r="1676">
          <cell r="Q1676">
            <v>9916</v>
          </cell>
          <cell r="S1676">
            <v>9916</v>
          </cell>
          <cell r="U1676">
            <v>0</v>
          </cell>
          <cell r="V1676">
            <v>0</v>
          </cell>
          <cell r="W1676">
            <v>0</v>
          </cell>
          <cell r="Y1676">
            <v>0</v>
          </cell>
          <cell r="AA1676">
            <v>0</v>
          </cell>
          <cell r="AJ1676">
            <v>19005.666666666668</v>
          </cell>
          <cell r="AN1676">
            <v>13199.75</v>
          </cell>
          <cell r="AR1676">
            <v>2956.9583333333335</v>
          </cell>
          <cell r="AV1676">
            <v>2065.8333333333335</v>
          </cell>
          <cell r="AZ1676">
            <v>0</v>
          </cell>
        </row>
        <row r="1677">
          <cell r="Q1677">
            <v>0</v>
          </cell>
          <cell r="S1677">
            <v>0</v>
          </cell>
          <cell r="U1677">
            <v>0</v>
          </cell>
          <cell r="V1677">
            <v>0</v>
          </cell>
          <cell r="W1677">
            <v>0</v>
          </cell>
          <cell r="Y1677">
            <v>0</v>
          </cell>
          <cell r="AA1677">
            <v>0</v>
          </cell>
          <cell r="AJ1677">
            <v>0</v>
          </cell>
          <cell r="AN1677">
            <v>0</v>
          </cell>
          <cell r="AR1677">
            <v>0</v>
          </cell>
          <cell r="AV1677">
            <v>0</v>
          </cell>
          <cell r="AZ1677">
            <v>0</v>
          </cell>
        </row>
        <row r="1678">
          <cell r="Q1678">
            <v>0</v>
          </cell>
          <cell r="S1678">
            <v>0</v>
          </cell>
          <cell r="U1678">
            <v>0</v>
          </cell>
          <cell r="V1678">
            <v>0</v>
          </cell>
          <cell r="W1678">
            <v>0</v>
          </cell>
          <cell r="Y1678">
            <v>0</v>
          </cell>
          <cell r="AA1678">
            <v>0</v>
          </cell>
          <cell r="AJ1678">
            <v>0</v>
          </cell>
          <cell r="AN1678">
            <v>0</v>
          </cell>
          <cell r="AR1678">
            <v>0</v>
          </cell>
          <cell r="AV1678">
            <v>0</v>
          </cell>
          <cell r="AZ1678">
            <v>0</v>
          </cell>
        </row>
        <row r="1679">
          <cell r="Q1679">
            <v>169525</v>
          </cell>
          <cell r="S1679">
            <v>169525</v>
          </cell>
          <cell r="U1679">
            <v>0</v>
          </cell>
          <cell r="V1679">
            <v>0</v>
          </cell>
          <cell r="W1679">
            <v>0</v>
          </cell>
          <cell r="Y1679">
            <v>0</v>
          </cell>
          <cell r="AA1679">
            <v>0</v>
          </cell>
          <cell r="AJ1679">
            <v>193528.04166666666</v>
          </cell>
          <cell r="AN1679">
            <v>228845.75</v>
          </cell>
          <cell r="AR1679">
            <v>232391.16666666666</v>
          </cell>
          <cell r="AV1679">
            <v>35317.708333333336</v>
          </cell>
          <cell r="AZ1679">
            <v>0</v>
          </cell>
        </row>
        <row r="1680">
          <cell r="Q1680">
            <v>0</v>
          </cell>
          <cell r="S1680">
            <v>0</v>
          </cell>
          <cell r="U1680">
            <v>0</v>
          </cell>
          <cell r="V1680">
            <v>0</v>
          </cell>
          <cell r="W1680">
            <v>0</v>
          </cell>
          <cell r="Y1680">
            <v>0</v>
          </cell>
          <cell r="AA1680">
            <v>0</v>
          </cell>
          <cell r="AJ1680">
            <v>-2482149.4583333335</v>
          </cell>
          <cell r="AN1680">
            <v>-1618793.125</v>
          </cell>
          <cell r="AR1680">
            <v>-755436.79166666663</v>
          </cell>
          <cell r="AV1680">
            <v>0</v>
          </cell>
          <cell r="AZ1680">
            <v>0</v>
          </cell>
        </row>
        <row r="1681">
          <cell r="Q1681">
            <v>4256</v>
          </cell>
          <cell r="S1681">
            <v>4256</v>
          </cell>
          <cell r="U1681">
            <v>0</v>
          </cell>
          <cell r="V1681">
            <v>0</v>
          </cell>
          <cell r="W1681">
            <v>0</v>
          </cell>
          <cell r="Y1681">
            <v>0</v>
          </cell>
          <cell r="AA1681">
            <v>0</v>
          </cell>
          <cell r="AJ1681">
            <v>9933.5833333333339</v>
          </cell>
          <cell r="AN1681">
            <v>8360.625</v>
          </cell>
          <cell r="AR1681">
            <v>1871.2083333333333</v>
          </cell>
          <cell r="AV1681">
            <v>886.66666666666663</v>
          </cell>
          <cell r="AZ1681">
            <v>0</v>
          </cell>
        </row>
        <row r="1682">
          <cell r="Q1682">
            <v>-35980000</v>
          </cell>
          <cell r="S1682">
            <v>-35516000</v>
          </cell>
          <cell r="U1682">
            <v>-34964000</v>
          </cell>
          <cell r="V1682">
            <v>-34524000</v>
          </cell>
          <cell r="W1682">
            <v>-34084000</v>
          </cell>
          <cell r="Y1682">
            <v>-33204000</v>
          </cell>
          <cell r="AA1682">
            <v>-32324000</v>
          </cell>
          <cell r="AJ1682">
            <v>-36670041.666666664</v>
          </cell>
          <cell r="AN1682">
            <v>-36080875</v>
          </cell>
          <cell r="AR1682">
            <v>-35302541.666666664</v>
          </cell>
          <cell r="AV1682">
            <v>-33970958.333333336</v>
          </cell>
          <cell r="AZ1682">
            <v>-32322458.333333332</v>
          </cell>
        </row>
        <row r="1683">
          <cell r="Q1683">
            <v>-991187</v>
          </cell>
          <cell r="S1683">
            <v>-905187</v>
          </cell>
          <cell r="U1683">
            <v>-819187</v>
          </cell>
          <cell r="V1683">
            <v>-776187</v>
          </cell>
          <cell r="W1683">
            <v>-733187</v>
          </cell>
          <cell r="Y1683">
            <v>-647187</v>
          </cell>
          <cell r="AA1683">
            <v>-561187</v>
          </cell>
          <cell r="AJ1683">
            <v>-4455853.666666667</v>
          </cell>
          <cell r="AN1683">
            <v>-1012687</v>
          </cell>
          <cell r="AR1683">
            <v>-898020.33333333337</v>
          </cell>
          <cell r="AV1683">
            <v>-732978.66666666663</v>
          </cell>
          <cell r="AZ1683">
            <v>-560228.66666666663</v>
          </cell>
        </row>
        <row r="1684">
          <cell r="AV1684">
            <v>0</v>
          </cell>
          <cell r="AZ1684">
            <v>-10368586.075000001</v>
          </cell>
        </row>
        <row r="1685">
          <cell r="Q1685">
            <v>0</v>
          </cell>
          <cell r="S1685">
            <v>0</v>
          </cell>
          <cell r="U1685">
            <v>0</v>
          </cell>
          <cell r="V1685">
            <v>0</v>
          </cell>
          <cell r="W1685">
            <v>0</v>
          </cell>
          <cell r="Y1685">
            <v>0</v>
          </cell>
          <cell r="AA1685">
            <v>0</v>
          </cell>
          <cell r="AJ1685">
            <v>-3239.5833333333335</v>
          </cell>
          <cell r="AN1685">
            <v>-1656.25</v>
          </cell>
          <cell r="AR1685">
            <v>-72.916666666666671</v>
          </cell>
          <cell r="AV1685">
            <v>0</v>
          </cell>
          <cell r="AZ1685">
            <v>0</v>
          </cell>
        </row>
        <row r="1686">
          <cell r="Q1686">
            <v>0</v>
          </cell>
          <cell r="S1686">
            <v>0</v>
          </cell>
          <cell r="U1686">
            <v>0</v>
          </cell>
          <cell r="V1686">
            <v>0</v>
          </cell>
          <cell r="W1686">
            <v>0</v>
          </cell>
          <cell r="Y1686">
            <v>0</v>
          </cell>
          <cell r="AA1686">
            <v>0</v>
          </cell>
          <cell r="AJ1686">
            <v>-958.33333333333337</v>
          </cell>
          <cell r="AN1686">
            <v>-625</v>
          </cell>
          <cell r="AR1686">
            <v>-291.66666666666669</v>
          </cell>
          <cell r="AV1686">
            <v>0</v>
          </cell>
          <cell r="AZ1686">
            <v>0</v>
          </cell>
        </row>
        <row r="1687">
          <cell r="Q1687">
            <v>0</v>
          </cell>
          <cell r="S1687">
            <v>0</v>
          </cell>
          <cell r="U1687">
            <v>0</v>
          </cell>
          <cell r="V1687">
            <v>0</v>
          </cell>
          <cell r="W1687">
            <v>0</v>
          </cell>
          <cell r="Y1687">
            <v>0</v>
          </cell>
          <cell r="AA1687">
            <v>0</v>
          </cell>
          <cell r="AJ1687">
            <v>0</v>
          </cell>
          <cell r="AN1687">
            <v>0</v>
          </cell>
          <cell r="AR1687">
            <v>0</v>
          </cell>
          <cell r="AV1687">
            <v>0</v>
          </cell>
          <cell r="AZ1687">
            <v>0</v>
          </cell>
        </row>
        <row r="1688">
          <cell r="Q1688">
            <v>0</v>
          </cell>
          <cell r="S1688">
            <v>0</v>
          </cell>
          <cell r="U1688">
            <v>0</v>
          </cell>
          <cell r="V1688">
            <v>0</v>
          </cell>
          <cell r="W1688">
            <v>0</v>
          </cell>
          <cell r="Y1688">
            <v>0</v>
          </cell>
          <cell r="AA1688">
            <v>0</v>
          </cell>
          <cell r="AJ1688">
            <v>0</v>
          </cell>
          <cell r="AN1688">
            <v>0</v>
          </cell>
          <cell r="AR1688">
            <v>0</v>
          </cell>
          <cell r="AV1688">
            <v>0</v>
          </cell>
          <cell r="AZ1688">
            <v>0</v>
          </cell>
        </row>
        <row r="1689">
          <cell r="Q1689">
            <v>-729674</v>
          </cell>
          <cell r="S1689">
            <v>-313674</v>
          </cell>
          <cell r="U1689">
            <v>0</v>
          </cell>
          <cell r="V1689">
            <v>0</v>
          </cell>
          <cell r="W1689">
            <v>0</v>
          </cell>
          <cell r="Y1689">
            <v>0</v>
          </cell>
          <cell r="AA1689">
            <v>0</v>
          </cell>
          <cell r="AJ1689">
            <v>-1469007.3333333333</v>
          </cell>
          <cell r="AN1689">
            <v>-967937.58333333337</v>
          </cell>
          <cell r="AR1689">
            <v>-471379.58333333331</v>
          </cell>
          <cell r="AV1689">
            <v>-108821.58333333333</v>
          </cell>
          <cell r="AZ1689">
            <v>0</v>
          </cell>
        </row>
        <row r="1690">
          <cell r="Q1690">
            <v>0</v>
          </cell>
          <cell r="S1690">
            <v>0</v>
          </cell>
          <cell r="U1690">
            <v>0</v>
          </cell>
          <cell r="V1690">
            <v>0</v>
          </cell>
          <cell r="W1690">
            <v>0</v>
          </cell>
          <cell r="Y1690">
            <v>0</v>
          </cell>
          <cell r="AA1690">
            <v>0</v>
          </cell>
          <cell r="AJ1690">
            <v>-6272.1958333333341</v>
          </cell>
          <cell r="AN1690">
            <v>-4090.5625</v>
          </cell>
          <cell r="AR1690">
            <v>-1908.9291666666666</v>
          </cell>
          <cell r="AV1690">
            <v>0</v>
          </cell>
          <cell r="AZ1690">
            <v>0</v>
          </cell>
        </row>
        <row r="1691">
          <cell r="Q1691">
            <v>-27910</v>
          </cell>
          <cell r="S1691">
            <v>-27910</v>
          </cell>
          <cell r="U1691">
            <v>-26641</v>
          </cell>
          <cell r="V1691">
            <v>-26641</v>
          </cell>
          <cell r="W1691">
            <v>-25372</v>
          </cell>
          <cell r="Y1691">
            <v>-25372</v>
          </cell>
          <cell r="AA1691">
            <v>-24104</v>
          </cell>
          <cell r="AJ1691">
            <v>-30871</v>
          </cell>
          <cell r="AN1691">
            <v>-29179</v>
          </cell>
          <cell r="AR1691">
            <v>-27487</v>
          </cell>
          <cell r="AV1691">
            <v>-25795.333333333332</v>
          </cell>
          <cell r="AZ1691">
            <v>-24104</v>
          </cell>
        </row>
        <row r="1692">
          <cell r="Q1692">
            <v>0</v>
          </cell>
          <cell r="S1692">
            <v>0</v>
          </cell>
          <cell r="U1692">
            <v>0</v>
          </cell>
          <cell r="V1692">
            <v>0</v>
          </cell>
          <cell r="W1692">
            <v>0</v>
          </cell>
          <cell r="Y1692">
            <v>0</v>
          </cell>
          <cell r="AA1692">
            <v>0</v>
          </cell>
          <cell r="AJ1692">
            <v>-4543908.75</v>
          </cell>
          <cell r="AN1692">
            <v>-2963418.75</v>
          </cell>
          <cell r="AR1692">
            <v>-1382928.75</v>
          </cell>
          <cell r="AV1692">
            <v>0</v>
          </cell>
          <cell r="AZ1692">
            <v>0</v>
          </cell>
        </row>
        <row r="1693">
          <cell r="Q1693">
            <v>-89053132</v>
          </cell>
          <cell r="S1693">
            <v>-89053132</v>
          </cell>
          <cell r="U1693">
            <v>-86078132</v>
          </cell>
          <cell r="V1693">
            <v>-86078132</v>
          </cell>
          <cell r="W1693">
            <v>-84678132</v>
          </cell>
          <cell r="Y1693">
            <v>-84678132</v>
          </cell>
          <cell r="AA1693">
            <v>-81655132</v>
          </cell>
          <cell r="AJ1693">
            <v>-91816619.625</v>
          </cell>
          <cell r="AN1693">
            <v>-89090732.625</v>
          </cell>
          <cell r="AR1693">
            <v>-87096720.625</v>
          </cell>
          <cell r="AV1693">
            <v>-85162757</v>
          </cell>
          <cell r="AZ1693">
            <v>-83419257</v>
          </cell>
        </row>
        <row r="1694">
          <cell r="Q1694">
            <v>-6363954</v>
          </cell>
          <cell r="S1694">
            <v>-6363954</v>
          </cell>
          <cell r="U1694">
            <v>-6123954</v>
          </cell>
          <cell r="V1694">
            <v>-6123954</v>
          </cell>
          <cell r="W1694">
            <v>-5883954</v>
          </cell>
          <cell r="Y1694">
            <v>-5883954</v>
          </cell>
          <cell r="AA1694">
            <v>-5643954</v>
          </cell>
          <cell r="AJ1694">
            <v>-7009378.583333333</v>
          </cell>
          <cell r="AN1694">
            <v>-6716785.25</v>
          </cell>
          <cell r="AR1694">
            <v>-6391691.916666667</v>
          </cell>
          <cell r="AV1694">
            <v>-5952579</v>
          </cell>
          <cell r="AZ1694">
            <v>-5550329</v>
          </cell>
        </row>
        <row r="1695">
          <cell r="Q1695">
            <v>0</v>
          </cell>
          <cell r="S1695">
            <v>0</v>
          </cell>
          <cell r="U1695">
            <v>0</v>
          </cell>
          <cell r="V1695">
            <v>0</v>
          </cell>
          <cell r="W1695">
            <v>0</v>
          </cell>
          <cell r="Y1695">
            <v>0</v>
          </cell>
          <cell r="AA1695">
            <v>0</v>
          </cell>
          <cell r="AJ1695">
            <v>0</v>
          </cell>
          <cell r="AN1695">
            <v>0</v>
          </cell>
          <cell r="AR1695">
            <v>0</v>
          </cell>
          <cell r="AV1695">
            <v>0</v>
          </cell>
          <cell r="AZ1695">
            <v>0</v>
          </cell>
        </row>
        <row r="1696">
          <cell r="Q1696">
            <v>0</v>
          </cell>
          <cell r="S1696">
            <v>0</v>
          </cell>
          <cell r="U1696">
            <v>0</v>
          </cell>
          <cell r="V1696">
            <v>0</v>
          </cell>
          <cell r="W1696">
            <v>0</v>
          </cell>
          <cell r="Y1696">
            <v>0</v>
          </cell>
          <cell r="AA1696">
            <v>0</v>
          </cell>
          <cell r="AJ1696">
            <v>0</v>
          </cell>
          <cell r="AN1696">
            <v>0</v>
          </cell>
          <cell r="AR1696">
            <v>0</v>
          </cell>
          <cell r="AV1696">
            <v>0</v>
          </cell>
          <cell r="AZ1696">
            <v>0</v>
          </cell>
        </row>
        <row r="1697">
          <cell r="Q1697">
            <v>0</v>
          </cell>
          <cell r="S1697">
            <v>0</v>
          </cell>
          <cell r="U1697">
            <v>0</v>
          </cell>
          <cell r="V1697">
            <v>0</v>
          </cell>
          <cell r="W1697">
            <v>0</v>
          </cell>
          <cell r="Y1697">
            <v>0</v>
          </cell>
          <cell r="AA1697">
            <v>0</v>
          </cell>
          <cell r="AJ1697">
            <v>0</v>
          </cell>
          <cell r="AN1697">
            <v>0</v>
          </cell>
          <cell r="AR1697">
            <v>0</v>
          </cell>
          <cell r="AV1697">
            <v>0</v>
          </cell>
          <cell r="AZ1697">
            <v>0</v>
          </cell>
        </row>
        <row r="1698">
          <cell r="Q1698">
            <v>-9573084</v>
          </cell>
          <cell r="S1698">
            <v>-9116084</v>
          </cell>
          <cell r="U1698">
            <v>-8844084</v>
          </cell>
          <cell r="V1698">
            <v>-8758084</v>
          </cell>
          <cell r="W1698">
            <v>-8626084</v>
          </cell>
          <cell r="Y1698">
            <v>-8676084</v>
          </cell>
          <cell r="AA1698">
            <v>-8748084</v>
          </cell>
          <cell r="AJ1698">
            <v>-10025292.916666666</v>
          </cell>
          <cell r="AN1698">
            <v>-9645761.916666666</v>
          </cell>
          <cell r="AR1698">
            <v>-9229605.916666666</v>
          </cell>
          <cell r="AV1698">
            <v>-8833658.25</v>
          </cell>
          <cell r="AZ1698">
            <v>-8604877.25</v>
          </cell>
        </row>
        <row r="1699">
          <cell r="Q1699">
            <v>0</v>
          </cell>
          <cell r="S1699">
            <v>0</v>
          </cell>
          <cell r="U1699">
            <v>0</v>
          </cell>
          <cell r="V1699">
            <v>0</v>
          </cell>
          <cell r="W1699">
            <v>0</v>
          </cell>
          <cell r="Y1699">
            <v>0</v>
          </cell>
          <cell r="AA1699">
            <v>0</v>
          </cell>
          <cell r="AJ1699">
            <v>0</v>
          </cell>
          <cell r="AN1699">
            <v>0</v>
          </cell>
          <cell r="AR1699">
            <v>0</v>
          </cell>
          <cell r="AV1699">
            <v>0</v>
          </cell>
          <cell r="AZ1699">
            <v>0</v>
          </cell>
        </row>
        <row r="1700">
          <cell r="Q1700">
            <v>-5956000</v>
          </cell>
          <cell r="S1700">
            <v>-5632000</v>
          </cell>
          <cell r="U1700">
            <v>-5308000</v>
          </cell>
          <cell r="V1700">
            <v>-5146000</v>
          </cell>
          <cell r="W1700">
            <v>-4984000</v>
          </cell>
          <cell r="Y1700">
            <v>-4660000</v>
          </cell>
          <cell r="AA1700">
            <v>-4336000</v>
          </cell>
          <cell r="AJ1700">
            <v>-6807666.666666667</v>
          </cell>
          <cell r="AN1700">
            <v>-6233000</v>
          </cell>
          <cell r="AR1700">
            <v>-5629000</v>
          </cell>
          <cell r="AV1700">
            <v>-4984041.666666667</v>
          </cell>
          <cell r="AZ1700">
            <v>-4320375</v>
          </cell>
        </row>
        <row r="1701">
          <cell r="Q1701">
            <v>0</v>
          </cell>
          <cell r="S1701">
            <v>0</v>
          </cell>
          <cell r="U1701">
            <v>0</v>
          </cell>
          <cell r="V1701">
            <v>0</v>
          </cell>
          <cell r="W1701">
            <v>0</v>
          </cell>
          <cell r="Y1701">
            <v>0</v>
          </cell>
          <cell r="AA1701">
            <v>0</v>
          </cell>
          <cell r="AJ1701">
            <v>0</v>
          </cell>
          <cell r="AN1701">
            <v>0</v>
          </cell>
          <cell r="AR1701">
            <v>0</v>
          </cell>
          <cell r="AV1701">
            <v>0</v>
          </cell>
          <cell r="AZ1701">
            <v>0</v>
          </cell>
        </row>
        <row r="1702">
          <cell r="Q1702">
            <v>0</v>
          </cell>
          <cell r="S1702">
            <v>0</v>
          </cell>
          <cell r="U1702">
            <v>0</v>
          </cell>
          <cell r="V1702">
            <v>0</v>
          </cell>
          <cell r="W1702">
            <v>0</v>
          </cell>
          <cell r="Y1702">
            <v>0</v>
          </cell>
          <cell r="AA1702">
            <v>0</v>
          </cell>
          <cell r="AJ1702">
            <v>-112333.33333333333</v>
          </cell>
          <cell r="AN1702">
            <v>-53958.333333333336</v>
          </cell>
          <cell r="AR1702">
            <v>-23250</v>
          </cell>
          <cell r="AV1702">
            <v>0</v>
          </cell>
          <cell r="AZ1702">
            <v>0</v>
          </cell>
        </row>
        <row r="1703">
          <cell r="Q1703">
            <v>0</v>
          </cell>
          <cell r="S1703">
            <v>0</v>
          </cell>
          <cell r="U1703">
            <v>0</v>
          </cell>
          <cell r="V1703">
            <v>0</v>
          </cell>
          <cell r="W1703">
            <v>0</v>
          </cell>
          <cell r="Y1703">
            <v>0</v>
          </cell>
          <cell r="AA1703">
            <v>0</v>
          </cell>
          <cell r="AJ1703">
            <v>0</v>
          </cell>
          <cell r="AN1703">
            <v>0</v>
          </cell>
          <cell r="AR1703">
            <v>0</v>
          </cell>
          <cell r="AV1703">
            <v>0</v>
          </cell>
          <cell r="AZ1703">
            <v>0</v>
          </cell>
        </row>
        <row r="1704">
          <cell r="Q1704">
            <v>-3844000</v>
          </cell>
          <cell r="S1704">
            <v>-3612000</v>
          </cell>
          <cell r="U1704">
            <v>-3390000</v>
          </cell>
          <cell r="V1704">
            <v>-3282000</v>
          </cell>
          <cell r="W1704">
            <v>-3176000</v>
          </cell>
          <cell r="Y1704">
            <v>-2974000</v>
          </cell>
          <cell r="AA1704">
            <v>-2780000</v>
          </cell>
          <cell r="AJ1704">
            <v>-4594416.666666667</v>
          </cell>
          <cell r="AN1704">
            <v>-4096250</v>
          </cell>
          <cell r="AR1704">
            <v>-3625750</v>
          </cell>
          <cell r="AV1704">
            <v>-3190250</v>
          </cell>
          <cell r="AZ1704">
            <v>-2788708.3333333335</v>
          </cell>
        </row>
        <row r="1705">
          <cell r="Q1705">
            <v>0</v>
          </cell>
          <cell r="S1705">
            <v>0</v>
          </cell>
          <cell r="U1705">
            <v>0</v>
          </cell>
          <cell r="V1705">
            <v>0</v>
          </cell>
          <cell r="W1705">
            <v>0</v>
          </cell>
          <cell r="Y1705">
            <v>0</v>
          </cell>
          <cell r="AA1705">
            <v>0</v>
          </cell>
          <cell r="AJ1705">
            <v>0</v>
          </cell>
          <cell r="AN1705">
            <v>0</v>
          </cell>
          <cell r="AR1705">
            <v>0</v>
          </cell>
          <cell r="AV1705">
            <v>0</v>
          </cell>
          <cell r="AZ1705">
            <v>0</v>
          </cell>
        </row>
        <row r="1706">
          <cell r="Q1706">
            <v>-996538</v>
          </cell>
          <cell r="S1706">
            <v>-1082538</v>
          </cell>
          <cell r="U1706">
            <v>-1173538</v>
          </cell>
          <cell r="V1706">
            <v>-1225538</v>
          </cell>
          <cell r="W1706">
            <v>-1253538</v>
          </cell>
          <cell r="Y1706">
            <v>-1331538</v>
          </cell>
          <cell r="AA1706">
            <v>-1412538</v>
          </cell>
          <cell r="AJ1706">
            <v>-821871.33333333337</v>
          </cell>
          <cell r="AN1706">
            <v>-947913</v>
          </cell>
          <cell r="AR1706">
            <v>-1093746.3333333333</v>
          </cell>
          <cell r="AV1706">
            <v>-1250579.6666666667</v>
          </cell>
          <cell r="AZ1706">
            <v>-1410163</v>
          </cell>
        </row>
        <row r="1707">
          <cell r="Q1707">
            <v>-6591615</v>
          </cell>
          <cell r="S1707">
            <v>-6550159</v>
          </cell>
          <cell r="U1707">
            <v>-6508703</v>
          </cell>
          <cell r="V1707">
            <v>-6487975</v>
          </cell>
          <cell r="W1707">
            <v>-6467247</v>
          </cell>
          <cell r="Y1707">
            <v>-6425791</v>
          </cell>
          <cell r="AA1707">
            <v>-6384335</v>
          </cell>
          <cell r="AJ1707">
            <v>-6715983</v>
          </cell>
          <cell r="AN1707">
            <v>-6633071</v>
          </cell>
          <cell r="AR1707">
            <v>-6550159</v>
          </cell>
          <cell r="AV1707">
            <v>-6467247</v>
          </cell>
          <cell r="AZ1707">
            <v>-6384335</v>
          </cell>
        </row>
        <row r="1708">
          <cell r="Q1708">
            <v>-631000</v>
          </cell>
          <cell r="S1708">
            <v>-631000</v>
          </cell>
          <cell r="U1708">
            <v>-631000</v>
          </cell>
          <cell r="V1708">
            <v>-608000</v>
          </cell>
          <cell r="W1708">
            <v>-481000</v>
          </cell>
          <cell r="Y1708">
            <v>-291000</v>
          </cell>
          <cell r="AA1708">
            <v>-409000</v>
          </cell>
          <cell r="AJ1708">
            <v>-199583.33333333334</v>
          </cell>
          <cell r="AN1708">
            <v>-199583.33333333334</v>
          </cell>
          <cell r="AR1708">
            <v>-456416.66666666669</v>
          </cell>
          <cell r="AV1708">
            <v>-581375</v>
          </cell>
          <cell r="AZ1708">
            <v>-1575375</v>
          </cell>
        </row>
        <row r="1709">
          <cell r="Q1709">
            <v>0</v>
          </cell>
          <cell r="S1709">
            <v>0</v>
          </cell>
          <cell r="U1709">
            <v>0</v>
          </cell>
          <cell r="V1709">
            <v>0</v>
          </cell>
          <cell r="W1709">
            <v>0</v>
          </cell>
          <cell r="Y1709">
            <v>0</v>
          </cell>
          <cell r="AA1709">
            <v>0</v>
          </cell>
          <cell r="AJ1709">
            <v>0</v>
          </cell>
          <cell r="AN1709">
            <v>0</v>
          </cell>
          <cell r="AR1709">
            <v>0</v>
          </cell>
          <cell r="AV1709">
            <v>0</v>
          </cell>
          <cell r="AZ1709">
            <v>0</v>
          </cell>
        </row>
        <row r="1710">
          <cell r="Q1710">
            <v>-4828633</v>
          </cell>
          <cell r="S1710">
            <v>-4828633</v>
          </cell>
          <cell r="U1710">
            <v>-4828633</v>
          </cell>
          <cell r="V1710">
            <v>-4828633</v>
          </cell>
          <cell r="W1710">
            <v>-4828633</v>
          </cell>
          <cell r="Y1710">
            <v>-4828633</v>
          </cell>
          <cell r="AA1710">
            <v>-4828633</v>
          </cell>
          <cell r="AJ1710">
            <v>-4825184.625</v>
          </cell>
          <cell r="AN1710">
            <v>-4829770.625</v>
          </cell>
          <cell r="AR1710">
            <v>-4830064.958333333</v>
          </cell>
          <cell r="AV1710">
            <v>-4828633</v>
          </cell>
          <cell r="AZ1710">
            <v>-4828633</v>
          </cell>
        </row>
        <row r="1711">
          <cell r="Q1711">
            <v>-3584000</v>
          </cell>
          <cell r="S1711">
            <v>-3374000</v>
          </cell>
          <cell r="U1711">
            <v>-3164000</v>
          </cell>
          <cell r="V1711">
            <v>-3059000</v>
          </cell>
          <cell r="W1711">
            <v>-2954000</v>
          </cell>
          <cell r="Y1711">
            <v>-2744000</v>
          </cell>
          <cell r="AA1711">
            <v>-2534000</v>
          </cell>
          <cell r="AJ1711">
            <v>-3777458.3333333335</v>
          </cell>
          <cell r="AN1711">
            <v>-3637125</v>
          </cell>
          <cell r="AR1711">
            <v>-3356791.6666666665</v>
          </cell>
          <cell r="AV1711">
            <v>-2953791.6666666665</v>
          </cell>
          <cell r="AZ1711">
            <v>-2532125</v>
          </cell>
        </row>
        <row r="1712">
          <cell r="Q1712">
            <v>-544000</v>
          </cell>
          <cell r="S1712">
            <v>-512000</v>
          </cell>
          <cell r="U1712">
            <v>-480000</v>
          </cell>
          <cell r="V1712">
            <v>-464000</v>
          </cell>
          <cell r="W1712">
            <v>-448000</v>
          </cell>
          <cell r="Y1712">
            <v>-416000</v>
          </cell>
          <cell r="AA1712">
            <v>-384000</v>
          </cell>
          <cell r="AJ1712">
            <v>-427833.33333333331</v>
          </cell>
          <cell r="AN1712">
            <v>-499833.33333333331</v>
          </cell>
          <cell r="AR1712">
            <v>-503833.33333333331</v>
          </cell>
          <cell r="AV1712">
            <v>-449333.33333333331</v>
          </cell>
          <cell r="AZ1712">
            <v>-384000</v>
          </cell>
        </row>
        <row r="1713">
          <cell r="Q1713">
            <v>-9042017</v>
          </cell>
          <cell r="S1713">
            <v>-9601017</v>
          </cell>
          <cell r="U1713">
            <v>-10161017</v>
          </cell>
          <cell r="V1713">
            <v>-10441017</v>
          </cell>
          <cell r="W1713">
            <v>-10721017</v>
          </cell>
          <cell r="Y1713">
            <v>-11281017</v>
          </cell>
          <cell r="AA1713">
            <v>-11836017</v>
          </cell>
          <cell r="AJ1713">
            <v>-2684504.9583333335</v>
          </cell>
          <cell r="AN1713">
            <v>-5885135.625</v>
          </cell>
          <cell r="AR1713">
            <v>-9364807.958333334</v>
          </cell>
          <cell r="AV1713">
            <v>-10719683.666666666</v>
          </cell>
          <cell r="AZ1713">
            <v>-11836225.333333334</v>
          </cell>
        </row>
        <row r="1714">
          <cell r="Q1714">
            <v>-813000</v>
          </cell>
          <cell r="S1714">
            <v>0</v>
          </cell>
          <cell r="U1714">
            <v>0</v>
          </cell>
          <cell r="V1714">
            <v>0</v>
          </cell>
          <cell r="W1714">
            <v>0</v>
          </cell>
          <cell r="Y1714">
            <v>0</v>
          </cell>
          <cell r="AA1714">
            <v>0</v>
          </cell>
          <cell r="AJ1714">
            <v>-33875</v>
          </cell>
          <cell r="AN1714">
            <v>-281083.33333333331</v>
          </cell>
          <cell r="AR1714">
            <v>-281083.33333333331</v>
          </cell>
          <cell r="AV1714">
            <v>-247208.33333333334</v>
          </cell>
          <cell r="AZ1714">
            <v>0</v>
          </cell>
        </row>
        <row r="1715">
          <cell r="Q1715">
            <v>-253000</v>
          </cell>
          <cell r="S1715">
            <v>-877000</v>
          </cell>
          <cell r="U1715">
            <v>917000</v>
          </cell>
          <cell r="V1715">
            <v>746000</v>
          </cell>
          <cell r="W1715">
            <v>-131000</v>
          </cell>
          <cell r="Y1715">
            <v>-1184000</v>
          </cell>
          <cell r="AA1715">
            <v>-3074000</v>
          </cell>
          <cell r="AJ1715">
            <v>-10541.666666666666</v>
          </cell>
          <cell r="AN1715">
            <v>40958.333333333336</v>
          </cell>
          <cell r="AR1715">
            <v>57166.666666666664</v>
          </cell>
          <cell r="AV1715">
            <v>-994000</v>
          </cell>
          <cell r="AZ1715">
            <v>-3295000</v>
          </cell>
        </row>
        <row r="1716">
          <cell r="Q1716">
            <v>-499000</v>
          </cell>
          <cell r="S1716">
            <v>-607000</v>
          </cell>
          <cell r="U1716">
            <v>-726000</v>
          </cell>
          <cell r="V1716">
            <v>-726000</v>
          </cell>
          <cell r="W1716">
            <v>-726000</v>
          </cell>
          <cell r="Y1716">
            <v>-724000</v>
          </cell>
          <cell r="AA1716">
            <v>-724000</v>
          </cell>
          <cell r="AJ1716">
            <v>-20791.666666666668</v>
          </cell>
          <cell r="AN1716">
            <v>-233500</v>
          </cell>
          <cell r="AR1716">
            <v>-475250</v>
          </cell>
          <cell r="AV1716">
            <v>-696541.66666666663</v>
          </cell>
          <cell r="AZ1716">
            <v>-727166.66666666663</v>
          </cell>
        </row>
        <row r="1717">
          <cell r="S1717">
            <v>280000</v>
          </cell>
          <cell r="U1717">
            <v>688000</v>
          </cell>
          <cell r="V1717">
            <v>519000</v>
          </cell>
          <cell r="W1717">
            <v>439000</v>
          </cell>
          <cell r="Y1717">
            <v>1697000</v>
          </cell>
          <cell r="AA1717">
            <v>3527000</v>
          </cell>
          <cell r="AJ1717">
            <v>0</v>
          </cell>
          <cell r="AN1717">
            <v>113416.66666666667</v>
          </cell>
          <cell r="AR1717">
            <v>352041.66666666669</v>
          </cell>
          <cell r="AV1717">
            <v>1471666.6666666667</v>
          </cell>
          <cell r="AZ1717">
            <v>2420000</v>
          </cell>
        </row>
        <row r="1718">
          <cell r="S1718">
            <v>-3332000</v>
          </cell>
          <cell r="U1718">
            <v>-5721000</v>
          </cell>
          <cell r="V1718">
            <v>-6874000</v>
          </cell>
          <cell r="W1718">
            <v>-8198000</v>
          </cell>
          <cell r="Y1718">
            <v>-10652000</v>
          </cell>
          <cell r="AA1718">
            <v>-13253000</v>
          </cell>
          <cell r="AJ1718">
            <v>0</v>
          </cell>
          <cell r="AN1718">
            <v>-898125</v>
          </cell>
          <cell r="AR1718">
            <v>-3621333.3333333335</v>
          </cell>
          <cell r="AV1718">
            <v>-8032791.666666667</v>
          </cell>
          <cell r="AZ1718">
            <v>-12343208.333333334</v>
          </cell>
        </row>
        <row r="1719">
          <cell r="U1719">
            <v>-7000</v>
          </cell>
          <cell r="V1719">
            <v>0</v>
          </cell>
          <cell r="W1719">
            <v>0</v>
          </cell>
          <cell r="Y1719">
            <v>0</v>
          </cell>
          <cell r="AA1719">
            <v>0</v>
          </cell>
          <cell r="AJ1719">
            <v>0</v>
          </cell>
          <cell r="AN1719">
            <v>-875</v>
          </cell>
          <cell r="AR1719">
            <v>-1166.6666666666667</v>
          </cell>
          <cell r="AV1719">
            <v>-1166.6666666666667</v>
          </cell>
          <cell r="AZ1719">
            <v>-291.66666666666669</v>
          </cell>
        </row>
        <row r="1720">
          <cell r="AR1720">
            <v>0</v>
          </cell>
          <cell r="AV1720">
            <v>7000</v>
          </cell>
          <cell r="AZ1720">
            <v>86416.666666666672</v>
          </cell>
        </row>
        <row r="1721">
          <cell r="AR1721">
            <v>0</v>
          </cell>
          <cell r="AV1721">
            <v>-68625</v>
          </cell>
          <cell r="AZ1721">
            <v>-495750</v>
          </cell>
        </row>
        <row r="1722">
          <cell r="AV1722">
            <v>-464916.66666666669</v>
          </cell>
          <cell r="AZ1722">
            <v>-4272583.333333333</v>
          </cell>
        </row>
        <row r="1723">
          <cell r="AV1723">
            <v>0</v>
          </cell>
          <cell r="AZ1723">
            <v>-625250</v>
          </cell>
        </row>
        <row r="1724">
          <cell r="AV1724">
            <v>0</v>
          </cell>
          <cell r="AZ1724">
            <v>-66708.333333333328</v>
          </cell>
        </row>
        <row r="1725">
          <cell r="Q1725">
            <v>-8967750072.1799965</v>
          </cell>
          <cell r="S1725">
            <v>-8796799245.0899925</v>
          </cell>
          <cell r="U1725">
            <v>-8544073521.8699989</v>
          </cell>
          <cell r="V1725">
            <v>-8443211198.159997</v>
          </cell>
          <cell r="W1725">
            <v>-8402764384.1999931</v>
          </cell>
          <cell r="Y1725">
            <v>-8586482260.5900021</v>
          </cell>
          <cell r="AA1725">
            <v>-8619310602.7900009</v>
          </cell>
          <cell r="AJ1725">
            <v>-7962404785.0204105</v>
          </cell>
          <cell r="AN1725">
            <v>-8288180862.1062536</v>
          </cell>
          <cell r="AR1725">
            <v>-8498242242.4287558</v>
          </cell>
          <cell r="AV1725">
            <v>-8671515549.4954147</v>
          </cell>
          <cell r="AZ1725">
            <v>-8673305475.4054165</v>
          </cell>
        </row>
        <row r="1726">
          <cell r="Q1726">
            <v>0</v>
          </cell>
          <cell r="S1726">
            <v>9.5367431640625E-6</v>
          </cell>
          <cell r="U1726">
            <v>8.58306884765625E-6</v>
          </cell>
          <cell r="V1726">
            <v>0</v>
          </cell>
          <cell r="W1726">
            <v>0</v>
          </cell>
          <cell r="Y1726">
            <v>0</v>
          </cell>
          <cell r="AA1726">
            <v>0</v>
          </cell>
          <cell r="AJ1726">
            <v>1.5894571940104167E-6</v>
          </cell>
          <cell r="AR1726">
            <v>2.5033950805664063E-6</v>
          </cell>
          <cell r="AV1726">
            <v>2.1457672119140625E-6</v>
          </cell>
          <cell r="AZ1726">
            <v>9.9341074625651049E-7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JB-03 P.1 Deficiency"/>
      <sheetName val="KJB-03 P.2 ERF 2011"/>
      <sheetName val="2011 GRC Related==&gt;"/>
      <sheetName val="KJB-03 P.3 2011 GRC ERF"/>
      <sheetName val="KJB-03 P.4 11GRC NonERF Revs"/>
      <sheetName val="RORs &amp; Conv &amp; Prod Fctrs"/>
      <sheetName val="2011 GRC ERF - COS"/>
      <sheetName val="2011 GRC LSR"/>
      <sheetName val="Property Tax 2011 CBR==&gt;"/>
      <sheetName val="11CBR Prop Tax Summary"/>
      <sheetName val="2009 GRC - Revs in 2011 PCA&amp;PT"/>
      <sheetName val="2009 GRC TY Prop Taxes"/>
      <sheetName val="2009 GRC A-1"/>
      <sheetName val="2009 GRC Elec Prop Tax"/>
      <sheetName val="Prop Taxes 12ME Dec11"/>
      <sheetName val="Property Tax 2011 GRC==&gt;"/>
      <sheetName val="11GRC Prop Tax Summary"/>
      <sheetName val="11GRC Prop Tax adj"/>
      <sheetName val="LSR 20.02 Prop Taxes"/>
      <sheetName val="2011 PCA Prop Taxes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ryData"/>
      <sheetName val="WorksheetSum"/>
      <sheetName val="WorksheetDet"/>
      <sheetName val="WorksheetDfn"/>
      <sheetName val="PCS8071"/>
      <sheetName val="GraphSum"/>
      <sheetName val="GraphDetailsWO"/>
      <sheetName val="Civil"/>
      <sheetName val="Structural"/>
      <sheetName val="ControlSystems"/>
      <sheetName val="Electrical"/>
      <sheetName val="Equipment"/>
      <sheetName val="Piping"/>
      <sheetName val="Process"/>
      <sheetName val="ProjectManagement"/>
      <sheetName val="AnvilSumReport"/>
      <sheetName val="GraphDollars"/>
      <sheetName val="GraphDetails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A2" t="str">
            <v>ANVIL PROJECT NO.:  BE8071</v>
          </cell>
          <cell r="H2" t="str">
            <v>Period Ending:</v>
          </cell>
          <cell r="I2">
            <v>37554</v>
          </cell>
        </row>
        <row r="3">
          <cell r="A3" t="str">
            <v>PROJECT TITLE:  BP CLEAN GASOLINE PROJECT</v>
          </cell>
          <cell r="H3" t="str">
            <v>Monthly Data Date:</v>
          </cell>
          <cell r="I3">
            <v>37554</v>
          </cell>
        </row>
        <row r="41">
          <cell r="A41" t="str">
            <v>Period Ending</v>
          </cell>
          <cell r="C41">
            <v>37377</v>
          </cell>
          <cell r="D41">
            <v>37408</v>
          </cell>
          <cell r="E41">
            <v>37438</v>
          </cell>
          <cell r="F41">
            <v>37469</v>
          </cell>
          <cell r="G41">
            <v>37500</v>
          </cell>
          <cell r="H41">
            <v>37530</v>
          </cell>
          <cell r="I41">
            <v>37561</v>
          </cell>
          <cell r="J41">
            <v>37591</v>
          </cell>
        </row>
        <row r="42">
          <cell r="A42" t="str">
            <v>Engineering Plan</v>
          </cell>
          <cell r="C42">
            <v>0</v>
          </cell>
          <cell r="D42">
            <v>4.6875E-2</v>
          </cell>
          <cell r="E42">
            <v>0.15625</v>
          </cell>
          <cell r="F42">
            <v>0.8</v>
          </cell>
          <cell r="G42">
            <v>1.6</v>
          </cell>
          <cell r="H42">
            <v>0.19687499999999999</v>
          </cell>
          <cell r="I42">
            <v>0</v>
          </cell>
          <cell r="J42">
            <v>0</v>
          </cell>
        </row>
        <row r="43">
          <cell r="A43" t="str">
            <v>Engineering Actual</v>
          </cell>
          <cell r="C43">
            <v>0</v>
          </cell>
          <cell r="D43">
            <v>4.6875E-2</v>
          </cell>
          <cell r="E43">
            <v>0.15625</v>
          </cell>
          <cell r="F43">
            <v>0.61</v>
          </cell>
          <cell r="G43">
            <v>1.25</v>
          </cell>
          <cell r="H43">
            <v>0.30312499999999998</v>
          </cell>
        </row>
        <row r="44">
          <cell r="A44" t="str">
            <v>Engineering Forecast</v>
          </cell>
          <cell r="I44">
            <v>0.3</v>
          </cell>
          <cell r="J44">
            <v>0.16250000000000001</v>
          </cell>
        </row>
        <row r="45">
          <cell r="A45" t="str">
            <v xml:space="preserve">Plan % </v>
          </cell>
          <cell r="C45">
            <v>0</v>
          </cell>
          <cell r="D45">
            <v>1.5625</v>
          </cell>
          <cell r="E45">
            <v>6.770833333333333</v>
          </cell>
          <cell r="F45">
            <v>40.104166666666671</v>
          </cell>
          <cell r="G45">
            <v>93.4375</v>
          </cell>
          <cell r="H45">
            <v>100</v>
          </cell>
          <cell r="I45">
            <v>100</v>
          </cell>
          <cell r="J45">
            <v>100</v>
          </cell>
        </row>
        <row r="46">
          <cell r="A46" t="str">
            <v xml:space="preserve">Actual % </v>
          </cell>
          <cell r="C46">
            <v>0</v>
          </cell>
          <cell r="D46">
            <v>1.3992537049767491</v>
          </cell>
          <cell r="E46">
            <v>6.0634327215659125</v>
          </cell>
          <cell r="F46">
            <v>28.824626322521031</v>
          </cell>
          <cell r="G46">
            <v>82.840799167412627</v>
          </cell>
          <cell r="H46">
            <v>82.413086232367746</v>
          </cell>
        </row>
        <row r="47">
          <cell r="A47" t="str">
            <v>Forecast %</v>
          </cell>
          <cell r="H47">
            <v>82.413086232367746</v>
          </cell>
          <cell r="I47">
            <v>94.683026584867079</v>
          </cell>
          <cell r="J47">
            <v>100</v>
          </cell>
        </row>
        <row r="52">
          <cell r="A52" t="str">
            <v>Plan Hours</v>
          </cell>
          <cell r="C52">
            <v>0</v>
          </cell>
          <cell r="D52">
            <v>7.5</v>
          </cell>
          <cell r="E52">
            <v>25</v>
          </cell>
          <cell r="F52">
            <v>160</v>
          </cell>
          <cell r="G52">
            <v>256</v>
          </cell>
          <cell r="H52">
            <v>31.5</v>
          </cell>
          <cell r="I52">
            <v>0</v>
          </cell>
          <cell r="J52">
            <v>0</v>
          </cell>
          <cell r="K52">
            <v>480</v>
          </cell>
          <cell r="L52">
            <v>584.00000030000001</v>
          </cell>
        </row>
        <row r="53">
          <cell r="A53" t="str">
            <v>CUM Plan total</v>
          </cell>
          <cell r="C53">
            <v>0</v>
          </cell>
          <cell r="D53">
            <v>7.5</v>
          </cell>
          <cell r="E53">
            <v>32.5</v>
          </cell>
          <cell r="F53">
            <v>192.5</v>
          </cell>
          <cell r="G53">
            <v>448.5</v>
          </cell>
          <cell r="H53">
            <v>480</v>
          </cell>
          <cell r="I53">
            <v>480</v>
          </cell>
          <cell r="J53">
            <v>480</v>
          </cell>
        </row>
        <row r="54">
          <cell r="A54" t="str">
            <v>Percent Comp.</v>
          </cell>
          <cell r="C54">
            <v>0</v>
          </cell>
          <cell r="D54">
            <v>1.5625E-2</v>
          </cell>
          <cell r="E54">
            <v>6.7708333333333329E-2</v>
          </cell>
          <cell r="F54">
            <v>0.40104166666666669</v>
          </cell>
          <cell r="G54">
            <v>0.93437499999999996</v>
          </cell>
          <cell r="H54">
            <v>1</v>
          </cell>
          <cell r="I54">
            <v>1</v>
          </cell>
          <cell r="J54">
            <v>1</v>
          </cell>
        </row>
        <row r="56">
          <cell r="A56" t="str">
            <v>Actual Hours</v>
          </cell>
          <cell r="C56">
            <v>0</v>
          </cell>
          <cell r="D56">
            <v>7.5</v>
          </cell>
          <cell r="E56">
            <v>25</v>
          </cell>
          <cell r="F56">
            <v>122</v>
          </cell>
          <cell r="G56">
            <v>200</v>
          </cell>
          <cell r="H56">
            <v>48.5</v>
          </cell>
          <cell r="K56">
            <v>403</v>
          </cell>
          <cell r="L56">
            <v>397.00000999999997</v>
          </cell>
        </row>
        <row r="57">
          <cell r="A57" t="str">
            <v>CUM Actual total</v>
          </cell>
          <cell r="C57">
            <v>0</v>
          </cell>
          <cell r="D57">
            <v>7.5</v>
          </cell>
          <cell r="E57">
            <v>32.5</v>
          </cell>
          <cell r="F57">
            <v>154.5</v>
          </cell>
          <cell r="G57">
            <v>354.5</v>
          </cell>
          <cell r="H57">
            <v>403</v>
          </cell>
        </row>
        <row r="58">
          <cell r="A58" t="str">
            <v>Percent Comp.</v>
          </cell>
          <cell r="C58">
            <v>0</v>
          </cell>
          <cell r="D58">
            <v>1.3992537049767492E-2</v>
          </cell>
          <cell r="E58">
            <v>6.0634327215659124E-2</v>
          </cell>
          <cell r="F58">
            <v>0.2882462632252103</v>
          </cell>
          <cell r="G58">
            <v>0.82840799167412627</v>
          </cell>
          <cell r="H58">
            <v>0.82413086232367749</v>
          </cell>
          <cell r="I58">
            <v>0</v>
          </cell>
          <cell r="J58">
            <v>0</v>
          </cell>
        </row>
        <row r="60">
          <cell r="A60" t="str">
            <v>Forecast Hours</v>
          </cell>
          <cell r="C60">
            <v>0</v>
          </cell>
          <cell r="D60">
            <v>7.5</v>
          </cell>
          <cell r="E60">
            <v>25</v>
          </cell>
          <cell r="F60">
            <v>122</v>
          </cell>
          <cell r="G60">
            <v>200</v>
          </cell>
          <cell r="H60">
            <v>48.5</v>
          </cell>
          <cell r="I60">
            <v>60</v>
          </cell>
          <cell r="J60">
            <v>26</v>
          </cell>
          <cell r="K60">
            <v>489</v>
          </cell>
          <cell r="L60">
            <v>489.0000101</v>
          </cell>
        </row>
        <row r="61">
          <cell r="A61" t="str">
            <v>CUM Forecast total</v>
          </cell>
          <cell r="C61">
            <v>0</v>
          </cell>
          <cell r="D61">
            <v>7.5</v>
          </cell>
          <cell r="E61">
            <v>32.5</v>
          </cell>
          <cell r="F61">
            <v>154.5</v>
          </cell>
          <cell r="G61">
            <v>354.5</v>
          </cell>
          <cell r="H61">
            <v>403</v>
          </cell>
          <cell r="I61">
            <v>463</v>
          </cell>
          <cell r="J61">
            <v>489</v>
          </cell>
        </row>
        <row r="62">
          <cell r="A62" t="str">
            <v>Percent Comp.</v>
          </cell>
          <cell r="C62">
            <v>0</v>
          </cell>
          <cell r="D62">
            <v>1.3992537049767492E-2</v>
          </cell>
          <cell r="E62">
            <v>6.0634327215659124E-2</v>
          </cell>
          <cell r="F62">
            <v>0.2882462632252103</v>
          </cell>
          <cell r="G62">
            <v>0.82840799167412627</v>
          </cell>
          <cell r="H62">
            <v>0.82413086232367749</v>
          </cell>
          <cell r="I62">
            <v>0.9468302658486708</v>
          </cell>
          <cell r="J62">
            <v>1</v>
          </cell>
        </row>
        <row r="66">
          <cell r="A66" t="str">
            <v>Hours per Month</v>
          </cell>
          <cell r="C66">
            <v>160</v>
          </cell>
          <cell r="D66">
            <v>160</v>
          </cell>
          <cell r="E66">
            <v>160</v>
          </cell>
          <cell r="F66">
            <v>200</v>
          </cell>
          <cell r="G66">
            <v>160</v>
          </cell>
          <cell r="H66">
            <v>160</v>
          </cell>
          <cell r="I66">
            <v>200</v>
          </cell>
          <cell r="J66">
            <v>160</v>
          </cell>
        </row>
        <row r="68">
          <cell r="A68" t="str">
            <v>STAFF PLAN HOURS</v>
          </cell>
          <cell r="B68" t="str">
            <v>Forecast</v>
          </cell>
          <cell r="C68">
            <v>37377</v>
          </cell>
          <cell r="D68">
            <v>37408</v>
          </cell>
          <cell r="E68">
            <v>37438</v>
          </cell>
          <cell r="F68">
            <v>37469</v>
          </cell>
          <cell r="G68">
            <v>37500</v>
          </cell>
          <cell r="H68">
            <v>37530</v>
          </cell>
          <cell r="I68">
            <v>37561</v>
          </cell>
          <cell r="J68">
            <v>37591</v>
          </cell>
        </row>
        <row r="69">
          <cell r="A69" t="str">
            <v>DESCRIPTION</v>
          </cell>
          <cell r="K69" t="str">
            <v>Total</v>
          </cell>
          <cell r="L69" t="str">
            <v>Diff</v>
          </cell>
        </row>
        <row r="71">
          <cell r="A71" t="str">
            <v>Civil Engineering</v>
          </cell>
          <cell r="B71">
            <v>361.0000101</v>
          </cell>
          <cell r="C71">
            <v>0</v>
          </cell>
          <cell r="D71">
            <v>3</v>
          </cell>
          <cell r="E71">
            <v>25</v>
          </cell>
          <cell r="F71">
            <v>122</v>
          </cell>
          <cell r="G71">
            <v>103.5</v>
          </cell>
          <cell r="H71">
            <v>48.5</v>
          </cell>
          <cell r="I71">
            <v>40</v>
          </cell>
          <cell r="J71">
            <v>19</v>
          </cell>
          <cell r="K71">
            <v>361</v>
          </cell>
          <cell r="L71">
            <v>1.0099999997237319E-5</v>
          </cell>
        </row>
        <row r="72">
          <cell r="A72" t="str">
            <v>Civil Design</v>
          </cell>
          <cell r="B72">
            <v>128</v>
          </cell>
          <cell r="C72">
            <v>0</v>
          </cell>
          <cell r="D72">
            <v>4.5</v>
          </cell>
          <cell r="E72">
            <v>0</v>
          </cell>
          <cell r="F72">
            <v>0</v>
          </cell>
          <cell r="G72">
            <v>96.5</v>
          </cell>
          <cell r="H72">
            <v>0</v>
          </cell>
          <cell r="I72">
            <v>20</v>
          </cell>
          <cell r="J72">
            <v>7</v>
          </cell>
          <cell r="K72">
            <v>128</v>
          </cell>
          <cell r="L72">
            <v>0</v>
          </cell>
        </row>
        <row r="74">
          <cell r="A74" t="str">
            <v>TOTAL</v>
          </cell>
          <cell r="B74">
            <v>489.0000101</v>
          </cell>
          <cell r="C74">
            <v>0</v>
          </cell>
          <cell r="D74">
            <v>7.5</v>
          </cell>
          <cell r="E74">
            <v>25</v>
          </cell>
          <cell r="F74">
            <v>122</v>
          </cell>
          <cell r="G74">
            <v>200</v>
          </cell>
          <cell r="H74">
            <v>48.5</v>
          </cell>
          <cell r="I74">
            <v>60</v>
          </cell>
          <cell r="J74">
            <v>26</v>
          </cell>
          <cell r="K74">
            <v>489</v>
          </cell>
          <cell r="L74">
            <v>1.0099999997237319E-5</v>
          </cell>
        </row>
        <row r="78">
          <cell r="A78" t="str">
            <v>STAFF PLAN EQUIVALENTS</v>
          </cell>
          <cell r="B78" t="str">
            <v>Forecast</v>
          </cell>
          <cell r="C78">
            <v>37377</v>
          </cell>
          <cell r="D78">
            <v>37408</v>
          </cell>
          <cell r="E78">
            <v>37438</v>
          </cell>
          <cell r="F78">
            <v>37469</v>
          </cell>
          <cell r="G78">
            <v>37500</v>
          </cell>
          <cell r="H78">
            <v>37530</v>
          </cell>
          <cell r="I78">
            <v>37561</v>
          </cell>
          <cell r="J78">
            <v>37591</v>
          </cell>
        </row>
        <row r="79">
          <cell r="A79" t="str">
            <v>DESCRIPTION</v>
          </cell>
          <cell r="K79" t="str">
            <v>Total</v>
          </cell>
          <cell r="L79" t="str">
            <v>Diff</v>
          </cell>
        </row>
        <row r="81">
          <cell r="A81" t="str">
            <v>Civil Engineering</v>
          </cell>
          <cell r="B81">
            <v>361.0000101</v>
          </cell>
          <cell r="C81">
            <v>0</v>
          </cell>
          <cell r="D81">
            <v>1.8749999999999999E-2</v>
          </cell>
          <cell r="E81">
            <v>0.15625</v>
          </cell>
          <cell r="F81">
            <v>0.61</v>
          </cell>
          <cell r="G81">
            <v>0.64687499999999998</v>
          </cell>
          <cell r="H81">
            <v>0.30312499999999998</v>
          </cell>
          <cell r="I81">
            <v>0.2</v>
          </cell>
          <cell r="J81">
            <v>0.11874999999999999</v>
          </cell>
          <cell r="K81">
            <v>361</v>
          </cell>
          <cell r="L81">
            <v>1.0099999997237319E-5</v>
          </cell>
        </row>
        <row r="82">
          <cell r="A82" t="str">
            <v>Civil Design</v>
          </cell>
          <cell r="B82">
            <v>128</v>
          </cell>
          <cell r="C82">
            <v>0</v>
          </cell>
          <cell r="D82">
            <v>2.8125000000000001E-2</v>
          </cell>
          <cell r="E82">
            <v>0</v>
          </cell>
          <cell r="F82">
            <v>0</v>
          </cell>
          <cell r="G82">
            <v>0.60312500000000002</v>
          </cell>
          <cell r="H82">
            <v>0</v>
          </cell>
          <cell r="I82">
            <v>0.1</v>
          </cell>
          <cell r="J82">
            <v>4.3749999999999997E-2</v>
          </cell>
          <cell r="K82">
            <v>128</v>
          </cell>
          <cell r="L82">
            <v>0</v>
          </cell>
        </row>
        <row r="84">
          <cell r="A84" t="str">
            <v>TOTAL</v>
          </cell>
          <cell r="B84">
            <v>489.0000101</v>
          </cell>
          <cell r="C84">
            <v>0</v>
          </cell>
          <cell r="D84">
            <v>4.6875E-2</v>
          </cell>
          <cell r="E84">
            <v>0.15625</v>
          </cell>
          <cell r="F84">
            <v>0.61</v>
          </cell>
          <cell r="G84">
            <v>1.25</v>
          </cell>
          <cell r="H84">
            <v>0.30312499999999998</v>
          </cell>
          <cell r="I84">
            <v>0.30000000000000004</v>
          </cell>
          <cell r="J84">
            <v>0.16249999999999998</v>
          </cell>
          <cell r="K84">
            <v>489</v>
          </cell>
          <cell r="L84">
            <v>1.0099999997237319E-5</v>
          </cell>
        </row>
        <row r="89">
          <cell r="A89" t="str">
            <v>ORIGINAL PLAN HOURS</v>
          </cell>
          <cell r="B89" t="str">
            <v>Forecast</v>
          </cell>
          <cell r="C89">
            <v>37377</v>
          </cell>
          <cell r="D89">
            <v>37408</v>
          </cell>
          <cell r="E89">
            <v>37438</v>
          </cell>
          <cell r="F89">
            <v>37469</v>
          </cell>
          <cell r="G89">
            <v>37500</v>
          </cell>
          <cell r="H89">
            <v>37530</v>
          </cell>
          <cell r="I89">
            <v>37561</v>
          </cell>
          <cell r="J89">
            <v>37591</v>
          </cell>
        </row>
        <row r="90">
          <cell r="A90" t="str">
            <v>DESCRIPTION</v>
          </cell>
          <cell r="K90" t="str">
            <v>Total</v>
          </cell>
          <cell r="L90" t="str">
            <v>Diff</v>
          </cell>
        </row>
        <row r="92">
          <cell r="A92" t="str">
            <v>Civil Engineering</v>
          </cell>
          <cell r="B92">
            <v>360.0000101</v>
          </cell>
          <cell r="C92">
            <v>0</v>
          </cell>
          <cell r="D92">
            <v>3</v>
          </cell>
          <cell r="E92">
            <v>25</v>
          </cell>
          <cell r="F92">
            <v>140</v>
          </cell>
          <cell r="G92">
            <v>170</v>
          </cell>
          <cell r="H92">
            <v>22</v>
          </cell>
          <cell r="I92">
            <v>0</v>
          </cell>
          <cell r="J92">
            <v>0</v>
          </cell>
          <cell r="K92">
            <v>360</v>
          </cell>
          <cell r="L92">
            <v>1.0099999997237319E-5</v>
          </cell>
        </row>
        <row r="93">
          <cell r="A93" t="str">
            <v>Civil Design</v>
          </cell>
          <cell r="B93">
            <v>120</v>
          </cell>
          <cell r="C93">
            <v>0</v>
          </cell>
          <cell r="D93">
            <v>4.5</v>
          </cell>
          <cell r="E93">
            <v>0</v>
          </cell>
          <cell r="F93">
            <v>20</v>
          </cell>
          <cell r="G93">
            <v>86</v>
          </cell>
          <cell r="H93">
            <v>9.5</v>
          </cell>
          <cell r="I93">
            <v>0</v>
          </cell>
          <cell r="J93">
            <v>0</v>
          </cell>
          <cell r="K93">
            <v>120</v>
          </cell>
          <cell r="L93">
            <v>0</v>
          </cell>
        </row>
        <row r="95">
          <cell r="A95" t="str">
            <v>TOTAL</v>
          </cell>
          <cell r="B95">
            <v>480.0000101</v>
          </cell>
          <cell r="C95">
            <v>0</v>
          </cell>
          <cell r="D95">
            <v>7.5</v>
          </cell>
          <cell r="E95">
            <v>25</v>
          </cell>
          <cell r="F95">
            <v>160</v>
          </cell>
          <cell r="G95">
            <v>256</v>
          </cell>
          <cell r="H95">
            <v>31.5</v>
          </cell>
          <cell r="I95">
            <v>0</v>
          </cell>
          <cell r="J95">
            <v>0</v>
          </cell>
          <cell r="K95">
            <v>480</v>
          </cell>
          <cell r="L95">
            <v>1.0099999997237319E-5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elbudg"/>
      <sheetName val="RPT02"/>
      <sheetName val="SO2RPT"/>
      <sheetName val="NOXRPT"/>
      <sheetName val="jbilaton02"/>
      <sheetName val="jbilatof02"/>
      <sheetName val="Annual Sales &amp; Load Forecast"/>
      <sheetName val="2001-2003susq1"/>
      <sheetName val="2001-2003susq2"/>
      <sheetName val="Gen Budg"/>
      <sheetName val="GB On Peak"/>
      <sheetName val="GB Off Peak"/>
      <sheetName val="Year 2001-11_20-Un2"/>
      <sheetName val="Year 2001-11_20-Un1"/>
      <sheetName val="Cost_SummarySheet"/>
      <sheetName val="RPT04"/>
      <sheetName val="Gen Budg 2002"/>
      <sheetName val="GB On Peak (2)"/>
      <sheetName val="GB Off Peak (2)"/>
      <sheetName val="2001-2005 budget"/>
      <sheetName val="PLR FERC worksheet"/>
      <sheetName val="Gen_SummarySheet"/>
      <sheetName val="GB Off Peak new"/>
      <sheetName val="Gen Budg new"/>
      <sheetName val="GB On Peak new"/>
      <sheetName val="Total MWHs-2002"/>
      <sheetName val="On-peak MWH"/>
      <sheetName val="Off-peak MWH"/>
      <sheetName val="Gen Budg 10_11"/>
      <sheetName val="GB On Peak 10_11"/>
      <sheetName val="GB Off Peak 10_11"/>
      <sheetName val="Bilat_Spot_Sales"/>
      <sheetName val="PJM Expected"/>
      <sheetName val="Bilat_Spot_Purch."/>
      <sheetName val="PJM"/>
      <sheetName val="Scheduled Load (with Losses)"/>
    </sheetNames>
    <sheetDataSet>
      <sheetData sheetId="0" refreshError="1">
        <row r="1">
          <cell r="A1" t="str">
            <v>BLUE = MANUAL ENTRY</v>
          </cell>
          <cell r="C1" t="str">
            <v xml:space="preserve"> </v>
          </cell>
          <cell r="F1" t="str">
            <v>SUMMARY SHEET</v>
          </cell>
          <cell r="O1" t="str">
            <v>FUELBUDG.XLS</v>
          </cell>
        </row>
        <row r="2">
          <cell r="F2" t="str">
            <v>TOTAL GENERATION</v>
          </cell>
          <cell r="L2" t="str">
            <v>CASE:2001 FORECAST</v>
          </cell>
          <cell r="P2" t="str">
            <v>1</v>
          </cell>
        </row>
        <row r="3">
          <cell r="F3" t="str">
            <v xml:space="preserve">                   </v>
          </cell>
          <cell r="L3">
            <v>36851</v>
          </cell>
          <cell r="M3" t="str">
            <v xml:space="preserve">    </v>
          </cell>
        </row>
        <row r="4">
          <cell r="F4" t="str">
            <v>(OUTPUT &amp; INTERCHANGE - MILLIONS OF KWH)</v>
          </cell>
        </row>
        <row r="6">
          <cell r="A6" t="str">
            <v>STEAM STATIONS</v>
          </cell>
          <cell r="C6" t="str">
            <v>JANUARY</v>
          </cell>
          <cell r="D6" t="str">
            <v>FEBRUARY</v>
          </cell>
          <cell r="E6" t="str">
            <v>MARCH</v>
          </cell>
          <cell r="F6" t="str">
            <v>APRIL</v>
          </cell>
          <cell r="G6" t="str">
            <v>MAY</v>
          </cell>
          <cell r="H6" t="str">
            <v>JUNE</v>
          </cell>
          <cell r="I6" t="str">
            <v>JULY</v>
          </cell>
          <cell r="J6" t="str">
            <v>AUGUST</v>
          </cell>
          <cell r="K6" t="str">
            <v>SEPTEMBER</v>
          </cell>
          <cell r="L6" t="str">
            <v>OCTOBER</v>
          </cell>
          <cell r="M6" t="str">
            <v>NOVEMBER</v>
          </cell>
          <cell r="N6" t="str">
            <v>DECEMBER</v>
          </cell>
          <cell r="O6" t="str">
            <v>TOTAL</v>
          </cell>
        </row>
        <row r="7">
          <cell r="A7" t="str">
            <v xml:space="preserve">  COAL-FIRED</v>
          </cell>
        </row>
        <row r="8">
          <cell r="A8" t="str">
            <v xml:space="preserve">    Brunner Island</v>
          </cell>
          <cell r="C8">
            <v>814</v>
          </cell>
          <cell r="D8">
            <v>770</v>
          </cell>
          <cell r="E8">
            <v>840</v>
          </cell>
          <cell r="F8">
            <v>540</v>
          </cell>
          <cell r="G8">
            <v>557</v>
          </cell>
          <cell r="H8">
            <v>764</v>
          </cell>
          <cell r="I8">
            <v>826</v>
          </cell>
          <cell r="J8">
            <v>830</v>
          </cell>
          <cell r="K8">
            <v>524.79999999999995</v>
          </cell>
          <cell r="L8">
            <v>523.19999999999993</v>
          </cell>
          <cell r="M8">
            <v>497.2</v>
          </cell>
          <cell r="N8">
            <v>747.7</v>
          </cell>
          <cell r="O8">
            <v>8234</v>
          </cell>
        </row>
        <row r="9">
          <cell r="A9" t="str">
            <v xml:space="preserve">    Martins Creek 1-2</v>
          </cell>
          <cell r="C9">
            <v>124</v>
          </cell>
          <cell r="D9">
            <v>117</v>
          </cell>
          <cell r="E9">
            <v>93</v>
          </cell>
          <cell r="F9">
            <v>98</v>
          </cell>
          <cell r="G9">
            <v>61.6</v>
          </cell>
          <cell r="H9">
            <v>88.2</v>
          </cell>
          <cell r="I9">
            <v>91.3</v>
          </cell>
          <cell r="J9">
            <v>98.7</v>
          </cell>
          <cell r="K9">
            <v>34.924999999999997</v>
          </cell>
          <cell r="L9">
            <v>134.1</v>
          </cell>
          <cell r="M9">
            <v>75.099999999999994</v>
          </cell>
          <cell r="N9">
            <v>94</v>
          </cell>
          <cell r="O9">
            <v>1110</v>
          </cell>
        </row>
        <row r="10">
          <cell r="A10" t="str">
            <v xml:space="preserve">    Sunbury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 xml:space="preserve">    Holtwood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 xml:space="preserve">    Keystone</v>
          </cell>
          <cell r="C12">
            <v>138</v>
          </cell>
          <cell r="D12">
            <v>128</v>
          </cell>
          <cell r="E12">
            <v>138</v>
          </cell>
          <cell r="F12">
            <v>114.7</v>
          </cell>
          <cell r="G12">
            <v>69</v>
          </cell>
          <cell r="H12">
            <v>132</v>
          </cell>
          <cell r="I12">
            <v>138</v>
          </cell>
          <cell r="J12">
            <v>138</v>
          </cell>
          <cell r="K12">
            <v>132</v>
          </cell>
          <cell r="L12">
            <v>138</v>
          </cell>
          <cell r="M12">
            <v>132</v>
          </cell>
          <cell r="N12">
            <v>138</v>
          </cell>
          <cell r="O12">
            <v>1536</v>
          </cell>
        </row>
        <row r="13">
          <cell r="A13" t="str">
            <v xml:space="preserve">    Conemaugh</v>
          </cell>
          <cell r="C13">
            <v>168.5</v>
          </cell>
          <cell r="D13">
            <v>157.80000000000001</v>
          </cell>
          <cell r="E13">
            <v>168.8</v>
          </cell>
          <cell r="F13">
            <v>163.19999999999999</v>
          </cell>
          <cell r="G13">
            <v>168.8</v>
          </cell>
          <cell r="H13">
            <v>163.19999999999999</v>
          </cell>
          <cell r="I13">
            <v>168.8</v>
          </cell>
          <cell r="J13">
            <v>168.8</v>
          </cell>
          <cell r="K13">
            <v>103.39999999999999</v>
          </cell>
          <cell r="L13">
            <v>84.4</v>
          </cell>
          <cell r="M13">
            <v>108.8</v>
          </cell>
          <cell r="N13">
            <v>148.9</v>
          </cell>
          <cell r="O13">
            <v>1773</v>
          </cell>
        </row>
        <row r="14">
          <cell r="A14" t="str">
            <v xml:space="preserve">    Montour</v>
          </cell>
          <cell r="C14">
            <v>816</v>
          </cell>
          <cell r="D14">
            <v>766.7</v>
          </cell>
          <cell r="E14">
            <v>689</v>
          </cell>
          <cell r="F14">
            <v>395</v>
          </cell>
          <cell r="G14">
            <v>496</v>
          </cell>
          <cell r="H14">
            <v>860</v>
          </cell>
          <cell r="I14">
            <v>937.6</v>
          </cell>
          <cell r="J14">
            <v>916.4</v>
          </cell>
          <cell r="K14">
            <v>773.2</v>
          </cell>
          <cell r="L14">
            <v>686</v>
          </cell>
          <cell r="M14">
            <v>673.75</v>
          </cell>
          <cell r="N14">
            <v>789.9</v>
          </cell>
          <cell r="O14">
            <v>8800</v>
          </cell>
        </row>
        <row r="15">
          <cell r="A15" t="str">
            <v xml:space="preserve">    TOTAL COAL-FIRED</v>
          </cell>
          <cell r="C15">
            <v>2060.5</v>
          </cell>
          <cell r="D15">
            <v>1939.5</v>
          </cell>
          <cell r="E15">
            <v>1928.8</v>
          </cell>
          <cell r="F15">
            <v>1310.9</v>
          </cell>
          <cell r="G15">
            <v>1352.4</v>
          </cell>
          <cell r="H15">
            <v>2007.4</v>
          </cell>
          <cell r="I15">
            <v>2161.6999999999998</v>
          </cell>
          <cell r="J15">
            <v>2151.9</v>
          </cell>
          <cell r="K15">
            <v>1568.3</v>
          </cell>
          <cell r="L15">
            <v>1565.7</v>
          </cell>
          <cell r="M15">
            <v>1486.8999999999999</v>
          </cell>
          <cell r="N15">
            <v>1918.5</v>
          </cell>
          <cell r="O15">
            <v>21453</v>
          </cell>
        </row>
        <row r="16">
          <cell r="A16" t="str">
            <v xml:space="preserve">    Martins Creek 3-4</v>
          </cell>
          <cell r="C16">
            <v>95.8</v>
          </cell>
          <cell r="D16">
            <v>95.8</v>
          </cell>
          <cell r="E16">
            <v>34.799999999999997</v>
          </cell>
          <cell r="F16">
            <v>23.8</v>
          </cell>
          <cell r="G16">
            <v>73.2</v>
          </cell>
          <cell r="H16">
            <v>250.2</v>
          </cell>
          <cell r="I16">
            <v>400.4</v>
          </cell>
          <cell r="J16">
            <v>400.4</v>
          </cell>
          <cell r="K16">
            <v>146.4</v>
          </cell>
          <cell r="L16">
            <v>32.299999999999997</v>
          </cell>
          <cell r="M16">
            <v>34.799999999999997</v>
          </cell>
          <cell r="N16">
            <v>80.599999999999994</v>
          </cell>
          <cell r="O16">
            <v>1669</v>
          </cell>
        </row>
        <row r="17">
          <cell r="A17" t="str">
            <v xml:space="preserve">      TOTAL FOSSIL STEAM</v>
          </cell>
          <cell r="C17">
            <v>2156.3000000000002</v>
          </cell>
          <cell r="D17">
            <v>2035.3</v>
          </cell>
          <cell r="E17">
            <v>1963.6</v>
          </cell>
          <cell r="F17">
            <v>1334.7</v>
          </cell>
          <cell r="G17">
            <v>1425.6000000000001</v>
          </cell>
          <cell r="H17">
            <v>2257.6</v>
          </cell>
          <cell r="I17">
            <v>2562.1</v>
          </cell>
          <cell r="J17">
            <v>2552.3000000000002</v>
          </cell>
          <cell r="K17">
            <v>1714.7</v>
          </cell>
          <cell r="L17">
            <v>1598</v>
          </cell>
          <cell r="M17">
            <v>1521.7</v>
          </cell>
          <cell r="N17">
            <v>1999.1</v>
          </cell>
          <cell r="O17">
            <v>23121</v>
          </cell>
        </row>
        <row r="19">
          <cell r="A19" t="str">
            <v xml:space="preserve">  NUCLEAR</v>
          </cell>
        </row>
        <row r="20">
          <cell r="A20" t="str">
            <v xml:space="preserve">    Susquehanna 1 (PL 90% Share)</v>
          </cell>
          <cell r="C20">
            <v>713.1</v>
          </cell>
          <cell r="D20">
            <v>644.1</v>
          </cell>
          <cell r="E20">
            <v>713.1</v>
          </cell>
          <cell r="F20">
            <v>690.1</v>
          </cell>
          <cell r="G20">
            <v>447.2</v>
          </cell>
          <cell r="H20">
            <v>690.1</v>
          </cell>
          <cell r="I20">
            <v>713.1</v>
          </cell>
          <cell r="J20">
            <v>713.1</v>
          </cell>
          <cell r="K20">
            <v>690.1</v>
          </cell>
          <cell r="L20">
            <v>713.1</v>
          </cell>
          <cell r="M20">
            <v>690.1</v>
          </cell>
          <cell r="N20">
            <v>713.1</v>
          </cell>
          <cell r="O20">
            <v>8130</v>
          </cell>
        </row>
        <row r="21">
          <cell r="A21" t="str">
            <v xml:space="preserve">    Susquehanna 2 (PL 90% Share)</v>
          </cell>
          <cell r="C21">
            <v>715</v>
          </cell>
          <cell r="D21">
            <v>636.79999999999995</v>
          </cell>
          <cell r="E21">
            <v>176.2</v>
          </cell>
          <cell r="F21">
            <v>41.4</v>
          </cell>
          <cell r="G21">
            <v>710.9</v>
          </cell>
          <cell r="H21">
            <v>698.8</v>
          </cell>
          <cell r="I21">
            <v>722.1</v>
          </cell>
          <cell r="J21">
            <v>722.1</v>
          </cell>
          <cell r="K21">
            <v>698.8</v>
          </cell>
          <cell r="L21">
            <v>722.1</v>
          </cell>
          <cell r="M21">
            <v>698.8</v>
          </cell>
          <cell r="N21">
            <v>722.1</v>
          </cell>
          <cell r="O21">
            <v>7265</v>
          </cell>
        </row>
        <row r="23">
          <cell r="A23" t="str">
            <v xml:space="preserve">    TOTAL NUCLEAR</v>
          </cell>
          <cell r="C23">
            <v>1428.1</v>
          </cell>
          <cell r="D23">
            <v>1280.9000000000001</v>
          </cell>
          <cell r="E23">
            <v>889.3</v>
          </cell>
          <cell r="F23">
            <v>731.5</v>
          </cell>
          <cell r="G23">
            <v>1158.0999999999999</v>
          </cell>
          <cell r="H23">
            <v>1388.9</v>
          </cell>
          <cell r="I23">
            <v>1435.2</v>
          </cell>
          <cell r="J23">
            <v>1435.2</v>
          </cell>
          <cell r="K23">
            <v>1388.9</v>
          </cell>
          <cell r="L23">
            <v>1435.2</v>
          </cell>
          <cell r="M23">
            <v>1388.9</v>
          </cell>
          <cell r="N23">
            <v>1435.2</v>
          </cell>
          <cell r="O23">
            <v>15395</v>
          </cell>
        </row>
        <row r="25">
          <cell r="A25" t="str">
            <v>COMBUSTION TURBINES</v>
          </cell>
          <cell r="C25">
            <v>0.5</v>
          </cell>
          <cell r="D25">
            <v>0.9</v>
          </cell>
          <cell r="E25">
            <v>0.1</v>
          </cell>
          <cell r="F25">
            <v>0.2</v>
          </cell>
          <cell r="G25">
            <v>0.5</v>
          </cell>
          <cell r="H25">
            <v>0.5</v>
          </cell>
          <cell r="I25">
            <v>5</v>
          </cell>
          <cell r="J25">
            <v>1.6</v>
          </cell>
          <cell r="K25">
            <v>2.4</v>
          </cell>
          <cell r="L25">
            <v>0.2</v>
          </cell>
          <cell r="M25">
            <v>0.2</v>
          </cell>
          <cell r="N25">
            <v>0.2</v>
          </cell>
          <cell r="O25">
            <v>12</v>
          </cell>
        </row>
        <row r="27">
          <cell r="A27" t="str">
            <v>DIESELS</v>
          </cell>
          <cell r="C27">
            <v>0.1</v>
          </cell>
          <cell r="D27">
            <v>0.1</v>
          </cell>
          <cell r="E27">
            <v>0.1</v>
          </cell>
          <cell r="F27">
            <v>0.1</v>
          </cell>
          <cell r="G27">
            <v>0.2</v>
          </cell>
          <cell r="H27">
            <v>0.2</v>
          </cell>
          <cell r="I27">
            <v>0.1</v>
          </cell>
          <cell r="J27">
            <v>0.1</v>
          </cell>
          <cell r="K27">
            <v>0.1</v>
          </cell>
          <cell r="L27">
            <v>0.1</v>
          </cell>
          <cell r="M27">
            <v>0.1</v>
          </cell>
          <cell r="N27">
            <v>0.1</v>
          </cell>
          <cell r="O27">
            <v>1</v>
          </cell>
        </row>
        <row r="29">
          <cell r="A29" t="str">
            <v>HYDRO STATIONS</v>
          </cell>
        </row>
        <row r="30">
          <cell r="A30" t="str">
            <v xml:space="preserve">  Holtwood</v>
          </cell>
          <cell r="C30">
            <v>53</v>
          </cell>
          <cell r="D30">
            <v>52</v>
          </cell>
          <cell r="E30">
            <v>70</v>
          </cell>
          <cell r="F30">
            <v>67</v>
          </cell>
          <cell r="G30">
            <v>65</v>
          </cell>
          <cell r="H30">
            <v>48</v>
          </cell>
          <cell r="I30">
            <v>36</v>
          </cell>
          <cell r="J30">
            <v>28</v>
          </cell>
          <cell r="K30">
            <v>25.3</v>
          </cell>
          <cell r="L30">
            <v>31</v>
          </cell>
          <cell r="M30">
            <v>45</v>
          </cell>
          <cell r="N30">
            <v>54</v>
          </cell>
          <cell r="O30">
            <v>574</v>
          </cell>
        </row>
        <row r="31">
          <cell r="A31" t="str">
            <v xml:space="preserve">  Wallenpaupack</v>
          </cell>
          <cell r="C31">
            <v>8.1999999999999993</v>
          </cell>
          <cell r="D31">
            <v>7.4</v>
          </cell>
          <cell r="E31">
            <v>7.3</v>
          </cell>
          <cell r="F31">
            <v>8.3000000000000007</v>
          </cell>
          <cell r="G31">
            <v>6.2</v>
          </cell>
          <cell r="H31">
            <v>6.7</v>
          </cell>
          <cell r="I31">
            <v>6.3</v>
          </cell>
          <cell r="J31">
            <v>5.7</v>
          </cell>
          <cell r="K31">
            <v>5.9</v>
          </cell>
          <cell r="L31">
            <v>5.0999999999999996</v>
          </cell>
          <cell r="M31">
            <v>4.7</v>
          </cell>
          <cell r="N31">
            <v>6.6</v>
          </cell>
          <cell r="O31">
            <v>78</v>
          </cell>
        </row>
        <row r="33">
          <cell r="A33" t="str">
            <v xml:space="preserve">  TOTAL HYDRO</v>
          </cell>
          <cell r="C33">
            <v>61.2</v>
          </cell>
          <cell r="D33">
            <v>59.4</v>
          </cell>
          <cell r="E33">
            <v>77.3</v>
          </cell>
          <cell r="F33">
            <v>75.3</v>
          </cell>
          <cell r="G33">
            <v>71.2</v>
          </cell>
          <cell r="H33">
            <v>54.7</v>
          </cell>
          <cell r="I33">
            <v>42.3</v>
          </cell>
          <cell r="J33">
            <v>33.700000000000003</v>
          </cell>
          <cell r="K33">
            <v>31.200000000000003</v>
          </cell>
          <cell r="L33">
            <v>36.1</v>
          </cell>
          <cell r="M33">
            <v>49.7</v>
          </cell>
          <cell r="N33">
            <v>60.6</v>
          </cell>
          <cell r="O33">
            <v>653</v>
          </cell>
        </row>
        <row r="35">
          <cell r="A35" t="str">
            <v xml:space="preserve">      TOTAL GENERATION</v>
          </cell>
          <cell r="C35">
            <v>3646.2</v>
          </cell>
          <cell r="D35">
            <v>3376.6</v>
          </cell>
          <cell r="E35">
            <v>2930.3999999999996</v>
          </cell>
          <cell r="F35">
            <v>2141.7999999999997</v>
          </cell>
          <cell r="G35">
            <v>2655.5999999999995</v>
          </cell>
          <cell r="H35">
            <v>3701.8999999999996</v>
          </cell>
          <cell r="I35">
            <v>4044.7000000000003</v>
          </cell>
          <cell r="J35">
            <v>4022.8999999999996</v>
          </cell>
          <cell r="K35">
            <v>3137.3</v>
          </cell>
          <cell r="L35">
            <v>3069.5999999999995</v>
          </cell>
          <cell r="M35">
            <v>2960.6</v>
          </cell>
          <cell r="N35">
            <v>3495.2</v>
          </cell>
          <cell r="O35">
            <v>39183</v>
          </cell>
        </row>
        <row r="37">
          <cell r="A37" t="str">
            <v>POWER PURCHASES</v>
          </cell>
        </row>
        <row r="38">
          <cell r="A38" t="str">
            <v xml:space="preserve">  Short-term - Other Utilities</v>
          </cell>
          <cell r="C38">
            <v>2677.4303711799671</v>
          </cell>
          <cell r="D38">
            <v>2156.8887812305543</v>
          </cell>
          <cell r="E38">
            <v>2825.6782031233347</v>
          </cell>
          <cell r="F38">
            <v>2659.7924305566653</v>
          </cell>
          <cell r="G38">
            <v>3160.3783543079885</v>
          </cell>
          <cell r="H38">
            <v>3948.8673394166985</v>
          </cell>
          <cell r="I38">
            <v>4831.6930868202444</v>
          </cell>
          <cell r="J38">
            <v>4679.7051982400199</v>
          </cell>
          <cell r="K38">
            <v>3348.0084327590603</v>
          </cell>
          <cell r="L38">
            <v>2547.4139125659799</v>
          </cell>
          <cell r="M38">
            <v>1966.3050553543999</v>
          </cell>
          <cell r="N38">
            <v>2837.4045029406398</v>
          </cell>
          <cell r="O38">
            <v>37640</v>
          </cell>
        </row>
        <row r="39">
          <cell r="A39" t="str">
            <v xml:space="preserve">  Non-utility Generation</v>
          </cell>
          <cell r="C39">
            <v>205.8</v>
          </cell>
          <cell r="D39">
            <v>229.3</v>
          </cell>
          <cell r="E39">
            <v>211.1</v>
          </cell>
          <cell r="F39">
            <v>204.3</v>
          </cell>
          <cell r="G39">
            <v>201.5</v>
          </cell>
          <cell r="H39">
            <v>233.6</v>
          </cell>
          <cell r="I39">
            <v>211.1</v>
          </cell>
          <cell r="J39">
            <v>200.2</v>
          </cell>
          <cell r="K39">
            <v>186.3</v>
          </cell>
          <cell r="L39">
            <v>201.7</v>
          </cell>
          <cell r="M39">
            <v>213.2</v>
          </cell>
          <cell r="N39">
            <v>239.2</v>
          </cell>
          <cell r="O39">
            <v>2537</v>
          </cell>
        </row>
        <row r="40">
          <cell r="A40" t="str">
            <v xml:space="preserve">  Safe Harbor</v>
          </cell>
          <cell r="C40">
            <v>31.4</v>
          </cell>
          <cell r="D40">
            <v>32.700000000000003</v>
          </cell>
          <cell r="E40">
            <v>57.5</v>
          </cell>
          <cell r="F40">
            <v>56.9</v>
          </cell>
          <cell r="G40">
            <v>41.8</v>
          </cell>
          <cell r="H40">
            <v>23.5</v>
          </cell>
          <cell r="I40">
            <v>15.6</v>
          </cell>
          <cell r="J40">
            <v>11.2</v>
          </cell>
          <cell r="K40">
            <v>10.3</v>
          </cell>
          <cell r="L40">
            <v>15.8</v>
          </cell>
          <cell r="M40">
            <v>25.4</v>
          </cell>
          <cell r="N40">
            <v>33.200000000000003</v>
          </cell>
          <cell r="O40">
            <v>355</v>
          </cell>
        </row>
        <row r="41">
          <cell r="A41" t="str">
            <v xml:space="preserve">  PJM Interchange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 t="str">
            <v xml:space="preserve">  PASNY </v>
          </cell>
          <cell r="C42">
            <v>2.4</v>
          </cell>
          <cell r="D42">
            <v>2.4</v>
          </cell>
          <cell r="E42">
            <v>2.4</v>
          </cell>
          <cell r="F42">
            <v>2.4</v>
          </cell>
          <cell r="G42">
            <v>2.4</v>
          </cell>
          <cell r="H42">
            <v>2.4</v>
          </cell>
          <cell r="I42">
            <v>2.4</v>
          </cell>
          <cell r="J42">
            <v>2.4</v>
          </cell>
          <cell r="K42">
            <v>2.4</v>
          </cell>
          <cell r="L42">
            <v>2.4</v>
          </cell>
          <cell r="M42">
            <v>2.4</v>
          </cell>
          <cell r="N42">
            <v>2.4</v>
          </cell>
          <cell r="O42">
            <v>29</v>
          </cell>
        </row>
        <row r="43">
          <cell r="A43" t="str">
            <v xml:space="preserve">  Borderline</v>
          </cell>
          <cell r="C43">
            <v>0.1</v>
          </cell>
          <cell r="D43">
            <v>0.1</v>
          </cell>
          <cell r="E43">
            <v>0.1</v>
          </cell>
          <cell r="F43">
            <v>0.1</v>
          </cell>
          <cell r="G43">
            <v>0.1</v>
          </cell>
          <cell r="H43">
            <v>0.1</v>
          </cell>
          <cell r="I43">
            <v>0.1</v>
          </cell>
          <cell r="J43">
            <v>0.1</v>
          </cell>
          <cell r="K43">
            <v>0.1</v>
          </cell>
          <cell r="L43">
            <v>0.1</v>
          </cell>
          <cell r="M43">
            <v>0.1</v>
          </cell>
          <cell r="N43">
            <v>0.1</v>
          </cell>
          <cell r="O43">
            <v>1</v>
          </cell>
        </row>
        <row r="45">
          <cell r="A45" t="str">
            <v xml:space="preserve">    TOTAL POWER PURCHASES</v>
          </cell>
          <cell r="C45">
            <v>2917.1</v>
          </cell>
          <cell r="D45">
            <v>2421.4</v>
          </cell>
          <cell r="E45">
            <v>3096.7999999999997</v>
          </cell>
          <cell r="F45">
            <v>2923.5</v>
          </cell>
          <cell r="G45">
            <v>3406.2000000000003</v>
          </cell>
          <cell r="H45">
            <v>4208.5</v>
          </cell>
          <cell r="I45">
            <v>5060.8999999999996</v>
          </cell>
          <cell r="J45">
            <v>4893.5999999999995</v>
          </cell>
          <cell r="K45">
            <v>3547.1</v>
          </cell>
          <cell r="L45">
            <v>2767.4</v>
          </cell>
          <cell r="M45">
            <v>2207.4</v>
          </cell>
          <cell r="N45">
            <v>3112.3</v>
          </cell>
          <cell r="O45">
            <v>40562</v>
          </cell>
        </row>
        <row r="47">
          <cell r="A47" t="str">
            <v>TOTAL ENERGY AVAILABLE</v>
          </cell>
          <cell r="C47">
            <v>6563.2999999999993</v>
          </cell>
          <cell r="D47">
            <v>5798</v>
          </cell>
          <cell r="E47">
            <v>6027.1999999999989</v>
          </cell>
          <cell r="F47">
            <v>5065.2999999999993</v>
          </cell>
          <cell r="G47">
            <v>6061.7999999999993</v>
          </cell>
          <cell r="H47">
            <v>7910.4</v>
          </cell>
          <cell r="I47">
            <v>9105.6</v>
          </cell>
          <cell r="J47">
            <v>8916.5</v>
          </cell>
          <cell r="K47">
            <v>6684.4</v>
          </cell>
          <cell r="L47">
            <v>5837</v>
          </cell>
          <cell r="M47">
            <v>5168</v>
          </cell>
          <cell r="N47">
            <v>6607.5</v>
          </cell>
          <cell r="O47">
            <v>79745</v>
          </cell>
        </row>
        <row r="49">
          <cell r="A49" t="str">
            <v>NON-SYSTEM ENERGY SALES</v>
          </cell>
        </row>
        <row r="50">
          <cell r="A50" t="str">
            <v xml:space="preserve">  Sales to ACE 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A51" t="str">
            <v xml:space="preserve">  Sales to JCP&amp;L 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A52" t="str">
            <v xml:space="preserve">  Sales to BG&amp;E</v>
          </cell>
          <cell r="C52">
            <v>-92.7</v>
          </cell>
          <cell r="D52">
            <v>-83.1</v>
          </cell>
          <cell r="E52">
            <v>-57.7</v>
          </cell>
          <cell r="F52">
            <v>-47.4</v>
          </cell>
          <cell r="G52">
            <v>-75.099999999999994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-356</v>
          </cell>
        </row>
        <row r="53">
          <cell r="A53" t="str">
            <v xml:space="preserve">  Sales to JCP&amp;L</v>
          </cell>
          <cell r="C53">
            <v>-223.2</v>
          </cell>
          <cell r="D53">
            <v>-201.6</v>
          </cell>
          <cell r="E53">
            <v>-223.2</v>
          </cell>
          <cell r="F53">
            <v>-215.7</v>
          </cell>
          <cell r="G53">
            <v>-223.2</v>
          </cell>
          <cell r="H53">
            <v>-216</v>
          </cell>
          <cell r="I53">
            <v>-223.2</v>
          </cell>
          <cell r="J53">
            <v>-223.2</v>
          </cell>
          <cell r="K53">
            <v>-216</v>
          </cell>
          <cell r="L53">
            <v>-223.5</v>
          </cell>
          <cell r="M53">
            <v>-216</v>
          </cell>
          <cell r="N53">
            <v>-223.2</v>
          </cell>
          <cell r="O53">
            <v>-2628</v>
          </cell>
        </row>
        <row r="54">
          <cell r="A54" t="str">
            <v xml:space="preserve">  PJM Interchange </v>
          </cell>
          <cell r="C54">
            <v>-883.36962882003309</v>
          </cell>
          <cell r="D54">
            <v>-835.9112187694459</v>
          </cell>
          <cell r="E54">
            <v>-421.42179687666521</v>
          </cell>
          <cell r="F54">
            <v>-0.60756944333479623</v>
          </cell>
          <cell r="G54">
            <v>-507.32164569201177</v>
          </cell>
          <cell r="H54">
            <v>-1564.4326605833003</v>
          </cell>
          <cell r="I54">
            <v>-1618.9069131797551</v>
          </cell>
          <cell r="J54">
            <v>-1625.99480175998</v>
          </cell>
          <cell r="K54">
            <v>-1005.9915672409397</v>
          </cell>
          <cell r="L54">
            <v>-855.98608743401974</v>
          </cell>
          <cell r="M54">
            <v>-677.09494464560021</v>
          </cell>
          <cell r="N54">
            <v>-844.79549705936051</v>
          </cell>
          <cell r="O54">
            <v>-10842</v>
          </cell>
        </row>
        <row r="55">
          <cell r="A55" t="str">
            <v xml:space="preserve">  Additional Gen Avail. For Sale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A56" t="str">
            <v xml:space="preserve">  Sales to Other</v>
          </cell>
          <cell r="C56">
            <v>-2777.4303711799671</v>
          </cell>
          <cell r="D56">
            <v>-2256.8887812305543</v>
          </cell>
          <cell r="E56">
            <v>-2925.6782031233347</v>
          </cell>
          <cell r="F56">
            <v>-2759.7924305566653</v>
          </cell>
          <cell r="G56">
            <v>-3260.3783543079885</v>
          </cell>
          <cell r="H56">
            <v>-4048.867339416699</v>
          </cell>
          <cell r="I56">
            <v>-4931.6930868202444</v>
          </cell>
          <cell r="J56">
            <v>-4779.7051982400199</v>
          </cell>
          <cell r="K56">
            <v>-3448.0084327590603</v>
          </cell>
          <cell r="L56">
            <v>-2647.4139125659799</v>
          </cell>
          <cell r="M56">
            <v>-2066.3050553543999</v>
          </cell>
          <cell r="N56">
            <v>-2937.4045029406398</v>
          </cell>
          <cell r="O56">
            <v>-38840</v>
          </cell>
        </row>
        <row r="57">
          <cell r="A57" t="str">
            <v>PUC CUST. NON-SYSTEM ENERGY SALES</v>
          </cell>
          <cell r="C57">
            <v>-3976.7000000000003</v>
          </cell>
          <cell r="D57">
            <v>-3377.5</v>
          </cell>
          <cell r="E57">
            <v>-3628</v>
          </cell>
          <cell r="F57">
            <v>-3023.5</v>
          </cell>
          <cell r="G57">
            <v>-4066</v>
          </cell>
          <cell r="H57">
            <v>-5829.2999999999993</v>
          </cell>
          <cell r="I57">
            <v>-6773.7999999999993</v>
          </cell>
          <cell r="J57">
            <v>-6628.9</v>
          </cell>
          <cell r="K57">
            <v>-4670</v>
          </cell>
          <cell r="L57">
            <v>-3726.8999999999996</v>
          </cell>
          <cell r="M57">
            <v>-2959.4</v>
          </cell>
          <cell r="N57">
            <v>-4005.4000000000005</v>
          </cell>
          <cell r="O57">
            <v>-52665</v>
          </cell>
        </row>
        <row r="59">
          <cell r="A59" t="str">
            <v>The low system output estimate is due to excluding Energy Plus acquired load.</v>
          </cell>
        </row>
        <row r="60">
          <cell r="A60" t="str">
            <v xml:space="preserve">SYSTEM OUTPUT (incl UGI supply)      </v>
          </cell>
          <cell r="C60">
            <v>2586.6</v>
          </cell>
          <cell r="D60">
            <v>2420.5</v>
          </cell>
          <cell r="E60">
            <v>2399.1999999999998</v>
          </cell>
          <cell r="F60">
            <v>2041.8</v>
          </cell>
          <cell r="G60">
            <v>1995.8</v>
          </cell>
          <cell r="H60">
            <v>2081.1</v>
          </cell>
          <cell r="I60">
            <v>2331.8000000000002</v>
          </cell>
          <cell r="J60">
            <v>2287.6</v>
          </cell>
          <cell r="K60">
            <v>2014.4</v>
          </cell>
          <cell r="L60">
            <v>2110.1</v>
          </cell>
          <cell r="M60">
            <v>2208.6</v>
          </cell>
          <cell r="N60">
            <v>2602.1</v>
          </cell>
          <cell r="O60">
            <v>27080</v>
          </cell>
        </row>
        <row r="61">
          <cell r="C61" t="str">
            <v xml:space="preserve"> ========</v>
          </cell>
          <cell r="D61" t="str">
            <v xml:space="preserve"> ========</v>
          </cell>
          <cell r="E61" t="str">
            <v xml:space="preserve"> ========</v>
          </cell>
          <cell r="F61" t="str">
            <v xml:space="preserve"> ========</v>
          </cell>
          <cell r="G61" t="str">
            <v xml:space="preserve"> ========</v>
          </cell>
          <cell r="H61" t="str">
            <v xml:space="preserve"> ========</v>
          </cell>
          <cell r="I61" t="str">
            <v xml:space="preserve"> ========</v>
          </cell>
          <cell r="J61" t="str">
            <v xml:space="preserve"> ========</v>
          </cell>
          <cell r="K61" t="str">
            <v xml:space="preserve"> ========</v>
          </cell>
          <cell r="L61" t="str">
            <v xml:space="preserve"> ========</v>
          </cell>
          <cell r="M61" t="str">
            <v xml:space="preserve"> ========</v>
          </cell>
          <cell r="N61" t="str">
            <v xml:space="preserve"> ========</v>
          </cell>
          <cell r="O61" t="str">
            <v xml:space="preserve"> =========</v>
          </cell>
        </row>
        <row r="62">
          <cell r="F62" t="str">
            <v xml:space="preserve">                   PP&amp;L UNIT GENERATION </v>
          </cell>
          <cell r="L62" t="str">
            <v>CASE:2001 FORECAST</v>
          </cell>
          <cell r="P62" t="str">
            <v>2</v>
          </cell>
        </row>
        <row r="63">
          <cell r="F63" t="str">
            <v xml:space="preserve">                 </v>
          </cell>
          <cell r="L63">
            <v>36851</v>
          </cell>
        </row>
        <row r="64">
          <cell r="F64" t="str">
            <v xml:space="preserve">                                  (Millions of KWH)</v>
          </cell>
        </row>
        <row r="66">
          <cell r="A66" t="str">
            <v>PP&amp;L TOTAL GENERATION</v>
          </cell>
          <cell r="C66" t="str">
            <v>JANUARY</v>
          </cell>
          <cell r="D66" t="str">
            <v>FEBRUARY</v>
          </cell>
          <cell r="E66" t="str">
            <v>MARCH</v>
          </cell>
          <cell r="F66" t="str">
            <v>APRIL</v>
          </cell>
          <cell r="G66" t="str">
            <v>MAY</v>
          </cell>
          <cell r="H66" t="str">
            <v>JUNE</v>
          </cell>
          <cell r="I66" t="str">
            <v>JULY</v>
          </cell>
          <cell r="J66" t="str">
            <v>AUGUST</v>
          </cell>
          <cell r="K66" t="str">
            <v>SEPTEMBER</v>
          </cell>
          <cell r="L66" t="str">
            <v>OCTOBER</v>
          </cell>
          <cell r="M66" t="str">
            <v>NOVEMBER</v>
          </cell>
          <cell r="N66" t="str">
            <v>DECEMBER</v>
          </cell>
          <cell r="O66" t="str">
            <v>TOTAL</v>
          </cell>
        </row>
        <row r="68">
          <cell r="A68" t="str">
            <v xml:space="preserve">    Brunner Is. #1</v>
          </cell>
          <cell r="C68">
            <v>185</v>
          </cell>
          <cell r="D68">
            <v>170</v>
          </cell>
          <cell r="E68">
            <v>180</v>
          </cell>
          <cell r="F68">
            <v>160</v>
          </cell>
          <cell r="G68">
            <v>128</v>
          </cell>
          <cell r="H68">
            <v>168</v>
          </cell>
          <cell r="I68">
            <v>185</v>
          </cell>
          <cell r="J68">
            <v>190</v>
          </cell>
          <cell r="K68">
            <v>156</v>
          </cell>
          <cell r="L68">
            <v>181.7</v>
          </cell>
          <cell r="M68">
            <v>97.3</v>
          </cell>
          <cell r="N68">
            <v>164.9</v>
          </cell>
          <cell r="O68">
            <v>1966</v>
          </cell>
        </row>
        <row r="69">
          <cell r="A69" t="str">
            <v xml:space="preserve">    Brunner Is. #2</v>
          </cell>
          <cell r="C69">
            <v>219</v>
          </cell>
          <cell r="D69">
            <v>200</v>
          </cell>
          <cell r="E69">
            <v>200</v>
          </cell>
          <cell r="F69">
            <v>170</v>
          </cell>
          <cell r="G69">
            <v>119</v>
          </cell>
          <cell r="H69">
            <v>186</v>
          </cell>
          <cell r="I69">
            <v>211</v>
          </cell>
          <cell r="J69">
            <v>220</v>
          </cell>
          <cell r="K69">
            <v>38.799999999999997</v>
          </cell>
          <cell r="L69">
            <v>17.100000000000001</v>
          </cell>
          <cell r="M69">
            <v>162.6</v>
          </cell>
          <cell r="N69">
            <v>191.7</v>
          </cell>
          <cell r="O69">
            <v>1935</v>
          </cell>
        </row>
        <row r="70">
          <cell r="A70" t="str">
            <v xml:space="preserve">    Brunner Is. #3</v>
          </cell>
          <cell r="C70">
            <v>410</v>
          </cell>
          <cell r="D70">
            <v>400</v>
          </cell>
          <cell r="E70">
            <v>460</v>
          </cell>
          <cell r="F70">
            <v>210</v>
          </cell>
          <cell r="G70">
            <v>310</v>
          </cell>
          <cell r="H70">
            <v>410</v>
          </cell>
          <cell r="I70">
            <v>430</v>
          </cell>
          <cell r="J70">
            <v>420</v>
          </cell>
          <cell r="K70">
            <v>330</v>
          </cell>
          <cell r="L70">
            <v>324.39999999999998</v>
          </cell>
          <cell r="M70">
            <v>237.3</v>
          </cell>
          <cell r="N70">
            <v>391.1</v>
          </cell>
          <cell r="O70">
            <v>4333</v>
          </cell>
        </row>
        <row r="72">
          <cell r="A72" t="str">
            <v xml:space="preserve">        TOTAL</v>
          </cell>
          <cell r="C72">
            <v>814</v>
          </cell>
          <cell r="D72">
            <v>770</v>
          </cell>
          <cell r="E72">
            <v>840</v>
          </cell>
          <cell r="F72">
            <v>540</v>
          </cell>
          <cell r="G72">
            <v>557</v>
          </cell>
          <cell r="H72">
            <v>764</v>
          </cell>
          <cell r="I72">
            <v>826</v>
          </cell>
          <cell r="J72">
            <v>830</v>
          </cell>
          <cell r="K72">
            <v>524.79999999999995</v>
          </cell>
          <cell r="L72">
            <v>523.19999999999993</v>
          </cell>
          <cell r="M72">
            <v>497.2</v>
          </cell>
          <cell r="N72">
            <v>747.7</v>
          </cell>
          <cell r="O72">
            <v>8234</v>
          </cell>
        </row>
        <row r="74">
          <cell r="A74" t="str">
            <v xml:space="preserve">    Martins Creek #1</v>
          </cell>
          <cell r="C74">
            <v>399.8</v>
          </cell>
          <cell r="D74">
            <v>381.7</v>
          </cell>
          <cell r="E74">
            <v>385</v>
          </cell>
          <cell r="F74">
            <v>0</v>
          </cell>
          <cell r="G74">
            <v>121</v>
          </cell>
          <cell r="H74">
            <v>430</v>
          </cell>
          <cell r="I74">
            <v>466.8</v>
          </cell>
          <cell r="J74">
            <v>456.8</v>
          </cell>
          <cell r="K74">
            <v>385.3</v>
          </cell>
          <cell r="L74">
            <v>388</v>
          </cell>
          <cell r="M74">
            <v>288.8</v>
          </cell>
          <cell r="N74">
            <v>385.4</v>
          </cell>
          <cell r="O74">
            <v>4089</v>
          </cell>
        </row>
        <row r="75">
          <cell r="A75" t="str">
            <v xml:space="preserve">    Martins Creek #2</v>
          </cell>
          <cell r="C75">
            <v>416.2</v>
          </cell>
          <cell r="D75">
            <v>385</v>
          </cell>
          <cell r="E75">
            <v>304</v>
          </cell>
          <cell r="F75">
            <v>395</v>
          </cell>
          <cell r="G75">
            <v>375</v>
          </cell>
          <cell r="H75">
            <v>430</v>
          </cell>
          <cell r="I75">
            <v>470.8</v>
          </cell>
          <cell r="J75">
            <v>459.6</v>
          </cell>
          <cell r="K75">
            <v>387.9</v>
          </cell>
          <cell r="L75">
            <v>298</v>
          </cell>
          <cell r="M75">
            <v>385</v>
          </cell>
          <cell r="N75">
            <v>404.5</v>
          </cell>
          <cell r="O75">
            <v>4711</v>
          </cell>
        </row>
        <row r="77">
          <cell r="A77" t="str">
            <v xml:space="preserve">        TOTAL</v>
          </cell>
          <cell r="C77">
            <v>124</v>
          </cell>
          <cell r="D77">
            <v>117</v>
          </cell>
          <cell r="E77">
            <v>93</v>
          </cell>
          <cell r="F77">
            <v>98</v>
          </cell>
          <cell r="G77">
            <v>61.6</v>
          </cell>
          <cell r="H77">
            <v>88.2</v>
          </cell>
          <cell r="I77">
            <v>91.3</v>
          </cell>
          <cell r="J77">
            <v>98.7</v>
          </cell>
          <cell r="K77">
            <v>34.924999999999997</v>
          </cell>
          <cell r="L77">
            <v>134.1</v>
          </cell>
          <cell r="M77">
            <v>75.099999999999994</v>
          </cell>
          <cell r="N77">
            <v>94</v>
          </cell>
          <cell r="O77">
            <v>8800</v>
          </cell>
        </row>
        <row r="79">
          <cell r="A79" t="str">
            <v xml:space="preserve">    Sunbury #1-2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A80" t="str">
            <v xml:space="preserve">    Sunbury #3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A81" t="str">
            <v xml:space="preserve">    Sunbury #4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3">
          <cell r="A83" t="str">
            <v xml:space="preserve">        TOTAL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5">
          <cell r="A85" t="str">
            <v xml:space="preserve">    Holtwood #17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7">
          <cell r="A87" t="str">
            <v xml:space="preserve">    Keystone #1 (PL Share)</v>
          </cell>
          <cell r="C87">
            <v>69</v>
          </cell>
          <cell r="D87">
            <v>64</v>
          </cell>
          <cell r="E87">
            <v>69</v>
          </cell>
          <cell r="F87">
            <v>66</v>
          </cell>
          <cell r="G87">
            <v>69</v>
          </cell>
          <cell r="H87">
            <v>66</v>
          </cell>
          <cell r="I87">
            <v>69</v>
          </cell>
          <cell r="J87">
            <v>69</v>
          </cell>
          <cell r="K87">
            <v>66</v>
          </cell>
          <cell r="L87">
            <v>69</v>
          </cell>
          <cell r="M87">
            <v>66</v>
          </cell>
          <cell r="N87">
            <v>69</v>
          </cell>
          <cell r="O87">
            <v>811</v>
          </cell>
        </row>
        <row r="88">
          <cell r="A88" t="str">
            <v xml:space="preserve">    Keystone #2 (PL Share)</v>
          </cell>
          <cell r="C88">
            <v>69</v>
          </cell>
          <cell r="D88">
            <v>64</v>
          </cell>
          <cell r="E88">
            <v>69</v>
          </cell>
          <cell r="F88">
            <v>48.7</v>
          </cell>
          <cell r="G88">
            <v>0</v>
          </cell>
          <cell r="H88">
            <v>66</v>
          </cell>
          <cell r="I88">
            <v>69</v>
          </cell>
          <cell r="J88">
            <v>69</v>
          </cell>
          <cell r="K88">
            <v>66</v>
          </cell>
          <cell r="L88">
            <v>69</v>
          </cell>
          <cell r="M88">
            <v>66</v>
          </cell>
          <cell r="N88">
            <v>69</v>
          </cell>
          <cell r="O88">
            <v>725</v>
          </cell>
        </row>
        <row r="90">
          <cell r="A90" t="str">
            <v xml:space="preserve">        TOTAL</v>
          </cell>
          <cell r="C90">
            <v>138</v>
          </cell>
          <cell r="D90">
            <v>128</v>
          </cell>
          <cell r="E90">
            <v>138</v>
          </cell>
          <cell r="F90">
            <v>114.7</v>
          </cell>
          <cell r="G90">
            <v>69</v>
          </cell>
          <cell r="H90">
            <v>132</v>
          </cell>
          <cell r="I90">
            <v>138</v>
          </cell>
          <cell r="J90">
            <v>138</v>
          </cell>
          <cell r="K90">
            <v>132</v>
          </cell>
          <cell r="L90">
            <v>138</v>
          </cell>
          <cell r="M90">
            <v>132</v>
          </cell>
          <cell r="N90">
            <v>138</v>
          </cell>
          <cell r="O90">
            <v>1536</v>
          </cell>
        </row>
        <row r="92">
          <cell r="A92" t="str">
            <v xml:space="preserve">    Conemaugh #1 (PL Share)</v>
          </cell>
          <cell r="C92">
            <v>84.4</v>
          </cell>
          <cell r="D92">
            <v>78.900000000000006</v>
          </cell>
          <cell r="E92">
            <v>84.4</v>
          </cell>
          <cell r="F92">
            <v>81.599999999999994</v>
          </cell>
          <cell r="G92">
            <v>84.4</v>
          </cell>
          <cell r="H92">
            <v>81.599999999999994</v>
          </cell>
          <cell r="I92">
            <v>84.4</v>
          </cell>
          <cell r="J92">
            <v>84.4</v>
          </cell>
          <cell r="K92">
            <v>21.8</v>
          </cell>
          <cell r="L92">
            <v>0</v>
          </cell>
          <cell r="M92">
            <v>27.2</v>
          </cell>
          <cell r="N92">
            <v>84.4</v>
          </cell>
          <cell r="O92">
            <v>798</v>
          </cell>
        </row>
        <row r="93">
          <cell r="A93" t="str">
            <v xml:space="preserve">    Conemaugh #2 (PL Share)</v>
          </cell>
          <cell r="C93">
            <v>84.1</v>
          </cell>
          <cell r="D93">
            <v>78.900000000000006</v>
          </cell>
          <cell r="E93">
            <v>84.4</v>
          </cell>
          <cell r="F93">
            <v>81.599999999999994</v>
          </cell>
          <cell r="G93">
            <v>84.4</v>
          </cell>
          <cell r="H93">
            <v>81.599999999999994</v>
          </cell>
          <cell r="I93">
            <v>84.4</v>
          </cell>
          <cell r="J93">
            <v>84.4</v>
          </cell>
          <cell r="K93">
            <v>81.599999999999994</v>
          </cell>
          <cell r="L93">
            <v>84.4</v>
          </cell>
          <cell r="M93">
            <v>81.599999999999994</v>
          </cell>
          <cell r="N93">
            <v>64.5</v>
          </cell>
          <cell r="O93">
            <v>976</v>
          </cell>
        </row>
        <row r="95">
          <cell r="A95" t="str">
            <v xml:space="preserve">        TOTAL</v>
          </cell>
          <cell r="C95">
            <v>168.5</v>
          </cell>
          <cell r="D95">
            <v>157.80000000000001</v>
          </cell>
          <cell r="E95">
            <v>168.8</v>
          </cell>
          <cell r="F95">
            <v>163.19999999999999</v>
          </cell>
          <cell r="G95">
            <v>168.8</v>
          </cell>
          <cell r="H95">
            <v>163.19999999999999</v>
          </cell>
          <cell r="I95">
            <v>168.8</v>
          </cell>
          <cell r="J95">
            <v>168.8</v>
          </cell>
          <cell r="K95">
            <v>103.39999999999999</v>
          </cell>
          <cell r="L95">
            <v>84.4</v>
          </cell>
          <cell r="M95">
            <v>108.8</v>
          </cell>
          <cell r="N95">
            <v>148.9</v>
          </cell>
          <cell r="O95">
            <v>1774</v>
          </cell>
        </row>
        <row r="97">
          <cell r="A97" t="str">
            <v xml:space="preserve">    Montour #1</v>
          </cell>
          <cell r="C97">
            <v>399.8</v>
          </cell>
          <cell r="D97">
            <v>381.7</v>
          </cell>
          <cell r="E97">
            <v>385</v>
          </cell>
          <cell r="F97">
            <v>0</v>
          </cell>
          <cell r="G97">
            <v>121</v>
          </cell>
          <cell r="H97">
            <v>430</v>
          </cell>
          <cell r="I97">
            <v>466.8</v>
          </cell>
          <cell r="J97">
            <v>456.8</v>
          </cell>
          <cell r="K97">
            <v>385.3</v>
          </cell>
          <cell r="L97">
            <v>388</v>
          </cell>
          <cell r="M97">
            <v>288.8</v>
          </cell>
          <cell r="N97">
            <v>385.4</v>
          </cell>
          <cell r="O97">
            <v>4089</v>
          </cell>
        </row>
        <row r="98">
          <cell r="A98" t="str">
            <v xml:space="preserve">    Montour #2</v>
          </cell>
          <cell r="C98">
            <v>416.2</v>
          </cell>
          <cell r="D98">
            <v>385</v>
          </cell>
          <cell r="E98">
            <v>304</v>
          </cell>
          <cell r="F98">
            <v>395</v>
          </cell>
          <cell r="G98">
            <v>375</v>
          </cell>
          <cell r="H98">
            <v>430</v>
          </cell>
          <cell r="I98">
            <v>470.8</v>
          </cell>
          <cell r="J98">
            <v>459.6</v>
          </cell>
          <cell r="K98">
            <v>387.9</v>
          </cell>
          <cell r="L98">
            <v>298</v>
          </cell>
          <cell r="M98">
            <v>385</v>
          </cell>
          <cell r="N98">
            <v>404.5</v>
          </cell>
          <cell r="O98">
            <v>4711</v>
          </cell>
        </row>
        <row r="100">
          <cell r="A100" t="str">
            <v xml:space="preserve">        TOTAL</v>
          </cell>
          <cell r="C100">
            <v>816</v>
          </cell>
          <cell r="D100">
            <v>766.7</v>
          </cell>
          <cell r="E100">
            <v>689</v>
          </cell>
          <cell r="F100">
            <v>395</v>
          </cell>
          <cell r="G100">
            <v>496</v>
          </cell>
          <cell r="H100">
            <v>860</v>
          </cell>
          <cell r="I100">
            <v>937.6</v>
          </cell>
          <cell r="J100">
            <v>916.40000000000009</v>
          </cell>
          <cell r="K100">
            <v>773.2</v>
          </cell>
          <cell r="L100">
            <v>686</v>
          </cell>
          <cell r="M100">
            <v>673.8</v>
          </cell>
          <cell r="N100">
            <v>789.9</v>
          </cell>
          <cell r="O100">
            <v>8800</v>
          </cell>
        </row>
        <row r="101">
          <cell r="C101" t="str">
            <v xml:space="preserve"> =========</v>
          </cell>
          <cell r="D101" t="str">
            <v xml:space="preserve"> =========</v>
          </cell>
          <cell r="E101" t="str">
            <v xml:space="preserve"> =========</v>
          </cell>
          <cell r="F101" t="str">
            <v xml:space="preserve"> =========</v>
          </cell>
          <cell r="G101" t="str">
            <v xml:space="preserve"> =========</v>
          </cell>
          <cell r="H101" t="str">
            <v xml:space="preserve"> =========</v>
          </cell>
          <cell r="I101" t="str">
            <v xml:space="preserve"> =========</v>
          </cell>
          <cell r="J101" t="str">
            <v xml:space="preserve"> =========</v>
          </cell>
          <cell r="K101" t="str">
            <v xml:space="preserve"> =========</v>
          </cell>
          <cell r="L101" t="str">
            <v xml:space="preserve"> =========</v>
          </cell>
          <cell r="M101" t="str">
            <v xml:space="preserve"> =========</v>
          </cell>
          <cell r="N101" t="str">
            <v xml:space="preserve"> =========</v>
          </cell>
          <cell r="O101" t="str">
            <v xml:space="preserve"> =========</v>
          </cell>
        </row>
        <row r="102">
          <cell r="A102" t="str">
            <v xml:space="preserve"> TOTAL COAL FIRED</v>
          </cell>
          <cell r="C102">
            <v>2060.5</v>
          </cell>
          <cell r="D102">
            <v>1939.5</v>
          </cell>
          <cell r="E102">
            <v>1928.8</v>
          </cell>
          <cell r="F102">
            <v>1310.9</v>
          </cell>
          <cell r="G102">
            <v>1352.4</v>
          </cell>
          <cell r="H102">
            <v>2007.4</v>
          </cell>
          <cell r="I102">
            <v>2161.6999999999998</v>
          </cell>
          <cell r="J102">
            <v>2151.9</v>
          </cell>
          <cell r="K102">
            <v>1568.3</v>
          </cell>
          <cell r="L102">
            <v>1565.7</v>
          </cell>
          <cell r="M102">
            <v>1486.8999999999999</v>
          </cell>
          <cell r="N102">
            <v>1918.5</v>
          </cell>
          <cell r="O102">
            <v>29144</v>
          </cell>
        </row>
        <row r="104">
          <cell r="A104" t="str">
            <v xml:space="preserve">    Martins Creek #3</v>
          </cell>
          <cell r="C104">
            <v>47.9</v>
          </cell>
          <cell r="D104">
            <v>47.9</v>
          </cell>
          <cell r="E104">
            <v>17.399999999999999</v>
          </cell>
          <cell r="F104">
            <v>11.9</v>
          </cell>
          <cell r="G104">
            <v>36.6</v>
          </cell>
          <cell r="H104">
            <v>125.1</v>
          </cell>
          <cell r="I104">
            <v>200.2</v>
          </cell>
          <cell r="J104">
            <v>200.2</v>
          </cell>
          <cell r="K104">
            <v>73.2</v>
          </cell>
          <cell r="L104">
            <v>0</v>
          </cell>
          <cell r="M104">
            <v>17.399999999999999</v>
          </cell>
          <cell r="N104">
            <v>40.299999999999997</v>
          </cell>
          <cell r="O104">
            <v>818</v>
          </cell>
        </row>
        <row r="105">
          <cell r="A105" t="str">
            <v xml:space="preserve">    Martins Creek #4</v>
          </cell>
          <cell r="C105">
            <v>47.9</v>
          </cell>
          <cell r="D105">
            <v>47.9</v>
          </cell>
          <cell r="E105">
            <v>17.399999999999999</v>
          </cell>
          <cell r="F105">
            <v>11.9</v>
          </cell>
          <cell r="G105">
            <v>36.6</v>
          </cell>
          <cell r="H105">
            <v>125.1</v>
          </cell>
          <cell r="I105">
            <v>200.2</v>
          </cell>
          <cell r="J105">
            <v>200.2</v>
          </cell>
          <cell r="K105">
            <v>73.2</v>
          </cell>
          <cell r="L105">
            <v>32.299999999999997</v>
          </cell>
          <cell r="M105">
            <v>17.399999999999999</v>
          </cell>
          <cell r="N105">
            <v>40.299999999999997</v>
          </cell>
          <cell r="O105">
            <v>850</v>
          </cell>
        </row>
        <row r="107">
          <cell r="A107" t="str">
            <v xml:space="preserve"> TOTAL HEAVY OIL FIRED</v>
          </cell>
          <cell r="C107">
            <v>95.8</v>
          </cell>
          <cell r="D107">
            <v>95.8</v>
          </cell>
          <cell r="E107">
            <v>34.799999999999997</v>
          </cell>
          <cell r="F107">
            <v>23.8</v>
          </cell>
          <cell r="G107">
            <v>73.2</v>
          </cell>
          <cell r="H107">
            <v>250.2</v>
          </cell>
          <cell r="I107">
            <v>400.4</v>
          </cell>
          <cell r="J107">
            <v>400.4</v>
          </cell>
          <cell r="K107">
            <v>146.4</v>
          </cell>
          <cell r="L107">
            <v>32.299999999999997</v>
          </cell>
          <cell r="M107">
            <v>34.799999999999997</v>
          </cell>
          <cell r="N107">
            <v>80.599999999999994</v>
          </cell>
          <cell r="O107">
            <v>1668</v>
          </cell>
        </row>
        <row r="109">
          <cell r="A109" t="str">
            <v xml:space="preserve">    Susquehanna #1 (PL 90% Share)</v>
          </cell>
          <cell r="C109">
            <v>713.1</v>
          </cell>
          <cell r="D109">
            <v>644.1</v>
          </cell>
          <cell r="E109">
            <v>713.1</v>
          </cell>
          <cell r="F109">
            <v>690.1</v>
          </cell>
          <cell r="G109">
            <v>447.2</v>
          </cell>
          <cell r="H109">
            <v>690.1</v>
          </cell>
          <cell r="I109">
            <v>713.1</v>
          </cell>
          <cell r="J109">
            <v>713.1</v>
          </cell>
          <cell r="K109">
            <v>690.1</v>
          </cell>
          <cell r="L109">
            <v>713.1</v>
          </cell>
          <cell r="M109">
            <v>690.1</v>
          </cell>
          <cell r="N109">
            <v>713.1</v>
          </cell>
          <cell r="O109">
            <v>8130</v>
          </cell>
        </row>
        <row r="110">
          <cell r="A110" t="str">
            <v xml:space="preserve">    Susquehanna #2 (PL 90% Share)</v>
          </cell>
          <cell r="C110">
            <v>715</v>
          </cell>
          <cell r="D110">
            <v>636.79999999999995</v>
          </cell>
          <cell r="E110">
            <v>176.2</v>
          </cell>
          <cell r="F110">
            <v>41.4</v>
          </cell>
          <cell r="G110">
            <v>710.9</v>
          </cell>
          <cell r="H110">
            <v>698.8</v>
          </cell>
          <cell r="I110">
            <v>722.1</v>
          </cell>
          <cell r="J110">
            <v>722.1</v>
          </cell>
          <cell r="K110">
            <v>698.8</v>
          </cell>
          <cell r="L110">
            <v>722.1</v>
          </cell>
          <cell r="M110">
            <v>698.8</v>
          </cell>
          <cell r="N110">
            <v>722.1</v>
          </cell>
          <cell r="O110">
            <v>7265</v>
          </cell>
        </row>
        <row r="112">
          <cell r="A112" t="str">
            <v xml:space="preserve"> TOTAL PL SHARE NUCLEAR</v>
          </cell>
          <cell r="C112">
            <v>1428.1</v>
          </cell>
          <cell r="D112">
            <v>1280.9000000000001</v>
          </cell>
          <cell r="E112">
            <v>889.3</v>
          </cell>
          <cell r="F112">
            <v>731.5</v>
          </cell>
          <cell r="G112">
            <v>1158.0999999999999</v>
          </cell>
          <cell r="H112">
            <v>1388.9</v>
          </cell>
          <cell r="I112">
            <v>1435.2</v>
          </cell>
          <cell r="J112">
            <v>1435.2</v>
          </cell>
          <cell r="K112">
            <v>1388.9</v>
          </cell>
          <cell r="L112">
            <v>1435.2</v>
          </cell>
          <cell r="M112">
            <v>1388.9</v>
          </cell>
          <cell r="N112">
            <v>1435.2</v>
          </cell>
          <cell r="O112">
            <v>15395</v>
          </cell>
        </row>
        <row r="114">
          <cell r="A114" t="str">
            <v xml:space="preserve"> COMBUSTION TURBINES</v>
          </cell>
          <cell r="C114">
            <v>0.5</v>
          </cell>
          <cell r="D114">
            <v>0.9</v>
          </cell>
          <cell r="E114">
            <v>0.1</v>
          </cell>
          <cell r="F114">
            <v>0.2</v>
          </cell>
          <cell r="G114">
            <v>0.5</v>
          </cell>
          <cell r="H114">
            <v>0.5</v>
          </cell>
          <cell r="I114">
            <v>5</v>
          </cell>
          <cell r="J114">
            <v>1.6</v>
          </cell>
          <cell r="K114">
            <v>2.4</v>
          </cell>
          <cell r="L114">
            <v>0.2</v>
          </cell>
          <cell r="M114">
            <v>0.2</v>
          </cell>
          <cell r="N114">
            <v>0.2</v>
          </cell>
          <cell r="O114">
            <v>12</v>
          </cell>
        </row>
        <row r="115">
          <cell r="A115" t="str">
            <v xml:space="preserve"> </v>
          </cell>
        </row>
        <row r="116">
          <cell r="A116" t="str">
            <v xml:space="preserve"> DIESELS</v>
          </cell>
          <cell r="C116">
            <v>0.1</v>
          </cell>
          <cell r="D116">
            <v>0.1</v>
          </cell>
          <cell r="E116">
            <v>0.1</v>
          </cell>
          <cell r="F116">
            <v>0.1</v>
          </cell>
          <cell r="G116">
            <v>0.2</v>
          </cell>
          <cell r="H116">
            <v>0.2</v>
          </cell>
          <cell r="I116">
            <v>0.1</v>
          </cell>
          <cell r="J116">
            <v>0.1</v>
          </cell>
          <cell r="K116">
            <v>0.1</v>
          </cell>
          <cell r="L116">
            <v>0.1</v>
          </cell>
          <cell r="M116">
            <v>0.1</v>
          </cell>
          <cell r="N116">
            <v>0.1</v>
          </cell>
          <cell r="O116">
            <v>1</v>
          </cell>
        </row>
        <row r="118">
          <cell r="A118" t="str">
            <v xml:space="preserve">    Holtwood Hydro</v>
          </cell>
          <cell r="C118">
            <v>53</v>
          </cell>
          <cell r="D118">
            <v>52</v>
          </cell>
          <cell r="E118">
            <v>70</v>
          </cell>
          <cell r="F118">
            <v>67</v>
          </cell>
          <cell r="G118">
            <v>65</v>
          </cell>
          <cell r="H118">
            <v>48</v>
          </cell>
          <cell r="I118">
            <v>36</v>
          </cell>
          <cell r="J118">
            <v>28</v>
          </cell>
          <cell r="K118">
            <v>25.3</v>
          </cell>
          <cell r="L118">
            <v>31</v>
          </cell>
          <cell r="M118">
            <v>45</v>
          </cell>
          <cell r="N118">
            <v>54</v>
          </cell>
          <cell r="O118">
            <v>574</v>
          </cell>
        </row>
        <row r="119">
          <cell r="A119" t="str">
            <v xml:space="preserve">    Wallenpaupack</v>
          </cell>
          <cell r="C119">
            <v>8.1999999999999993</v>
          </cell>
          <cell r="D119">
            <v>7.4</v>
          </cell>
          <cell r="E119">
            <v>7.3</v>
          </cell>
          <cell r="F119">
            <v>8.3000000000000007</v>
          </cell>
          <cell r="G119">
            <v>6.2</v>
          </cell>
          <cell r="H119">
            <v>6.7</v>
          </cell>
          <cell r="I119">
            <v>6.3</v>
          </cell>
          <cell r="J119">
            <v>5.7</v>
          </cell>
          <cell r="K119">
            <v>5.9</v>
          </cell>
          <cell r="L119">
            <v>5.0999999999999996</v>
          </cell>
          <cell r="M119">
            <v>4.7</v>
          </cell>
          <cell r="N119">
            <v>6.6</v>
          </cell>
          <cell r="O119">
            <v>78</v>
          </cell>
        </row>
        <row r="121">
          <cell r="A121" t="str">
            <v xml:space="preserve"> TOTAL HYDRO</v>
          </cell>
          <cell r="C121">
            <v>61.2</v>
          </cell>
          <cell r="D121">
            <v>59.4</v>
          </cell>
          <cell r="E121">
            <v>77.3</v>
          </cell>
          <cell r="F121">
            <v>75.3</v>
          </cell>
          <cell r="G121">
            <v>71.2</v>
          </cell>
          <cell r="H121">
            <v>54.7</v>
          </cell>
          <cell r="I121">
            <v>42.3</v>
          </cell>
          <cell r="J121">
            <v>33.700000000000003</v>
          </cell>
          <cell r="K121">
            <v>31.200000000000003</v>
          </cell>
          <cell r="L121">
            <v>36.1</v>
          </cell>
          <cell r="M121">
            <v>49.7</v>
          </cell>
          <cell r="N121">
            <v>60.6</v>
          </cell>
          <cell r="O121">
            <v>652</v>
          </cell>
        </row>
        <row r="122">
          <cell r="C122" t="str">
            <v xml:space="preserve"> =========</v>
          </cell>
          <cell r="D122" t="str">
            <v xml:space="preserve"> =========</v>
          </cell>
          <cell r="E122" t="str">
            <v xml:space="preserve"> =========</v>
          </cell>
          <cell r="F122" t="str">
            <v xml:space="preserve"> =========</v>
          </cell>
          <cell r="G122" t="str">
            <v xml:space="preserve"> =========</v>
          </cell>
          <cell r="H122" t="str">
            <v xml:space="preserve"> =========</v>
          </cell>
          <cell r="I122" t="str">
            <v xml:space="preserve"> =========</v>
          </cell>
          <cell r="J122" t="str">
            <v xml:space="preserve"> =========</v>
          </cell>
          <cell r="K122" t="str">
            <v xml:space="preserve"> =========</v>
          </cell>
          <cell r="L122" t="str">
            <v xml:space="preserve"> =========</v>
          </cell>
          <cell r="M122" t="str">
            <v xml:space="preserve"> =========</v>
          </cell>
          <cell r="N122" t="str">
            <v xml:space="preserve"> =========</v>
          </cell>
          <cell r="O122" t="str">
            <v xml:space="preserve"> =========</v>
          </cell>
        </row>
        <row r="123">
          <cell r="A123" t="str">
            <v>TOTAL PP&amp;L GENERATION</v>
          </cell>
          <cell r="C123">
            <v>3646.2</v>
          </cell>
          <cell r="D123">
            <v>3376.6</v>
          </cell>
          <cell r="E123">
            <v>2930.3999999999996</v>
          </cell>
          <cell r="F123">
            <v>2141.7999999999997</v>
          </cell>
          <cell r="G123">
            <v>2655.5999999999995</v>
          </cell>
          <cell r="H123">
            <v>3701.8999999999996</v>
          </cell>
          <cell r="I123">
            <v>4044.7000000000003</v>
          </cell>
          <cell r="J123">
            <v>4022.8999999999996</v>
          </cell>
          <cell r="K123">
            <v>3137.3</v>
          </cell>
          <cell r="L123">
            <v>3069.5999999999995</v>
          </cell>
          <cell r="M123">
            <v>2960.6</v>
          </cell>
          <cell r="N123">
            <v>3495.2</v>
          </cell>
          <cell r="O123">
            <v>46872</v>
          </cell>
        </row>
        <row r="130">
          <cell r="F130" t="str">
            <v>TWO-PARTY SALES</v>
          </cell>
          <cell r="L130" t="str">
            <v>CASE:2001 FORECAST</v>
          </cell>
          <cell r="P130" t="str">
            <v>3</v>
          </cell>
        </row>
        <row r="131">
          <cell r="L131">
            <v>36851</v>
          </cell>
        </row>
        <row r="133">
          <cell r="A133" t="str">
            <v xml:space="preserve">                                 </v>
          </cell>
        </row>
        <row r="134">
          <cell r="A134" t="str">
            <v xml:space="preserve">                                    </v>
          </cell>
          <cell r="C134" t="str">
            <v>JANUARY</v>
          </cell>
          <cell r="D134" t="str">
            <v>FEBRUARY</v>
          </cell>
          <cell r="E134" t="str">
            <v>MARCH</v>
          </cell>
          <cell r="F134" t="str">
            <v>APRIL</v>
          </cell>
          <cell r="G134" t="str">
            <v>MAY</v>
          </cell>
          <cell r="H134" t="str">
            <v>JUNE</v>
          </cell>
          <cell r="I134" t="str">
            <v>JULY</v>
          </cell>
          <cell r="J134" t="str">
            <v>AUGUST</v>
          </cell>
          <cell r="K134" t="str">
            <v>SEPTEMBER</v>
          </cell>
          <cell r="L134" t="str">
            <v>OCTOBER</v>
          </cell>
          <cell r="M134" t="str">
            <v>NOVEMBER</v>
          </cell>
          <cell r="N134" t="str">
            <v>DECEMBER</v>
          </cell>
          <cell r="O134" t="str">
            <v>TOTAL</v>
          </cell>
        </row>
        <row r="136">
          <cell r="A136" t="str">
            <v xml:space="preserve">    Brunner Is. #1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</row>
        <row r="137">
          <cell r="A137" t="str">
            <v xml:space="preserve">    Brunner Is. #2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</row>
        <row r="138">
          <cell r="A138" t="str">
            <v xml:space="preserve">    Brunner Is. #3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40">
          <cell r="A140" t="str">
            <v xml:space="preserve">        TOTAL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</row>
        <row r="142">
          <cell r="A142" t="str">
            <v xml:space="preserve">    Martins Creek #1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</row>
        <row r="143">
          <cell r="A143" t="str">
            <v xml:space="preserve">    Martins Creek #2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5">
          <cell r="A145" t="str">
            <v xml:space="preserve">        TOTAL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7">
          <cell r="A147" t="str">
            <v xml:space="preserve">    Sunbury #1-2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A148" t="str">
            <v xml:space="preserve">    Sunbury #3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 t="str">
            <v xml:space="preserve">    Sunbury #4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1">
          <cell r="A151" t="str">
            <v xml:space="preserve">        TOTAL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3">
          <cell r="A153" t="str">
            <v xml:space="preserve">    Holtwood #17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5">
          <cell r="A155" t="str">
            <v xml:space="preserve">    Keystone #1 (PL Share)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 t="str">
            <v xml:space="preserve">    Keystone #2 (PL Share)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8">
          <cell r="A158" t="str">
            <v xml:space="preserve">        TOTAL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60">
          <cell r="A160" t="str">
            <v xml:space="preserve">    Conemaugh #1 (PL Share)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 t="str">
            <v xml:space="preserve">    Conemaugh #2 (PL Share)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3">
          <cell r="A163" t="str">
            <v xml:space="preserve">        TOTAL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5">
          <cell r="A165" t="str">
            <v xml:space="preserve">    Montour #1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 t="str">
            <v xml:space="preserve">    Montour #2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8">
          <cell r="A168" t="str">
            <v xml:space="preserve">        TOTAL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C169" t="str">
            <v xml:space="preserve"> =========</v>
          </cell>
          <cell r="D169" t="str">
            <v xml:space="preserve"> =========</v>
          </cell>
          <cell r="E169" t="str">
            <v xml:space="preserve"> =========</v>
          </cell>
          <cell r="F169" t="str">
            <v xml:space="preserve"> =========</v>
          </cell>
          <cell r="G169" t="str">
            <v xml:space="preserve"> =========</v>
          </cell>
          <cell r="H169" t="str">
            <v xml:space="preserve"> =========</v>
          </cell>
          <cell r="I169" t="str">
            <v xml:space="preserve"> =========</v>
          </cell>
          <cell r="J169" t="str">
            <v xml:space="preserve"> =========</v>
          </cell>
          <cell r="K169" t="str">
            <v xml:space="preserve"> =========</v>
          </cell>
          <cell r="L169" t="str">
            <v xml:space="preserve"> =========</v>
          </cell>
          <cell r="M169" t="str">
            <v xml:space="preserve"> =========</v>
          </cell>
          <cell r="N169" t="str">
            <v xml:space="preserve"> =========</v>
          </cell>
          <cell r="O169" t="str">
            <v xml:space="preserve"> =========</v>
          </cell>
        </row>
        <row r="170">
          <cell r="A170" t="str">
            <v xml:space="preserve"> TOTAL UNLOADED SALES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2">
          <cell r="C172" t="str">
            <v>These Bilateral sales come from the "twoparty by region" worksheet.</v>
          </cell>
        </row>
        <row r="173">
          <cell r="A173" t="str">
            <v xml:space="preserve">  Forecasted Two-party Sales</v>
          </cell>
          <cell r="C173">
            <v>2777.4303711799671</v>
          </cell>
          <cell r="D173">
            <v>2256.8887812305543</v>
          </cell>
          <cell r="E173">
            <v>2925.6782031233347</v>
          </cell>
          <cell r="F173">
            <v>2759.7924305566653</v>
          </cell>
          <cell r="G173">
            <v>3260.3783543079885</v>
          </cell>
          <cell r="H173">
            <v>4048.867339416699</v>
          </cell>
          <cell r="I173">
            <v>4931.6930868202444</v>
          </cell>
          <cell r="J173">
            <v>4779.7051982400199</v>
          </cell>
          <cell r="K173">
            <v>3448.0084327590603</v>
          </cell>
          <cell r="L173">
            <v>2647.4139125659799</v>
          </cell>
          <cell r="M173">
            <v>2066.3050553543999</v>
          </cell>
          <cell r="N173">
            <v>2937.4045029406398</v>
          </cell>
          <cell r="O173">
            <v>38840</v>
          </cell>
        </row>
        <row r="174">
          <cell r="A174" t="str">
            <v xml:space="preserve">     Percent Unloaded</v>
          </cell>
          <cell r="B174">
            <v>0</v>
          </cell>
        </row>
        <row r="175">
          <cell r="A175" t="str">
            <v xml:space="preserve">     Percent Loaded</v>
          </cell>
          <cell r="B175">
            <v>1</v>
          </cell>
        </row>
        <row r="177">
          <cell r="A177" t="str">
            <v xml:space="preserve">  PUC Customers Get</v>
          </cell>
        </row>
        <row r="179">
          <cell r="A179" t="str">
            <v xml:space="preserve">     Loaded Sales</v>
          </cell>
          <cell r="C179">
            <v>2777.4303711799671</v>
          </cell>
          <cell r="D179">
            <v>2256.8887812305543</v>
          </cell>
          <cell r="E179">
            <v>2925.6782031233347</v>
          </cell>
          <cell r="F179">
            <v>2759.7924305566653</v>
          </cell>
          <cell r="G179">
            <v>3260.3783543079885</v>
          </cell>
          <cell r="H179">
            <v>4048.867339416699</v>
          </cell>
          <cell r="I179">
            <v>4931.6930868202444</v>
          </cell>
          <cell r="J179">
            <v>4779.7051982400199</v>
          </cell>
          <cell r="K179">
            <v>3448.0084327590603</v>
          </cell>
          <cell r="L179">
            <v>2647.4139125659799</v>
          </cell>
          <cell r="M179">
            <v>2066.3050553543999</v>
          </cell>
          <cell r="N179">
            <v>2937.4045029406398</v>
          </cell>
          <cell r="O179">
            <v>38840</v>
          </cell>
        </row>
        <row r="180">
          <cell r="A180" t="str">
            <v xml:space="preserve">     Unloaded Sales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2">
          <cell r="A182" t="str">
            <v xml:space="preserve">  Promod M Ck Surplus Energy</v>
          </cell>
          <cell r="C182">
            <v>64.009</v>
          </cell>
          <cell r="D182">
            <v>18.29</v>
          </cell>
          <cell r="E182">
            <v>61.846999999999994</v>
          </cell>
          <cell r="F182">
            <v>68.097999999999999</v>
          </cell>
          <cell r="G182">
            <v>129.10899999999998</v>
          </cell>
          <cell r="H182">
            <v>83.144999999999996</v>
          </cell>
          <cell r="I182">
            <v>85.72399999999999</v>
          </cell>
          <cell r="J182">
            <v>48.690000000000005</v>
          </cell>
          <cell r="K182">
            <v>41.704999999999998</v>
          </cell>
          <cell r="L182">
            <v>36.902999999999999</v>
          </cell>
          <cell r="M182">
            <v>96.311999999999998</v>
          </cell>
          <cell r="N182">
            <v>67.834000000000003</v>
          </cell>
          <cell r="O182">
            <v>802</v>
          </cell>
        </row>
        <row r="183">
          <cell r="A183" t="str">
            <v xml:space="preserve">  Other Coal Units Surplus Energy</v>
          </cell>
          <cell r="C183">
            <v>241.83699999999999</v>
          </cell>
          <cell r="D183">
            <v>98.578999999999994</v>
          </cell>
          <cell r="E183">
            <v>208.161</v>
          </cell>
          <cell r="F183">
            <v>157.755</v>
          </cell>
          <cell r="G183">
            <v>393.96</v>
          </cell>
          <cell r="H183">
            <v>413.58600000000001</v>
          </cell>
          <cell r="I183">
            <v>335.29099999999994</v>
          </cell>
          <cell r="J183">
            <v>306.97399999999999</v>
          </cell>
          <cell r="K183">
            <v>284.13499999999999</v>
          </cell>
          <cell r="L183">
            <v>101.95699999999999</v>
          </cell>
          <cell r="M183">
            <v>339.59399999999999</v>
          </cell>
          <cell r="N183">
            <v>294.072</v>
          </cell>
          <cell r="O183">
            <v>3176</v>
          </cell>
        </row>
        <row r="184">
          <cell r="A184" t="str">
            <v xml:space="preserve">  Martins Creek %</v>
          </cell>
          <cell r="B184">
            <v>0.3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</row>
        <row r="185">
          <cell r="A185" t="str">
            <v xml:space="preserve">  Other Coal Units %</v>
          </cell>
          <cell r="B185">
            <v>0.7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</row>
        <row r="186">
          <cell r="F186" t="str">
            <v>SALES TO JCPL BY UNIT (DOES NOT INCLUDE TWO-PARTY SALES)</v>
          </cell>
          <cell r="L186" t="str">
            <v>CASE:2001 FORECAST</v>
          </cell>
          <cell r="P186" t="str">
            <v>4</v>
          </cell>
        </row>
        <row r="187">
          <cell r="F187" t="str">
            <v xml:space="preserve">                </v>
          </cell>
          <cell r="L187">
            <v>36851</v>
          </cell>
        </row>
        <row r="188">
          <cell r="F188" t="str">
            <v>(Millions of KWH)</v>
          </cell>
        </row>
        <row r="190">
          <cell r="A190" t="str">
            <v xml:space="preserve">JCP&amp;L ENTITLEMENT   </v>
          </cell>
          <cell r="C190" t="str">
            <v>JANUARY</v>
          </cell>
          <cell r="D190" t="str">
            <v>FEBRUARY</v>
          </cell>
          <cell r="E190" t="str">
            <v>MARCH</v>
          </cell>
          <cell r="F190" t="str">
            <v>APRIL</v>
          </cell>
          <cell r="G190" t="str">
            <v>MAY</v>
          </cell>
          <cell r="H190" t="str">
            <v>JUNE</v>
          </cell>
          <cell r="I190" t="str">
            <v>JULY</v>
          </cell>
          <cell r="J190" t="str">
            <v>AUGUST</v>
          </cell>
          <cell r="K190" t="str">
            <v>SEPTEMBER</v>
          </cell>
          <cell r="L190" t="str">
            <v>OCTOBER</v>
          </cell>
          <cell r="M190" t="str">
            <v>NOVEMBER</v>
          </cell>
          <cell r="N190" t="str">
            <v>DECEMBER</v>
          </cell>
          <cell r="O190" t="str">
            <v>TOTAL</v>
          </cell>
        </row>
        <row r="191">
          <cell r="A191" t="str">
            <v xml:space="preserve">                    </v>
          </cell>
          <cell r="B191">
            <v>0</v>
          </cell>
        </row>
        <row r="192">
          <cell r="A192" t="str">
            <v xml:space="preserve">    Brunner Is. #1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A193" t="str">
            <v xml:space="preserve">    Brunner Is. #2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A194" t="str">
            <v xml:space="preserve">    Brunner Is. #3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</row>
        <row r="196">
          <cell r="A196" t="str">
            <v xml:space="preserve">        TOTAL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</row>
        <row r="198">
          <cell r="A198" t="str">
            <v xml:space="preserve">    Martins Creek #1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  <row r="199">
          <cell r="A199" t="str">
            <v xml:space="preserve">    Martins Creek #2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1">
          <cell r="A201" t="str">
            <v xml:space="preserve">        TOTAL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</row>
        <row r="203">
          <cell r="A203" t="str">
            <v xml:space="preserve">    Sunbury #1-2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</row>
        <row r="204">
          <cell r="A204" t="str">
            <v xml:space="preserve">    Sunbury #3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</row>
        <row r="205">
          <cell r="A205" t="str">
            <v xml:space="preserve">    Sunbury #4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</row>
        <row r="207">
          <cell r="A207" t="str">
            <v xml:space="preserve">        TOTAL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</row>
        <row r="209">
          <cell r="A209" t="str">
            <v xml:space="preserve">    Holtwood #17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1">
          <cell r="A211" t="str">
            <v xml:space="preserve">    Keystone #1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 t="str">
            <v xml:space="preserve">    Keystone #2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4">
          <cell r="A214" t="str">
            <v xml:space="preserve">        TOTAL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</row>
        <row r="216">
          <cell r="A216" t="str">
            <v xml:space="preserve">    Conemaugh #1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A217" t="str">
            <v xml:space="preserve">    Conemaugh #2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9">
          <cell r="A219" t="str">
            <v xml:space="preserve">        TOTAL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</row>
        <row r="221">
          <cell r="A221" t="str">
            <v xml:space="preserve">    Montour #1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</row>
        <row r="222">
          <cell r="A222" t="str">
            <v xml:space="preserve">    Montour #2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</row>
        <row r="224">
          <cell r="A224" t="str">
            <v xml:space="preserve">        TOTAL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</row>
        <row r="225">
          <cell r="C225" t="str">
            <v xml:space="preserve"> =========</v>
          </cell>
          <cell r="D225" t="str">
            <v xml:space="preserve"> =========</v>
          </cell>
          <cell r="E225" t="str">
            <v xml:space="preserve"> =========</v>
          </cell>
          <cell r="F225" t="str">
            <v xml:space="preserve"> =========</v>
          </cell>
          <cell r="G225" t="str">
            <v xml:space="preserve"> =========</v>
          </cell>
          <cell r="H225" t="str">
            <v xml:space="preserve"> =========</v>
          </cell>
          <cell r="I225" t="str">
            <v xml:space="preserve"> =========</v>
          </cell>
          <cell r="J225" t="str">
            <v xml:space="preserve"> =========</v>
          </cell>
          <cell r="K225" t="str">
            <v xml:space="preserve"> =========</v>
          </cell>
          <cell r="L225" t="str">
            <v xml:space="preserve"> =========</v>
          </cell>
          <cell r="M225" t="str">
            <v xml:space="preserve"> =========</v>
          </cell>
          <cell r="N225" t="str">
            <v xml:space="preserve"> =========</v>
          </cell>
          <cell r="O225" t="str">
            <v xml:space="preserve"> =========</v>
          </cell>
        </row>
        <row r="226">
          <cell r="A226" t="str">
            <v xml:space="preserve"> TOTAL COAL FIRED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</row>
        <row r="228">
          <cell r="A228" t="str">
            <v xml:space="preserve">    Martins Creek #3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 t="str">
            <v xml:space="preserve">    Martins Creek #4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1">
          <cell r="A231" t="str">
            <v xml:space="preserve"> TOTAL HEAVY OIL FIRED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3">
          <cell r="A233" t="str">
            <v xml:space="preserve">    Susquehanna #1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  <row r="234">
          <cell r="A234" t="str">
            <v xml:space="preserve">    Susquehanna #2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6">
          <cell r="A236" t="str">
            <v xml:space="preserve"> TOTAL PL SHARE NUCLEAR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8">
          <cell r="A238" t="str">
            <v xml:space="preserve"> COMBUSTION TURBINES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 t="str">
            <v xml:space="preserve"> </v>
          </cell>
        </row>
        <row r="240">
          <cell r="A240" t="str">
            <v xml:space="preserve"> DIESELS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</row>
        <row r="242">
          <cell r="A242" t="str">
            <v xml:space="preserve">    Holtwood Hydro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 t="str">
            <v xml:space="preserve">    Wallenpaupack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5">
          <cell r="A245" t="str">
            <v xml:space="preserve"> TOTAL HYDRO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</row>
        <row r="247">
          <cell r="A247" t="str">
            <v xml:space="preserve"> ADJUSTMENT FOR PP&amp;L LOADED SALES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</row>
        <row r="248">
          <cell r="C248" t="str">
            <v xml:space="preserve"> =========</v>
          </cell>
          <cell r="D248" t="str">
            <v xml:space="preserve"> =========</v>
          </cell>
          <cell r="E248" t="str">
            <v xml:space="preserve"> =========</v>
          </cell>
          <cell r="F248" t="str">
            <v xml:space="preserve"> =========</v>
          </cell>
          <cell r="G248" t="str">
            <v xml:space="preserve"> =========</v>
          </cell>
          <cell r="H248" t="str">
            <v xml:space="preserve"> =========</v>
          </cell>
          <cell r="I248" t="str">
            <v xml:space="preserve"> =========</v>
          </cell>
          <cell r="J248" t="str">
            <v xml:space="preserve"> =========</v>
          </cell>
          <cell r="K248" t="str">
            <v xml:space="preserve"> =========</v>
          </cell>
          <cell r="L248" t="str">
            <v xml:space="preserve"> =========</v>
          </cell>
          <cell r="M248" t="str">
            <v xml:space="preserve"> =========</v>
          </cell>
          <cell r="N248" t="str">
            <v xml:space="preserve"> =========</v>
          </cell>
          <cell r="O248" t="str">
            <v xml:space="preserve"> =========</v>
          </cell>
        </row>
        <row r="249">
          <cell r="A249" t="str">
            <v>TOTAL JCP&amp;L SALE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1">
          <cell r="B251">
            <v>200</v>
          </cell>
        </row>
        <row r="252">
          <cell r="A252" t="str">
            <v xml:space="preserve">New Sale to JCP&amp;L </v>
          </cell>
          <cell r="B252">
            <v>300</v>
          </cell>
          <cell r="C252">
            <v>223.2</v>
          </cell>
          <cell r="D252">
            <v>201.6</v>
          </cell>
          <cell r="E252">
            <v>223.2</v>
          </cell>
          <cell r="F252">
            <v>215.7</v>
          </cell>
          <cell r="G252">
            <v>223.2</v>
          </cell>
          <cell r="H252">
            <v>216</v>
          </cell>
          <cell r="I252">
            <v>223.2</v>
          </cell>
          <cell r="J252">
            <v>223.2</v>
          </cell>
          <cell r="K252">
            <v>216</v>
          </cell>
          <cell r="L252">
            <v>223.5</v>
          </cell>
          <cell r="M252">
            <v>216</v>
          </cell>
          <cell r="N252">
            <v>223.2</v>
          </cell>
          <cell r="O252">
            <v>2628</v>
          </cell>
        </row>
        <row r="258">
          <cell r="F258" t="str">
            <v>AE LOSSES</v>
          </cell>
          <cell r="L258" t="str">
            <v>CASE:2001 FORECAST</v>
          </cell>
          <cell r="P258" t="str">
            <v>5</v>
          </cell>
        </row>
        <row r="259">
          <cell r="C259" t="str">
            <v xml:space="preserve">                 </v>
          </cell>
          <cell r="L259">
            <v>36851</v>
          </cell>
        </row>
        <row r="260">
          <cell r="F260" t="str">
            <v>(Millions of KWH)</v>
          </cell>
        </row>
        <row r="262">
          <cell r="A262" t="str">
            <v xml:space="preserve">AE LOSSES (1.5% of AE 10%) </v>
          </cell>
          <cell r="B262" t="str">
            <v>LOSS %</v>
          </cell>
          <cell r="C262" t="str">
            <v>JANUARY</v>
          </cell>
          <cell r="D262" t="str">
            <v>FEBRUARY</v>
          </cell>
          <cell r="E262" t="str">
            <v>MARCH</v>
          </cell>
          <cell r="F262" t="str">
            <v>APRIL</v>
          </cell>
          <cell r="G262" t="str">
            <v>MAY</v>
          </cell>
          <cell r="H262" t="str">
            <v>JUNE</v>
          </cell>
          <cell r="I262" t="str">
            <v>JULY</v>
          </cell>
          <cell r="J262" t="str">
            <v>AUGUST</v>
          </cell>
          <cell r="K262" t="str">
            <v>SEPTEMBER</v>
          </cell>
          <cell r="L262" t="str">
            <v>OCTOBER</v>
          </cell>
          <cell r="M262" t="str">
            <v>NOVEMBER</v>
          </cell>
          <cell r="N262" t="str">
            <v>DECEMBER</v>
          </cell>
          <cell r="O262" t="str">
            <v>TOTAL</v>
          </cell>
        </row>
        <row r="263">
          <cell r="A263" t="str">
            <v xml:space="preserve">          less PL Buyback)     </v>
          </cell>
        </row>
        <row r="264">
          <cell r="A264" t="str">
            <v xml:space="preserve">     Susquehanna #1 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 t="str">
            <v xml:space="preserve">     Susquehanna #2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</row>
        <row r="267">
          <cell r="A267" t="str">
            <v xml:space="preserve">     TOTAL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</row>
        <row r="268">
          <cell r="C268" t="str">
            <v xml:space="preserve"> ========</v>
          </cell>
          <cell r="D268" t="str">
            <v xml:space="preserve"> ========</v>
          </cell>
          <cell r="E268" t="str">
            <v xml:space="preserve"> ========</v>
          </cell>
          <cell r="F268" t="str">
            <v xml:space="preserve"> ========</v>
          </cell>
          <cell r="G268" t="str">
            <v xml:space="preserve"> ========</v>
          </cell>
          <cell r="H268" t="str">
            <v xml:space="preserve"> ========</v>
          </cell>
          <cell r="I268" t="str">
            <v xml:space="preserve"> ========</v>
          </cell>
          <cell r="J268" t="str">
            <v xml:space="preserve"> ========</v>
          </cell>
          <cell r="K268" t="str">
            <v xml:space="preserve"> ========</v>
          </cell>
          <cell r="L268" t="str">
            <v xml:space="preserve"> ========</v>
          </cell>
          <cell r="M268" t="str">
            <v xml:space="preserve"> ========</v>
          </cell>
          <cell r="N268" t="str">
            <v xml:space="preserve"> ========</v>
          </cell>
          <cell r="O268" t="str">
            <v xml:space="preserve"> ========</v>
          </cell>
        </row>
        <row r="271">
          <cell r="C271" t="str">
            <v xml:space="preserve">                 </v>
          </cell>
          <cell r="D271" t="str">
            <v xml:space="preserve">                 </v>
          </cell>
          <cell r="E271" t="str">
            <v xml:space="preserve">                 </v>
          </cell>
          <cell r="F271" t="str">
            <v xml:space="preserve">                 </v>
          </cell>
          <cell r="G271" t="str">
            <v xml:space="preserve">                 </v>
          </cell>
          <cell r="H271" t="str">
            <v xml:space="preserve">                 </v>
          </cell>
          <cell r="I271" t="str">
            <v xml:space="preserve">                 </v>
          </cell>
          <cell r="J271" t="str">
            <v xml:space="preserve">                 </v>
          </cell>
          <cell r="K271" t="str">
            <v xml:space="preserve">                 </v>
          </cell>
          <cell r="L271" t="str">
            <v xml:space="preserve">                 </v>
          </cell>
          <cell r="M271" t="str">
            <v xml:space="preserve">                 </v>
          </cell>
          <cell r="N271" t="str">
            <v xml:space="preserve">                 </v>
          </cell>
          <cell r="O271" t="str">
            <v xml:space="preserve">                 </v>
          </cell>
        </row>
        <row r="272">
          <cell r="C272" t="str">
            <v xml:space="preserve">                 </v>
          </cell>
          <cell r="D272" t="str">
            <v xml:space="preserve">                 </v>
          </cell>
          <cell r="E272" t="str">
            <v xml:space="preserve">                 </v>
          </cell>
          <cell r="F272" t="str">
            <v xml:space="preserve">                 </v>
          </cell>
          <cell r="G272" t="str">
            <v xml:space="preserve">                 </v>
          </cell>
          <cell r="H272" t="str">
            <v xml:space="preserve">                 </v>
          </cell>
          <cell r="I272" t="str">
            <v xml:space="preserve">                 </v>
          </cell>
          <cell r="J272" t="str">
            <v xml:space="preserve">                 </v>
          </cell>
          <cell r="K272" t="str">
            <v xml:space="preserve">                 </v>
          </cell>
          <cell r="L272" t="str">
            <v xml:space="preserve">                 </v>
          </cell>
          <cell r="M272" t="str">
            <v xml:space="preserve">                 </v>
          </cell>
          <cell r="N272" t="str">
            <v xml:space="preserve">                 </v>
          </cell>
        </row>
        <row r="273">
          <cell r="A273" t="str">
            <v xml:space="preserve">  SYSTEM OUTPUT (INCL UGI BUT</v>
          </cell>
          <cell r="B273" t="str">
            <v>.</v>
          </cell>
          <cell r="C273">
            <v>3568</v>
          </cell>
          <cell r="D273">
            <v>3339</v>
          </cell>
          <cell r="E273">
            <v>3310</v>
          </cell>
          <cell r="F273">
            <v>2817</v>
          </cell>
          <cell r="G273">
            <v>2753</v>
          </cell>
          <cell r="H273">
            <v>2872</v>
          </cell>
          <cell r="I273">
            <v>3218</v>
          </cell>
          <cell r="J273">
            <v>3157</v>
          </cell>
          <cell r="K273">
            <v>2780</v>
          </cell>
          <cell r="L273">
            <v>2912</v>
          </cell>
          <cell r="M273">
            <v>3048</v>
          </cell>
          <cell r="N273">
            <v>3591</v>
          </cell>
          <cell r="O273">
            <v>37365</v>
          </cell>
        </row>
        <row r="274">
          <cell r="A274" t="str">
            <v xml:space="preserve">      EXCL ACE AND AE LOSSES)</v>
          </cell>
          <cell r="C274" t="str">
            <v xml:space="preserve"> ========</v>
          </cell>
          <cell r="D274" t="str">
            <v xml:space="preserve"> ========</v>
          </cell>
          <cell r="E274" t="str">
            <v xml:space="preserve"> ========</v>
          </cell>
          <cell r="F274" t="str">
            <v xml:space="preserve"> ========</v>
          </cell>
          <cell r="G274" t="str">
            <v xml:space="preserve"> ========</v>
          </cell>
          <cell r="H274" t="str">
            <v xml:space="preserve"> ========</v>
          </cell>
          <cell r="I274" t="str">
            <v xml:space="preserve"> ========</v>
          </cell>
          <cell r="J274" t="str">
            <v xml:space="preserve"> ========</v>
          </cell>
          <cell r="K274" t="str">
            <v xml:space="preserve"> ========</v>
          </cell>
          <cell r="L274" t="str">
            <v xml:space="preserve"> ========</v>
          </cell>
          <cell r="M274" t="str">
            <v xml:space="preserve"> ========</v>
          </cell>
          <cell r="N274" t="str">
            <v xml:space="preserve"> ========</v>
          </cell>
          <cell r="O274" t="str">
            <v xml:space="preserve"> ========</v>
          </cell>
        </row>
        <row r="276">
          <cell r="A276" t="str">
            <v>SYSTEM OUTPUT (ADJUSTED FOR ACE, AE,</v>
          </cell>
          <cell r="C276">
            <v>3569.6</v>
          </cell>
          <cell r="D276">
            <v>3340.4</v>
          </cell>
          <cell r="E276">
            <v>3311</v>
          </cell>
          <cell r="F276">
            <v>2817.8</v>
          </cell>
          <cell r="G276">
            <v>2754.3</v>
          </cell>
          <cell r="H276">
            <v>2872</v>
          </cell>
          <cell r="I276">
            <v>3218</v>
          </cell>
          <cell r="J276">
            <v>3157</v>
          </cell>
          <cell r="K276">
            <v>2780</v>
          </cell>
          <cell r="L276">
            <v>2912</v>
          </cell>
          <cell r="M276">
            <v>3048</v>
          </cell>
          <cell r="N276">
            <v>3591</v>
          </cell>
          <cell r="O276">
            <v>37371</v>
          </cell>
        </row>
        <row r="277">
          <cell r="A277" t="str">
            <v xml:space="preserve">                AND BG&amp;E LOSSES)</v>
          </cell>
        </row>
        <row r="278">
          <cell r="A278" t="str">
            <v xml:space="preserve">   (SEE PAGES 20 AND 21 FOR BG&amp;E LOSSES</v>
          </cell>
        </row>
        <row r="279">
          <cell r="A279" t="str">
            <v xml:space="preserve">     AND LOSSES FROM COAL SALES TO ACE)</v>
          </cell>
        </row>
        <row r="280">
          <cell r="A280" t="str">
            <v>Losses</v>
          </cell>
          <cell r="B280">
            <v>1.0780000000000001</v>
          </cell>
        </row>
        <row r="281">
          <cell r="A281" t="str">
            <v>PA CHOICE LOAD OUT</v>
          </cell>
          <cell r="B281">
            <v>22073</v>
          </cell>
          <cell r="C281">
            <v>2272.819558010222</v>
          </cell>
          <cell r="D281">
            <v>2126.8843712397315</v>
          </cell>
          <cell r="E281">
            <v>2108.1649362874955</v>
          </cell>
          <cell r="F281">
            <v>1794.1368642316238</v>
          </cell>
          <cell r="G281">
            <v>1753.705431596693</v>
          </cell>
          <cell r="H281">
            <v>1828.6468429530921</v>
          </cell>
          <cell r="I281">
            <v>2048.9503971528725</v>
          </cell>
          <cell r="J281">
            <v>2010.1107532043568</v>
          </cell>
          <cell r="K281">
            <v>1770.0690192930349</v>
          </cell>
          <cell r="L281">
            <v>1854.1154619357258</v>
          </cell>
          <cell r="M281">
            <v>1940.70876647668</v>
          </cell>
          <cell r="N281">
            <v>2286.4452691659308</v>
          </cell>
          <cell r="O281">
            <v>23794.757671547461</v>
          </cell>
        </row>
        <row r="282">
          <cell r="A282" t="str">
            <v>PP&amp;L PROVIDER OF LAST RESORT</v>
          </cell>
          <cell r="B282">
            <v>12526</v>
          </cell>
          <cell r="C282">
            <v>1289.7810802172808</v>
          </cell>
          <cell r="D282">
            <v>1206.9656881325095</v>
          </cell>
          <cell r="E282">
            <v>1196.3427713467661</v>
          </cell>
          <cell r="F282">
            <v>1018.1379224104253</v>
          </cell>
          <cell r="G282">
            <v>995.19386744802136</v>
          </cell>
          <cell r="H282">
            <v>1037.7216669610127</v>
          </cell>
          <cell r="I282">
            <v>1162.7396672285997</v>
          </cell>
          <cell r="J282">
            <v>1140.6989215166841</v>
          </cell>
          <cell r="K282">
            <v>1004.4798865430415</v>
          </cell>
          <cell r="L282">
            <v>1052.1746149688263</v>
          </cell>
          <cell r="M282">
            <v>1101.3146381953923</v>
          </cell>
          <cell r="N282">
            <v>1297.5134074014611</v>
          </cell>
          <cell r="O282">
            <v>13503.064132370018</v>
          </cell>
        </row>
        <row r="284">
          <cell r="A284" t="str">
            <v>NEW SYSTEM OUTPUT (ADJ. FOR ACE, AE,</v>
          </cell>
          <cell r="C284">
            <v>2586.5615222070587</v>
          </cell>
          <cell r="D284">
            <v>2420.4813168927781</v>
          </cell>
          <cell r="E284">
            <v>2399.1778350592704</v>
          </cell>
          <cell r="F284">
            <v>2041.8010581788017</v>
          </cell>
          <cell r="G284">
            <v>1995.7884358513286</v>
          </cell>
          <cell r="H284">
            <v>2081.0748240079206</v>
          </cell>
          <cell r="I284">
            <v>2331.7892700757275</v>
          </cell>
          <cell r="J284">
            <v>2287.5881683123271</v>
          </cell>
          <cell r="K284">
            <v>2014.4108672500065</v>
          </cell>
          <cell r="L284">
            <v>2110.0591530331003</v>
          </cell>
          <cell r="M284">
            <v>2208.6058717187125</v>
          </cell>
          <cell r="N284">
            <v>2602.0681382355306</v>
          </cell>
          <cell r="O284">
            <v>27079.406460822567</v>
          </cell>
          <cell r="P284" t="str">
            <v>*</v>
          </cell>
        </row>
        <row r="285">
          <cell r="A285" t="str">
            <v>BG&amp;E, PA PILOT AND NJ PILOT)</v>
          </cell>
        </row>
        <row r="287">
          <cell r="A287" t="str">
            <v xml:space="preserve">* The system output forecast does not include Energy Plus Acquired Load (Per J. Schadt, J. Sipics, J. Polaha 10/2/98). </v>
          </cell>
        </row>
        <row r="296">
          <cell r="C296" t="str">
            <v xml:space="preserve">     TOTAL PP&amp;L UNIT GENERATION ECONOMICALLY DISPATCHED BY PJM PLUS LOADED SALES</v>
          </cell>
        </row>
        <row r="297">
          <cell r="C297" t="str">
            <v xml:space="preserve">    (EXCLUDES ADDITIONAL GENERATION FROM UNLOADED EQUIPMENT FOR TWO-PARTY SALES)</v>
          </cell>
          <cell r="L297" t="str">
            <v>CASE:2001 FORECAST</v>
          </cell>
          <cell r="P297" t="str">
            <v>7</v>
          </cell>
        </row>
        <row r="298">
          <cell r="C298" t="str">
            <v xml:space="preserve">                   </v>
          </cell>
          <cell r="L298">
            <v>36851</v>
          </cell>
        </row>
        <row r="299">
          <cell r="C299" t="str">
            <v xml:space="preserve">                                  (Millions of KWH)</v>
          </cell>
        </row>
        <row r="300">
          <cell r="A300" t="str">
            <v>TOTAL PP&amp;L PJM DISPATCHED GENERATION</v>
          </cell>
        </row>
        <row r="301">
          <cell r="A301" t="str">
            <v xml:space="preserve">  INCLUDING LOADED TWO-PARTY SALES</v>
          </cell>
          <cell r="C301" t="str">
            <v>JANUARY</v>
          </cell>
          <cell r="D301" t="str">
            <v>FEBRUARY</v>
          </cell>
          <cell r="E301" t="str">
            <v>MARCH</v>
          </cell>
          <cell r="F301" t="str">
            <v>APRIL</v>
          </cell>
          <cell r="G301" t="str">
            <v>MAY</v>
          </cell>
          <cell r="H301" t="str">
            <v>JUNE</v>
          </cell>
          <cell r="I301" t="str">
            <v>JULY</v>
          </cell>
          <cell r="J301" t="str">
            <v>AUGUST</v>
          </cell>
          <cell r="K301" t="str">
            <v>SEPTEMBER</v>
          </cell>
          <cell r="L301" t="str">
            <v>OCTOBER</v>
          </cell>
          <cell r="M301" t="str">
            <v>NOVEMBER</v>
          </cell>
          <cell r="N301" t="str">
            <v>DECEMBER</v>
          </cell>
          <cell r="O301" t="str">
            <v>TOTAL</v>
          </cell>
        </row>
        <row r="303">
          <cell r="A303" t="str">
            <v xml:space="preserve">    Brunner Is. #1</v>
          </cell>
          <cell r="C303">
            <v>185</v>
          </cell>
          <cell r="D303">
            <v>170</v>
          </cell>
          <cell r="E303">
            <v>180</v>
          </cell>
          <cell r="F303">
            <v>160</v>
          </cell>
          <cell r="G303">
            <v>128</v>
          </cell>
          <cell r="H303">
            <v>168</v>
          </cell>
          <cell r="I303">
            <v>185</v>
          </cell>
          <cell r="J303">
            <v>190</v>
          </cell>
          <cell r="K303">
            <v>156</v>
          </cell>
          <cell r="L303">
            <v>181.7</v>
          </cell>
          <cell r="M303">
            <v>97.3</v>
          </cell>
          <cell r="N303">
            <v>164.9</v>
          </cell>
          <cell r="O303">
            <v>1966</v>
          </cell>
        </row>
        <row r="304">
          <cell r="A304" t="str">
            <v xml:space="preserve">    Brunner Is. #2</v>
          </cell>
          <cell r="C304">
            <v>219</v>
          </cell>
          <cell r="D304">
            <v>200</v>
          </cell>
          <cell r="E304">
            <v>200</v>
          </cell>
          <cell r="F304">
            <v>170</v>
          </cell>
          <cell r="G304">
            <v>119</v>
          </cell>
          <cell r="H304">
            <v>186</v>
          </cell>
          <cell r="I304">
            <v>211</v>
          </cell>
          <cell r="J304">
            <v>220</v>
          </cell>
          <cell r="K304">
            <v>38.799999999999997</v>
          </cell>
          <cell r="L304">
            <v>17.100000000000001</v>
          </cell>
          <cell r="M304">
            <v>162.6</v>
          </cell>
          <cell r="N304">
            <v>191.7</v>
          </cell>
          <cell r="O304">
            <v>1935</v>
          </cell>
        </row>
        <row r="305">
          <cell r="A305" t="str">
            <v xml:space="preserve">    Brunner Is. #3</v>
          </cell>
          <cell r="C305">
            <v>410</v>
          </cell>
          <cell r="D305">
            <v>400</v>
          </cell>
          <cell r="E305">
            <v>460</v>
          </cell>
          <cell r="F305">
            <v>210</v>
          </cell>
          <cell r="G305">
            <v>310</v>
          </cell>
          <cell r="H305">
            <v>410</v>
          </cell>
          <cell r="I305">
            <v>430</v>
          </cell>
          <cell r="J305">
            <v>420</v>
          </cell>
          <cell r="K305">
            <v>330</v>
          </cell>
          <cell r="L305">
            <v>324.39999999999998</v>
          </cell>
          <cell r="M305">
            <v>237.3</v>
          </cell>
          <cell r="N305">
            <v>391.1</v>
          </cell>
          <cell r="O305">
            <v>4333</v>
          </cell>
        </row>
        <row r="307">
          <cell r="A307" t="str">
            <v xml:space="preserve">        TOTAL</v>
          </cell>
          <cell r="C307">
            <v>814</v>
          </cell>
          <cell r="D307">
            <v>770</v>
          </cell>
          <cell r="E307">
            <v>840</v>
          </cell>
          <cell r="F307">
            <v>540</v>
          </cell>
          <cell r="G307">
            <v>557</v>
          </cell>
          <cell r="H307">
            <v>764</v>
          </cell>
          <cell r="I307">
            <v>826</v>
          </cell>
          <cell r="J307">
            <v>830</v>
          </cell>
          <cell r="K307">
            <v>524.79999999999995</v>
          </cell>
          <cell r="L307">
            <v>523.19999999999993</v>
          </cell>
          <cell r="M307">
            <v>497.2</v>
          </cell>
          <cell r="N307">
            <v>747.7</v>
          </cell>
          <cell r="O307">
            <v>8234</v>
          </cell>
        </row>
        <row r="309">
          <cell r="A309" t="str">
            <v xml:space="preserve">    Martins Creek #1</v>
          </cell>
          <cell r="C309">
            <v>399.8</v>
          </cell>
          <cell r="D309">
            <v>381.7</v>
          </cell>
          <cell r="E309">
            <v>385</v>
          </cell>
          <cell r="F309">
            <v>0</v>
          </cell>
          <cell r="G309">
            <v>121</v>
          </cell>
          <cell r="H309">
            <v>430</v>
          </cell>
          <cell r="I309">
            <v>466.8</v>
          </cell>
          <cell r="J309">
            <v>456.8</v>
          </cell>
          <cell r="K309">
            <v>385.3</v>
          </cell>
          <cell r="L309">
            <v>388</v>
          </cell>
          <cell r="M309">
            <v>288.8</v>
          </cell>
          <cell r="N309">
            <v>385.4</v>
          </cell>
          <cell r="O309">
            <v>4089</v>
          </cell>
        </row>
        <row r="310">
          <cell r="A310" t="str">
            <v xml:space="preserve">    Martins Creek #2</v>
          </cell>
          <cell r="C310">
            <v>416.2</v>
          </cell>
          <cell r="D310">
            <v>385</v>
          </cell>
          <cell r="E310">
            <v>304</v>
          </cell>
          <cell r="F310">
            <v>395</v>
          </cell>
          <cell r="G310">
            <v>375</v>
          </cell>
          <cell r="H310">
            <v>430</v>
          </cell>
          <cell r="I310">
            <v>470.8</v>
          </cell>
          <cell r="J310">
            <v>459.6</v>
          </cell>
          <cell r="K310">
            <v>387.9</v>
          </cell>
          <cell r="L310">
            <v>298</v>
          </cell>
          <cell r="M310">
            <v>385</v>
          </cell>
          <cell r="N310">
            <v>404.5</v>
          </cell>
          <cell r="O310">
            <v>4711</v>
          </cell>
        </row>
        <row r="312">
          <cell r="A312" t="str">
            <v xml:space="preserve">        TOTAL</v>
          </cell>
          <cell r="C312">
            <v>816</v>
          </cell>
          <cell r="D312">
            <v>766.7</v>
          </cell>
          <cell r="E312">
            <v>689</v>
          </cell>
          <cell r="F312">
            <v>395</v>
          </cell>
          <cell r="G312">
            <v>496</v>
          </cell>
          <cell r="H312">
            <v>860</v>
          </cell>
          <cell r="I312">
            <v>937.6</v>
          </cell>
          <cell r="J312">
            <v>916.40000000000009</v>
          </cell>
          <cell r="K312">
            <v>773.2</v>
          </cell>
          <cell r="L312">
            <v>686</v>
          </cell>
          <cell r="M312">
            <v>673.8</v>
          </cell>
          <cell r="N312">
            <v>789.9</v>
          </cell>
          <cell r="O312">
            <v>8800</v>
          </cell>
        </row>
        <row r="314">
          <cell r="A314" t="str">
            <v xml:space="preserve">    Sunbury #1-2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A315" t="str">
            <v xml:space="preserve">    Sunbury #3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A316" t="str">
            <v xml:space="preserve">    Sunbury #4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8">
          <cell r="A318" t="str">
            <v xml:space="preserve">        TOTAL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20">
          <cell r="A320" t="str">
            <v xml:space="preserve">    Holtwood #17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2">
          <cell r="A322" t="str">
            <v xml:space="preserve">    Keystone #1 (PL Share)</v>
          </cell>
          <cell r="C322">
            <v>69</v>
          </cell>
          <cell r="D322">
            <v>64</v>
          </cell>
          <cell r="E322">
            <v>69</v>
          </cell>
          <cell r="F322">
            <v>66</v>
          </cell>
          <cell r="G322">
            <v>69</v>
          </cell>
          <cell r="H322">
            <v>66</v>
          </cell>
          <cell r="I322">
            <v>69</v>
          </cell>
          <cell r="J322">
            <v>69</v>
          </cell>
          <cell r="K322">
            <v>66</v>
          </cell>
          <cell r="L322">
            <v>69</v>
          </cell>
          <cell r="M322">
            <v>66</v>
          </cell>
          <cell r="N322">
            <v>69</v>
          </cell>
          <cell r="O322">
            <v>811</v>
          </cell>
        </row>
        <row r="323">
          <cell r="A323" t="str">
            <v xml:space="preserve">    Keystone #2 (PL Share)</v>
          </cell>
          <cell r="C323">
            <v>69</v>
          </cell>
          <cell r="D323">
            <v>64</v>
          </cell>
          <cell r="E323">
            <v>69</v>
          </cell>
          <cell r="F323">
            <v>48.7</v>
          </cell>
          <cell r="G323">
            <v>0</v>
          </cell>
          <cell r="H323">
            <v>66</v>
          </cell>
          <cell r="I323">
            <v>69</v>
          </cell>
          <cell r="J323">
            <v>69</v>
          </cell>
          <cell r="K323">
            <v>66</v>
          </cell>
          <cell r="L323">
            <v>69</v>
          </cell>
          <cell r="M323">
            <v>66</v>
          </cell>
          <cell r="N323">
            <v>69</v>
          </cell>
          <cell r="O323">
            <v>725</v>
          </cell>
        </row>
        <row r="325">
          <cell r="A325" t="str">
            <v xml:space="preserve">        TOTAL</v>
          </cell>
          <cell r="C325">
            <v>138</v>
          </cell>
          <cell r="D325">
            <v>128</v>
          </cell>
          <cell r="E325">
            <v>138</v>
          </cell>
          <cell r="F325">
            <v>114.7</v>
          </cell>
          <cell r="G325">
            <v>69</v>
          </cell>
          <cell r="H325">
            <v>132</v>
          </cell>
          <cell r="I325">
            <v>138</v>
          </cell>
          <cell r="J325">
            <v>138</v>
          </cell>
          <cell r="K325">
            <v>132</v>
          </cell>
          <cell r="L325">
            <v>138</v>
          </cell>
          <cell r="M325">
            <v>132</v>
          </cell>
          <cell r="N325">
            <v>138</v>
          </cell>
          <cell r="O325">
            <v>1536</v>
          </cell>
        </row>
        <row r="327">
          <cell r="A327" t="str">
            <v xml:space="preserve">    Conemaugh #1 (PL Share)</v>
          </cell>
          <cell r="C327">
            <v>84.4</v>
          </cell>
          <cell r="D327">
            <v>78.900000000000006</v>
          </cell>
          <cell r="E327">
            <v>84.4</v>
          </cell>
          <cell r="F327">
            <v>81.599999999999994</v>
          </cell>
          <cell r="G327">
            <v>84.4</v>
          </cell>
          <cell r="H327">
            <v>81.599999999999994</v>
          </cell>
          <cell r="I327">
            <v>84.4</v>
          </cell>
          <cell r="J327">
            <v>84.4</v>
          </cell>
          <cell r="K327">
            <v>21.8</v>
          </cell>
          <cell r="L327">
            <v>0</v>
          </cell>
          <cell r="M327">
            <v>27.2</v>
          </cell>
          <cell r="N327">
            <v>84.4</v>
          </cell>
          <cell r="O327">
            <v>798</v>
          </cell>
        </row>
        <row r="328">
          <cell r="A328" t="str">
            <v xml:space="preserve">    Conemaugh #2 (PL Share)</v>
          </cell>
          <cell r="C328">
            <v>84.1</v>
          </cell>
          <cell r="D328">
            <v>78.900000000000006</v>
          </cell>
          <cell r="E328">
            <v>84.4</v>
          </cell>
          <cell r="F328">
            <v>81.599999999999994</v>
          </cell>
          <cell r="G328">
            <v>84.4</v>
          </cell>
          <cell r="H328">
            <v>81.599999999999994</v>
          </cell>
          <cell r="I328">
            <v>84.4</v>
          </cell>
          <cell r="J328">
            <v>84.4</v>
          </cell>
          <cell r="K328">
            <v>81.599999999999994</v>
          </cell>
          <cell r="L328">
            <v>84.4</v>
          </cell>
          <cell r="M328">
            <v>81.599999999999994</v>
          </cell>
          <cell r="N328">
            <v>64.5</v>
          </cell>
          <cell r="O328">
            <v>976</v>
          </cell>
        </row>
        <row r="330">
          <cell r="A330" t="str">
            <v xml:space="preserve">        TOTAL</v>
          </cell>
          <cell r="C330">
            <v>168.5</v>
          </cell>
          <cell r="D330">
            <v>157.80000000000001</v>
          </cell>
          <cell r="E330">
            <v>168.8</v>
          </cell>
          <cell r="F330">
            <v>163.19999999999999</v>
          </cell>
          <cell r="G330">
            <v>168.8</v>
          </cell>
          <cell r="H330">
            <v>163.19999999999999</v>
          </cell>
          <cell r="I330">
            <v>168.8</v>
          </cell>
          <cell r="J330">
            <v>168.8</v>
          </cell>
          <cell r="K330">
            <v>103.39999999999999</v>
          </cell>
          <cell r="L330">
            <v>84.4</v>
          </cell>
          <cell r="M330">
            <v>108.8</v>
          </cell>
          <cell r="N330">
            <v>148.9</v>
          </cell>
          <cell r="O330">
            <v>1773</v>
          </cell>
        </row>
        <row r="332">
          <cell r="A332" t="str">
            <v xml:space="preserve">    Montour #1</v>
          </cell>
          <cell r="C332">
            <v>399.8</v>
          </cell>
          <cell r="D332">
            <v>381.7</v>
          </cell>
          <cell r="E332">
            <v>385</v>
          </cell>
          <cell r="F332">
            <v>0</v>
          </cell>
          <cell r="G332">
            <v>121</v>
          </cell>
          <cell r="H332">
            <v>430</v>
          </cell>
          <cell r="I332">
            <v>466.8</v>
          </cell>
          <cell r="J332">
            <v>456.8</v>
          </cell>
          <cell r="K332">
            <v>385.3</v>
          </cell>
          <cell r="L332">
            <v>388</v>
          </cell>
          <cell r="M332">
            <v>288.75</v>
          </cell>
          <cell r="N332">
            <v>385.4</v>
          </cell>
          <cell r="O332">
            <v>4089</v>
          </cell>
        </row>
        <row r="333">
          <cell r="A333" t="str">
            <v xml:space="preserve">    Montour #2</v>
          </cell>
          <cell r="C333">
            <v>416.2</v>
          </cell>
          <cell r="D333">
            <v>385</v>
          </cell>
          <cell r="E333">
            <v>304</v>
          </cell>
          <cell r="F333">
            <v>395</v>
          </cell>
          <cell r="G333">
            <v>375</v>
          </cell>
          <cell r="H333">
            <v>430</v>
          </cell>
          <cell r="I333">
            <v>470.8</v>
          </cell>
          <cell r="J333">
            <v>459.6</v>
          </cell>
          <cell r="K333">
            <v>387.9</v>
          </cell>
          <cell r="L333">
            <v>298</v>
          </cell>
          <cell r="M333">
            <v>385</v>
          </cell>
          <cell r="N333">
            <v>404.5</v>
          </cell>
          <cell r="O333">
            <v>4711</v>
          </cell>
        </row>
        <row r="335">
          <cell r="A335" t="str">
            <v xml:space="preserve">        TOTAL</v>
          </cell>
          <cell r="C335">
            <v>816</v>
          </cell>
          <cell r="D335">
            <v>766.7</v>
          </cell>
          <cell r="E335">
            <v>689</v>
          </cell>
          <cell r="F335">
            <v>395</v>
          </cell>
          <cell r="G335">
            <v>496</v>
          </cell>
          <cell r="H335">
            <v>860</v>
          </cell>
          <cell r="I335">
            <v>937.6</v>
          </cell>
          <cell r="J335">
            <v>916.40000000000009</v>
          </cell>
          <cell r="K335">
            <v>773.2</v>
          </cell>
          <cell r="L335">
            <v>686</v>
          </cell>
          <cell r="M335">
            <v>673.8</v>
          </cell>
          <cell r="N335">
            <v>789.9</v>
          </cell>
          <cell r="O335">
            <v>8800</v>
          </cell>
        </row>
        <row r="336">
          <cell r="C336" t="str">
            <v xml:space="preserve"> =========</v>
          </cell>
          <cell r="D336" t="str">
            <v xml:space="preserve"> =========</v>
          </cell>
          <cell r="E336" t="str">
            <v xml:space="preserve"> =========</v>
          </cell>
          <cell r="F336" t="str">
            <v xml:space="preserve"> =========</v>
          </cell>
          <cell r="G336" t="str">
            <v xml:space="preserve"> =========</v>
          </cell>
          <cell r="H336" t="str">
            <v xml:space="preserve"> =========</v>
          </cell>
          <cell r="I336" t="str">
            <v xml:space="preserve"> =========</v>
          </cell>
          <cell r="J336" t="str">
            <v xml:space="preserve"> =========</v>
          </cell>
          <cell r="K336" t="str">
            <v xml:space="preserve"> =========</v>
          </cell>
          <cell r="L336" t="str">
            <v xml:space="preserve"> =========</v>
          </cell>
          <cell r="M336" t="str">
            <v xml:space="preserve"> =========</v>
          </cell>
          <cell r="N336" t="str">
            <v xml:space="preserve"> =========</v>
          </cell>
          <cell r="O336" t="str">
            <v xml:space="preserve"> =========</v>
          </cell>
        </row>
        <row r="337">
          <cell r="A337" t="str">
            <v xml:space="preserve"> TOTAL COAL FIRED</v>
          </cell>
          <cell r="C337">
            <v>2752.5</v>
          </cell>
          <cell r="D337">
            <v>2589.1999999999998</v>
          </cell>
          <cell r="E337">
            <v>2524.8000000000002</v>
          </cell>
          <cell r="F337">
            <v>1607.9</v>
          </cell>
          <cell r="G337">
            <v>1786.8</v>
          </cell>
          <cell r="H337">
            <v>2779.2</v>
          </cell>
          <cell r="I337">
            <v>3008</v>
          </cell>
          <cell r="J337">
            <v>2969.6000000000004</v>
          </cell>
          <cell r="K337">
            <v>2306.6000000000004</v>
          </cell>
          <cell r="L337">
            <v>2117.6000000000004</v>
          </cell>
          <cell r="M337">
            <v>2085.6</v>
          </cell>
          <cell r="N337">
            <v>2614.4</v>
          </cell>
          <cell r="O337">
            <v>29142</v>
          </cell>
        </row>
        <row r="339">
          <cell r="A339" t="str">
            <v xml:space="preserve">    Martins Creek #3</v>
          </cell>
          <cell r="C339">
            <v>47.9</v>
          </cell>
          <cell r="D339">
            <v>47.9</v>
          </cell>
          <cell r="E339">
            <v>17.399999999999999</v>
          </cell>
          <cell r="F339">
            <v>11.9</v>
          </cell>
          <cell r="G339">
            <v>36.6</v>
          </cell>
          <cell r="H339">
            <v>125.1</v>
          </cell>
          <cell r="I339">
            <v>200.2</v>
          </cell>
          <cell r="J339">
            <v>200.2</v>
          </cell>
          <cell r="K339">
            <v>73.2</v>
          </cell>
          <cell r="L339">
            <v>0</v>
          </cell>
          <cell r="M339">
            <v>17.399999999999999</v>
          </cell>
          <cell r="N339">
            <v>40.299999999999997</v>
          </cell>
          <cell r="O339">
            <v>818</v>
          </cell>
        </row>
        <row r="340">
          <cell r="A340" t="str">
            <v xml:space="preserve">    Martins Creek #4</v>
          </cell>
          <cell r="C340">
            <v>47.9</v>
          </cell>
          <cell r="D340">
            <v>47.9</v>
          </cell>
          <cell r="E340">
            <v>17.399999999999999</v>
          </cell>
          <cell r="F340">
            <v>11.9</v>
          </cell>
          <cell r="G340">
            <v>36.6</v>
          </cell>
          <cell r="H340">
            <v>125.1</v>
          </cell>
          <cell r="I340">
            <v>200.2</v>
          </cell>
          <cell r="J340">
            <v>200.2</v>
          </cell>
          <cell r="K340">
            <v>73.2</v>
          </cell>
          <cell r="L340">
            <v>32.299999999999997</v>
          </cell>
          <cell r="M340">
            <v>17.399999999999999</v>
          </cell>
          <cell r="N340">
            <v>40.299999999999997</v>
          </cell>
          <cell r="O340">
            <v>850</v>
          </cell>
        </row>
        <row r="342">
          <cell r="A342" t="str">
            <v xml:space="preserve"> TOTAL HEAVY OIL FIRED</v>
          </cell>
          <cell r="C342">
            <v>95.8</v>
          </cell>
          <cell r="D342">
            <v>95.8</v>
          </cell>
          <cell r="E342">
            <v>34.799999999999997</v>
          </cell>
          <cell r="F342">
            <v>23.8</v>
          </cell>
          <cell r="G342">
            <v>73.2</v>
          </cell>
          <cell r="H342">
            <v>250.2</v>
          </cell>
          <cell r="I342">
            <v>400.4</v>
          </cell>
          <cell r="J342">
            <v>400.4</v>
          </cell>
          <cell r="K342">
            <v>146.4</v>
          </cell>
          <cell r="L342">
            <v>32.299999999999997</v>
          </cell>
          <cell r="M342">
            <v>34.799999999999997</v>
          </cell>
          <cell r="N342">
            <v>80.599999999999994</v>
          </cell>
          <cell r="O342">
            <v>1669</v>
          </cell>
        </row>
        <row r="344">
          <cell r="A344" t="str">
            <v xml:space="preserve">    Susquehanna #1 (PL 90% Share)</v>
          </cell>
          <cell r="C344">
            <v>713.1</v>
          </cell>
          <cell r="D344">
            <v>644.1</v>
          </cell>
          <cell r="E344">
            <v>713.1</v>
          </cell>
          <cell r="F344">
            <v>690.1</v>
          </cell>
          <cell r="G344">
            <v>447.2</v>
          </cell>
          <cell r="H344">
            <v>690.1</v>
          </cell>
          <cell r="I344">
            <v>713.1</v>
          </cell>
          <cell r="J344">
            <v>713.1</v>
          </cell>
          <cell r="K344">
            <v>690.1</v>
          </cell>
          <cell r="L344">
            <v>713.1</v>
          </cell>
          <cell r="M344">
            <v>690.1</v>
          </cell>
          <cell r="N344">
            <v>713.1</v>
          </cell>
          <cell r="O344">
            <v>8130</v>
          </cell>
        </row>
        <row r="345">
          <cell r="A345" t="str">
            <v xml:space="preserve">    Susquehanna #2 (PL 90% Share)</v>
          </cell>
          <cell r="C345">
            <v>715</v>
          </cell>
          <cell r="D345">
            <v>636.79999999999995</v>
          </cell>
          <cell r="E345">
            <v>176.2</v>
          </cell>
          <cell r="F345">
            <v>41.4</v>
          </cell>
          <cell r="G345">
            <v>710.9</v>
          </cell>
          <cell r="H345">
            <v>698.8</v>
          </cell>
          <cell r="I345">
            <v>722.1</v>
          </cell>
          <cell r="J345">
            <v>722.1</v>
          </cell>
          <cell r="K345">
            <v>698.8</v>
          </cell>
          <cell r="L345">
            <v>722.1</v>
          </cell>
          <cell r="M345">
            <v>698.8</v>
          </cell>
          <cell r="N345">
            <v>722.1</v>
          </cell>
          <cell r="O345">
            <v>7265</v>
          </cell>
        </row>
        <row r="347">
          <cell r="A347" t="str">
            <v xml:space="preserve"> TOTAL PL SHARE NUCLEAR</v>
          </cell>
          <cell r="C347">
            <v>1428.1</v>
          </cell>
          <cell r="D347">
            <v>1280.9000000000001</v>
          </cell>
          <cell r="E347">
            <v>889.3</v>
          </cell>
          <cell r="F347">
            <v>731.5</v>
          </cell>
          <cell r="G347">
            <v>1158.0999999999999</v>
          </cell>
          <cell r="H347">
            <v>1388.9</v>
          </cell>
          <cell r="I347">
            <v>1435.2</v>
          </cell>
          <cell r="J347">
            <v>1435.2</v>
          </cell>
          <cell r="K347">
            <v>1388.9</v>
          </cell>
          <cell r="L347">
            <v>1435.2</v>
          </cell>
          <cell r="M347">
            <v>1388.9</v>
          </cell>
          <cell r="N347">
            <v>1435.2</v>
          </cell>
          <cell r="O347">
            <v>15395</v>
          </cell>
        </row>
        <row r="349">
          <cell r="A349" t="str">
            <v xml:space="preserve"> COMBUSTION TURBINES</v>
          </cell>
          <cell r="C349">
            <v>0.5</v>
          </cell>
          <cell r="D349">
            <v>0.9</v>
          </cell>
          <cell r="E349">
            <v>0.1</v>
          </cell>
          <cell r="F349">
            <v>0.2</v>
          </cell>
          <cell r="G349">
            <v>0.5</v>
          </cell>
          <cell r="H349">
            <v>0.5</v>
          </cell>
          <cell r="I349">
            <v>5</v>
          </cell>
          <cell r="J349">
            <v>1.6</v>
          </cell>
          <cell r="K349">
            <v>2.4</v>
          </cell>
          <cell r="L349">
            <v>0.2</v>
          </cell>
          <cell r="M349">
            <v>0.2</v>
          </cell>
          <cell r="N349">
            <v>0.2</v>
          </cell>
          <cell r="O349">
            <v>12</v>
          </cell>
        </row>
        <row r="350">
          <cell r="A350" t="str">
            <v xml:space="preserve"> </v>
          </cell>
        </row>
        <row r="351">
          <cell r="A351" t="str">
            <v xml:space="preserve"> DIESELS</v>
          </cell>
          <cell r="C351">
            <v>0.1</v>
          </cell>
          <cell r="D351">
            <v>0.1</v>
          </cell>
          <cell r="E351">
            <v>0.1</v>
          </cell>
          <cell r="F351">
            <v>0.1</v>
          </cell>
          <cell r="G351">
            <v>0.2</v>
          </cell>
          <cell r="H351">
            <v>0.2</v>
          </cell>
          <cell r="I351">
            <v>0.1</v>
          </cell>
          <cell r="J351">
            <v>0.1</v>
          </cell>
          <cell r="K351">
            <v>0.1</v>
          </cell>
          <cell r="L351">
            <v>0.1</v>
          </cell>
          <cell r="M351">
            <v>0.1</v>
          </cell>
          <cell r="N351">
            <v>0.1</v>
          </cell>
          <cell r="O351">
            <v>1</v>
          </cell>
        </row>
        <row r="353">
          <cell r="A353" t="str">
            <v xml:space="preserve">    Holtwood Hydro</v>
          </cell>
          <cell r="C353">
            <v>53</v>
          </cell>
          <cell r="D353">
            <v>52</v>
          </cell>
          <cell r="E353">
            <v>70</v>
          </cell>
          <cell r="F353">
            <v>67</v>
          </cell>
          <cell r="G353">
            <v>65</v>
          </cell>
          <cell r="H353">
            <v>48</v>
          </cell>
          <cell r="I353">
            <v>36</v>
          </cell>
          <cell r="J353">
            <v>28</v>
          </cell>
          <cell r="K353">
            <v>25.3</v>
          </cell>
          <cell r="L353">
            <v>31</v>
          </cell>
          <cell r="M353">
            <v>45</v>
          </cell>
          <cell r="N353">
            <v>54</v>
          </cell>
          <cell r="O353">
            <v>574</v>
          </cell>
        </row>
        <row r="354">
          <cell r="A354" t="str">
            <v xml:space="preserve">    Wallenpaupack</v>
          </cell>
          <cell r="C354">
            <v>8.1999999999999993</v>
          </cell>
          <cell r="D354">
            <v>7.4</v>
          </cell>
          <cell r="E354">
            <v>7.3</v>
          </cell>
          <cell r="F354">
            <v>8.3000000000000007</v>
          </cell>
          <cell r="G354">
            <v>6.2</v>
          </cell>
          <cell r="H354">
            <v>6.7</v>
          </cell>
          <cell r="I354">
            <v>6.3</v>
          </cell>
          <cell r="J354">
            <v>5.7</v>
          </cell>
          <cell r="K354">
            <v>5.9</v>
          </cell>
          <cell r="L354">
            <v>5.0999999999999996</v>
          </cell>
          <cell r="M354">
            <v>4.7</v>
          </cell>
          <cell r="N354">
            <v>6.6</v>
          </cell>
          <cell r="O354">
            <v>78</v>
          </cell>
        </row>
        <row r="356">
          <cell r="A356" t="str">
            <v xml:space="preserve"> TOTAL HYDRO</v>
          </cell>
          <cell r="C356">
            <v>61.2</v>
          </cell>
          <cell r="D356">
            <v>59.4</v>
          </cell>
          <cell r="E356">
            <v>77.3</v>
          </cell>
          <cell r="F356">
            <v>75.3</v>
          </cell>
          <cell r="G356">
            <v>71.2</v>
          </cell>
          <cell r="H356">
            <v>54.7</v>
          </cell>
          <cell r="I356">
            <v>42.3</v>
          </cell>
          <cell r="J356">
            <v>33.700000000000003</v>
          </cell>
          <cell r="K356">
            <v>31.200000000000003</v>
          </cell>
          <cell r="L356">
            <v>36.1</v>
          </cell>
          <cell r="M356">
            <v>49.7</v>
          </cell>
          <cell r="N356">
            <v>60.6</v>
          </cell>
          <cell r="O356">
            <v>653</v>
          </cell>
        </row>
        <row r="357">
          <cell r="C357" t="str">
            <v xml:space="preserve"> ========</v>
          </cell>
          <cell r="D357" t="str">
            <v xml:space="preserve"> ========</v>
          </cell>
          <cell r="E357" t="str">
            <v xml:space="preserve"> ========</v>
          </cell>
          <cell r="F357" t="str">
            <v xml:space="preserve"> ========</v>
          </cell>
          <cell r="G357" t="str">
            <v xml:space="preserve"> ========</v>
          </cell>
          <cell r="H357" t="str">
            <v xml:space="preserve"> ========</v>
          </cell>
          <cell r="I357" t="str">
            <v xml:space="preserve"> ========</v>
          </cell>
          <cell r="J357" t="str">
            <v xml:space="preserve"> ========</v>
          </cell>
          <cell r="K357" t="str">
            <v xml:space="preserve"> ========</v>
          </cell>
          <cell r="L357" t="str">
            <v xml:space="preserve"> ========</v>
          </cell>
          <cell r="M357" t="str">
            <v xml:space="preserve"> ========</v>
          </cell>
          <cell r="N357" t="str">
            <v xml:space="preserve"> ========</v>
          </cell>
          <cell r="O357" t="str">
            <v xml:space="preserve"> =========</v>
          </cell>
        </row>
        <row r="358">
          <cell r="A358" t="str">
            <v xml:space="preserve">       TOTAL GENERATION</v>
          </cell>
          <cell r="C358">
            <v>4338.2</v>
          </cell>
          <cell r="D358">
            <v>4026.3</v>
          </cell>
          <cell r="E358">
            <v>3526.4000000000005</v>
          </cell>
          <cell r="F358">
            <v>2438.7999999999997</v>
          </cell>
          <cell r="G358">
            <v>3089.9999999999995</v>
          </cell>
          <cell r="H358">
            <v>4473.6999999999989</v>
          </cell>
          <cell r="I358">
            <v>4891.0000000000009</v>
          </cell>
          <cell r="J358">
            <v>4840.6000000000004</v>
          </cell>
          <cell r="K358">
            <v>3875.6</v>
          </cell>
          <cell r="L358">
            <v>3621.5</v>
          </cell>
          <cell r="M358">
            <v>3559.2999999999997</v>
          </cell>
          <cell r="N358">
            <v>4191.1000000000004</v>
          </cell>
          <cell r="O358">
            <v>46873</v>
          </cell>
        </row>
        <row r="360">
          <cell r="F360" t="str">
            <v>PROJECTED TOTAL FOSSIL FUEL CONSUMPTION</v>
          </cell>
          <cell r="L360" t="str">
            <v>CASE:2001 FORECAST</v>
          </cell>
          <cell r="P360" t="str">
            <v>8</v>
          </cell>
        </row>
        <row r="361">
          <cell r="A361" t="str">
            <v>FUEL RATES ARE CALCULATED FROM THE PPD MONTHLY REPORT</v>
          </cell>
          <cell r="F361" t="str">
            <v xml:space="preserve">                  </v>
          </cell>
          <cell r="L361">
            <v>36851</v>
          </cell>
        </row>
        <row r="362">
          <cell r="A362" t="str">
            <v>% FUEL MIX MUST BE TAKEN INTO CONSIDERATION.</v>
          </cell>
          <cell r="F362" t="str">
            <v>(1000 TONS / 1000 BBLS)</v>
          </cell>
        </row>
        <row r="363">
          <cell r="B363" t="str">
            <v>FUEL</v>
          </cell>
        </row>
        <row r="364">
          <cell r="A364" t="str">
            <v xml:space="preserve"> COAL CONSUMPTION</v>
          </cell>
          <cell r="B364" t="str">
            <v>RATE</v>
          </cell>
          <cell r="C364" t="str">
            <v>JANUARY</v>
          </cell>
          <cell r="D364" t="str">
            <v>FEBRUARY</v>
          </cell>
          <cell r="E364" t="str">
            <v>MARCH</v>
          </cell>
          <cell r="F364" t="str">
            <v>APRIL</v>
          </cell>
          <cell r="G364" t="str">
            <v>MAY</v>
          </cell>
          <cell r="H364" t="str">
            <v>JUNE</v>
          </cell>
          <cell r="I364" t="str">
            <v>JULY</v>
          </cell>
          <cell r="J364" t="str">
            <v>AUGUST</v>
          </cell>
          <cell r="K364" t="str">
            <v>SEPTEMBER</v>
          </cell>
          <cell r="L364" t="str">
            <v>OCTOBER</v>
          </cell>
          <cell r="M364" t="str">
            <v>NOVEMBER</v>
          </cell>
          <cell r="N364" t="str">
            <v>DECEMBER</v>
          </cell>
          <cell r="O364" t="str">
            <v>TOTAL</v>
          </cell>
        </row>
        <row r="366">
          <cell r="A366" t="str">
            <v xml:space="preserve">    Brunner Is. #1  </v>
          </cell>
          <cell r="B366">
            <v>0.39500000000000002</v>
          </cell>
          <cell r="C366">
            <v>73.075000000000003</v>
          </cell>
          <cell r="D366">
            <v>67.150000000000006</v>
          </cell>
          <cell r="E366">
            <v>71.100000000000009</v>
          </cell>
          <cell r="F366">
            <v>63.2</v>
          </cell>
          <cell r="G366">
            <v>50.56</v>
          </cell>
          <cell r="H366">
            <v>66.36</v>
          </cell>
          <cell r="I366">
            <v>73.075000000000003</v>
          </cell>
          <cell r="J366">
            <v>75.05</v>
          </cell>
          <cell r="K366">
            <v>61.620000000000005</v>
          </cell>
          <cell r="L366">
            <v>71.771500000000003</v>
          </cell>
          <cell r="M366">
            <v>38.433500000000002</v>
          </cell>
          <cell r="N366">
            <v>65.135500000000008</v>
          </cell>
          <cell r="O366">
            <v>776</v>
          </cell>
        </row>
        <row r="367">
          <cell r="A367" t="str">
            <v xml:space="preserve">    Brunner Is. #2</v>
          </cell>
          <cell r="B367">
            <v>0.38</v>
          </cell>
          <cell r="C367">
            <v>83.22</v>
          </cell>
          <cell r="D367">
            <v>76</v>
          </cell>
          <cell r="E367">
            <v>76</v>
          </cell>
          <cell r="F367">
            <v>64.599999999999994</v>
          </cell>
          <cell r="G367">
            <v>45.22</v>
          </cell>
          <cell r="H367">
            <v>70.680000000000007</v>
          </cell>
          <cell r="I367">
            <v>80.180000000000007</v>
          </cell>
          <cell r="J367">
            <v>83.6</v>
          </cell>
          <cell r="K367">
            <v>14.744</v>
          </cell>
          <cell r="L367">
            <v>6.4980000000000002</v>
          </cell>
          <cell r="M367">
            <v>61.787999999999997</v>
          </cell>
          <cell r="N367">
            <v>72.846000000000004</v>
          </cell>
          <cell r="O367">
            <v>736</v>
          </cell>
        </row>
        <row r="368">
          <cell r="A368" t="str">
            <v xml:space="preserve">    Brunner Is. #3  </v>
          </cell>
          <cell r="B368">
            <v>0.375</v>
          </cell>
          <cell r="C368">
            <v>153.75</v>
          </cell>
          <cell r="D368">
            <v>150</v>
          </cell>
          <cell r="E368">
            <v>172.5</v>
          </cell>
          <cell r="F368">
            <v>78.75</v>
          </cell>
          <cell r="G368">
            <v>116.25</v>
          </cell>
          <cell r="H368">
            <v>153.75</v>
          </cell>
          <cell r="I368">
            <v>161.25</v>
          </cell>
          <cell r="J368">
            <v>157.5</v>
          </cell>
          <cell r="K368">
            <v>123.75</v>
          </cell>
          <cell r="L368">
            <v>121.64999999999999</v>
          </cell>
          <cell r="M368">
            <v>88.987500000000011</v>
          </cell>
          <cell r="N368">
            <v>146.66250000000002</v>
          </cell>
          <cell r="O368">
            <v>1627</v>
          </cell>
        </row>
        <row r="370">
          <cell r="A370" t="str">
            <v xml:space="preserve">        TOTAL</v>
          </cell>
          <cell r="C370">
            <v>310</v>
          </cell>
          <cell r="D370">
            <v>293</v>
          </cell>
          <cell r="E370">
            <v>320</v>
          </cell>
          <cell r="F370">
            <v>207</v>
          </cell>
          <cell r="G370">
            <v>212</v>
          </cell>
          <cell r="H370">
            <v>291</v>
          </cell>
          <cell r="I370">
            <v>314</v>
          </cell>
          <cell r="J370">
            <v>317</v>
          </cell>
          <cell r="K370">
            <v>201</v>
          </cell>
          <cell r="L370">
            <v>200</v>
          </cell>
          <cell r="M370">
            <v>189</v>
          </cell>
          <cell r="N370">
            <v>285</v>
          </cell>
          <cell r="O370">
            <v>3139</v>
          </cell>
        </row>
        <row r="372">
          <cell r="A372" t="str">
            <v xml:space="preserve">    Martins Creek #1 </v>
          </cell>
          <cell r="B372">
            <v>0.43</v>
          </cell>
          <cell r="C372">
            <v>171.91400000000002</v>
          </cell>
          <cell r="D372">
            <v>164.131</v>
          </cell>
          <cell r="E372">
            <v>165.55</v>
          </cell>
          <cell r="F372">
            <v>0</v>
          </cell>
          <cell r="G372">
            <v>52.03</v>
          </cell>
          <cell r="H372">
            <v>184.9</v>
          </cell>
          <cell r="I372">
            <v>200.72399999999999</v>
          </cell>
          <cell r="J372">
            <v>196.42400000000001</v>
          </cell>
          <cell r="K372">
            <v>165.679</v>
          </cell>
          <cell r="L372">
            <v>166.84</v>
          </cell>
          <cell r="M372">
            <v>124.184</v>
          </cell>
          <cell r="N372">
            <v>165.72199999999998</v>
          </cell>
          <cell r="O372">
            <v>1759</v>
          </cell>
        </row>
        <row r="373">
          <cell r="A373" t="str">
            <v xml:space="preserve">    Martins Creek #2 </v>
          </cell>
          <cell r="B373">
            <v>0.435</v>
          </cell>
          <cell r="C373">
            <v>181.047</v>
          </cell>
          <cell r="D373">
            <v>167.47499999999999</v>
          </cell>
          <cell r="E373">
            <v>132.24</v>
          </cell>
          <cell r="F373">
            <v>171.82499999999999</v>
          </cell>
          <cell r="G373">
            <v>163.125</v>
          </cell>
          <cell r="H373">
            <v>187.05</v>
          </cell>
          <cell r="I373">
            <v>204.798</v>
          </cell>
          <cell r="J373">
            <v>199.92600000000002</v>
          </cell>
          <cell r="K373">
            <v>168.73649999999998</v>
          </cell>
          <cell r="L373">
            <v>129.63</v>
          </cell>
          <cell r="M373">
            <v>167.47499999999999</v>
          </cell>
          <cell r="N373">
            <v>175.95750000000001</v>
          </cell>
          <cell r="O373">
            <v>2049</v>
          </cell>
        </row>
        <row r="375">
          <cell r="A375" t="str">
            <v xml:space="preserve">        TOTAL</v>
          </cell>
          <cell r="C375">
            <v>353</v>
          </cell>
          <cell r="D375">
            <v>331</v>
          </cell>
          <cell r="E375">
            <v>298</v>
          </cell>
          <cell r="F375">
            <v>172</v>
          </cell>
          <cell r="G375">
            <v>215</v>
          </cell>
          <cell r="H375">
            <v>372</v>
          </cell>
          <cell r="I375">
            <v>406</v>
          </cell>
          <cell r="J375">
            <v>396</v>
          </cell>
          <cell r="K375">
            <v>335</v>
          </cell>
          <cell r="L375">
            <v>297</v>
          </cell>
          <cell r="M375">
            <v>291</v>
          </cell>
          <cell r="N375">
            <v>342</v>
          </cell>
          <cell r="O375">
            <v>3808</v>
          </cell>
        </row>
        <row r="377">
          <cell r="A377" t="str">
            <v xml:space="preserve">    Sunbury #1-2:</v>
          </cell>
        </row>
        <row r="378">
          <cell r="A378" t="str">
            <v xml:space="preserve">        Prep Anth</v>
          </cell>
          <cell r="B378">
            <v>1.49E-2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A379" t="str">
            <v xml:space="preserve">        Silt</v>
          </cell>
          <cell r="B379">
            <v>0.52100000000000002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</row>
        <row r="380">
          <cell r="A380" t="str">
            <v xml:space="preserve">        Coke</v>
          </cell>
          <cell r="B380">
            <v>0.1711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A381" t="str">
            <v xml:space="preserve">        Low Vol Bit</v>
          </cell>
          <cell r="B381">
            <v>3.6999999999999998E-2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A382" t="str">
            <v xml:space="preserve">        Cannel</v>
          </cell>
          <cell r="B382">
            <v>0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A383" t="str">
            <v xml:space="preserve">    Sunbury #3:</v>
          </cell>
        </row>
        <row r="384">
          <cell r="A384" t="str">
            <v xml:space="preserve">        Bit</v>
          </cell>
          <cell r="B384">
            <v>0.46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</row>
        <row r="385">
          <cell r="A385" t="str">
            <v xml:space="preserve">        Cannel</v>
          </cell>
          <cell r="B385">
            <v>0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A386" t="str">
            <v xml:space="preserve">    Sunbury #4:</v>
          </cell>
        </row>
        <row r="387">
          <cell r="A387" t="str">
            <v xml:space="preserve">        Bit</v>
          </cell>
          <cell r="B387">
            <v>0.46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A388" t="str">
            <v xml:space="preserve">        Cannel</v>
          </cell>
          <cell r="B388">
            <v>0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90">
          <cell r="A390" t="str">
            <v xml:space="preserve">      TOTAL SUNBURY BIT (INCL. CANNEL)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2">
          <cell r="A392" t="str">
            <v xml:space="preserve">    Holtwood #17:</v>
          </cell>
        </row>
        <row r="393">
          <cell r="A393" t="str">
            <v xml:space="preserve">        Prep Anth</v>
          </cell>
          <cell r="B393">
            <v>0.04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A394" t="str">
            <v xml:space="preserve">        Silt</v>
          </cell>
          <cell r="B394">
            <v>0.41399999999999998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</row>
        <row r="395">
          <cell r="A395" t="str">
            <v xml:space="preserve">        Coke</v>
          </cell>
          <cell r="B395">
            <v>0.17299999999999999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</row>
        <row r="396">
          <cell r="A396" t="str">
            <v xml:space="preserve">        Low Vol Bit</v>
          </cell>
          <cell r="B396">
            <v>0.06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8">
          <cell r="A398" t="str">
            <v xml:space="preserve">    Keystone #1 (PL Share)</v>
          </cell>
          <cell r="C398">
            <v>26</v>
          </cell>
          <cell r="D398">
            <v>24</v>
          </cell>
          <cell r="E398">
            <v>26</v>
          </cell>
          <cell r="F398">
            <v>25</v>
          </cell>
          <cell r="G398">
            <v>26</v>
          </cell>
          <cell r="H398">
            <v>25</v>
          </cell>
          <cell r="I398">
            <v>26</v>
          </cell>
          <cell r="J398">
            <v>26</v>
          </cell>
          <cell r="K398">
            <v>25</v>
          </cell>
          <cell r="L398">
            <v>26</v>
          </cell>
          <cell r="M398">
            <v>25</v>
          </cell>
          <cell r="N398">
            <v>26</v>
          </cell>
          <cell r="O398">
            <v>306</v>
          </cell>
        </row>
        <row r="399">
          <cell r="A399" t="str">
            <v xml:space="preserve">    Keystone #2 (PL Share)</v>
          </cell>
          <cell r="C399">
            <v>26</v>
          </cell>
          <cell r="D399">
            <v>24</v>
          </cell>
          <cell r="E399">
            <v>26</v>
          </cell>
          <cell r="F399">
            <v>18</v>
          </cell>
          <cell r="G399">
            <v>0</v>
          </cell>
          <cell r="H399">
            <v>25</v>
          </cell>
          <cell r="I399">
            <v>26</v>
          </cell>
          <cell r="J399">
            <v>26</v>
          </cell>
          <cell r="K399">
            <v>25</v>
          </cell>
          <cell r="L399">
            <v>26</v>
          </cell>
          <cell r="M399">
            <v>25</v>
          </cell>
          <cell r="N399">
            <v>26</v>
          </cell>
          <cell r="O399">
            <v>273</v>
          </cell>
        </row>
        <row r="401">
          <cell r="A401" t="str">
            <v xml:space="preserve">        TOTAL</v>
          </cell>
          <cell r="C401">
            <v>52</v>
          </cell>
          <cell r="D401">
            <v>48</v>
          </cell>
          <cell r="E401">
            <v>52</v>
          </cell>
          <cell r="F401">
            <v>43</v>
          </cell>
          <cell r="G401">
            <v>26</v>
          </cell>
          <cell r="H401">
            <v>50</v>
          </cell>
          <cell r="I401">
            <v>52</v>
          </cell>
          <cell r="J401">
            <v>52</v>
          </cell>
          <cell r="K401">
            <v>50</v>
          </cell>
          <cell r="L401">
            <v>52</v>
          </cell>
          <cell r="M401">
            <v>50</v>
          </cell>
          <cell r="N401">
            <v>52</v>
          </cell>
          <cell r="O401">
            <v>579</v>
          </cell>
        </row>
        <row r="403">
          <cell r="A403" t="str">
            <v xml:space="preserve">    Conemaugh #1 (PL Share)</v>
          </cell>
          <cell r="C403">
            <v>31</v>
          </cell>
          <cell r="D403">
            <v>29</v>
          </cell>
          <cell r="E403">
            <v>31</v>
          </cell>
          <cell r="F403">
            <v>30</v>
          </cell>
          <cell r="G403">
            <v>31</v>
          </cell>
          <cell r="H403">
            <v>30</v>
          </cell>
          <cell r="I403">
            <v>31</v>
          </cell>
          <cell r="J403">
            <v>31</v>
          </cell>
          <cell r="K403">
            <v>8</v>
          </cell>
          <cell r="L403">
            <v>0</v>
          </cell>
          <cell r="M403">
            <v>10</v>
          </cell>
          <cell r="N403">
            <v>31</v>
          </cell>
          <cell r="O403">
            <v>293</v>
          </cell>
        </row>
        <row r="404">
          <cell r="A404" t="str">
            <v xml:space="preserve">    Conemaugh #2 (PL Share)</v>
          </cell>
          <cell r="C404">
            <v>31</v>
          </cell>
          <cell r="D404">
            <v>29</v>
          </cell>
          <cell r="E404">
            <v>31</v>
          </cell>
          <cell r="F404">
            <v>30</v>
          </cell>
          <cell r="G404">
            <v>31</v>
          </cell>
          <cell r="H404">
            <v>30</v>
          </cell>
          <cell r="I404">
            <v>31</v>
          </cell>
          <cell r="J404">
            <v>31</v>
          </cell>
          <cell r="K404">
            <v>30</v>
          </cell>
          <cell r="L404">
            <v>31</v>
          </cell>
          <cell r="M404">
            <v>30</v>
          </cell>
          <cell r="N404">
            <v>24</v>
          </cell>
          <cell r="O404">
            <v>359</v>
          </cell>
        </row>
        <row r="406">
          <cell r="A406" t="str">
            <v xml:space="preserve">        TOTAL</v>
          </cell>
          <cell r="C406">
            <v>62</v>
          </cell>
          <cell r="D406">
            <v>58</v>
          </cell>
          <cell r="E406">
            <v>62</v>
          </cell>
          <cell r="F406">
            <v>60</v>
          </cell>
          <cell r="G406">
            <v>62</v>
          </cell>
          <cell r="H406">
            <v>60</v>
          </cell>
          <cell r="I406">
            <v>62</v>
          </cell>
          <cell r="J406">
            <v>62</v>
          </cell>
          <cell r="K406">
            <v>38</v>
          </cell>
          <cell r="L406">
            <v>31</v>
          </cell>
          <cell r="M406">
            <v>40</v>
          </cell>
          <cell r="N406">
            <v>55</v>
          </cell>
          <cell r="O406">
            <v>652</v>
          </cell>
        </row>
        <row r="408">
          <cell r="A408" t="str">
            <v xml:space="preserve">    Montour #1</v>
          </cell>
          <cell r="B408">
            <v>0.38500000000000001</v>
          </cell>
          <cell r="C408">
            <v>153.923</v>
          </cell>
          <cell r="D408">
            <v>146.9545</v>
          </cell>
          <cell r="E408">
            <v>148.22499999999999</v>
          </cell>
          <cell r="F408">
            <v>0</v>
          </cell>
          <cell r="G408">
            <v>46.585000000000001</v>
          </cell>
          <cell r="H408">
            <v>165.55</v>
          </cell>
          <cell r="I408">
            <v>179.71800000000002</v>
          </cell>
          <cell r="J408">
            <v>175.86799999999999</v>
          </cell>
          <cell r="K408">
            <v>148.34050000000002</v>
          </cell>
          <cell r="L408">
            <v>149.38</v>
          </cell>
          <cell r="M408">
            <v>111.188</v>
          </cell>
          <cell r="N408">
            <v>148.37899999999999</v>
          </cell>
          <cell r="O408">
            <v>1574</v>
          </cell>
        </row>
        <row r="409">
          <cell r="A409" t="str">
            <v xml:space="preserve">    Montour #2</v>
          </cell>
          <cell r="B409">
            <v>0.37</v>
          </cell>
          <cell r="C409">
            <v>153.994</v>
          </cell>
          <cell r="D409">
            <v>142.44999999999999</v>
          </cell>
          <cell r="E409">
            <v>112.48</v>
          </cell>
          <cell r="F409">
            <v>146.15</v>
          </cell>
          <cell r="G409">
            <v>138.75</v>
          </cell>
          <cell r="H409">
            <v>159.1</v>
          </cell>
          <cell r="I409">
            <v>174.196</v>
          </cell>
          <cell r="J409">
            <v>170.05199999999999</v>
          </cell>
          <cell r="K409">
            <v>143.523</v>
          </cell>
          <cell r="L409">
            <v>110.26</v>
          </cell>
          <cell r="M409">
            <v>142.44999999999999</v>
          </cell>
          <cell r="N409">
            <v>149.66499999999999</v>
          </cell>
          <cell r="O409">
            <v>1742</v>
          </cell>
        </row>
        <row r="411">
          <cell r="A411" t="str">
            <v xml:space="preserve">        TOTAL</v>
          </cell>
          <cell r="C411">
            <v>308</v>
          </cell>
          <cell r="D411">
            <v>289</v>
          </cell>
          <cell r="E411">
            <v>260</v>
          </cell>
          <cell r="F411">
            <v>146</v>
          </cell>
          <cell r="G411">
            <v>186</v>
          </cell>
          <cell r="H411">
            <v>325</v>
          </cell>
          <cell r="I411">
            <v>354</v>
          </cell>
          <cell r="J411">
            <v>346</v>
          </cell>
          <cell r="K411">
            <v>292</v>
          </cell>
          <cell r="L411">
            <v>259</v>
          </cell>
          <cell r="M411">
            <v>253</v>
          </cell>
          <cell r="N411">
            <v>298</v>
          </cell>
          <cell r="O411">
            <v>3316</v>
          </cell>
        </row>
        <row r="412">
          <cell r="C412" t="str">
            <v xml:space="preserve"> =========</v>
          </cell>
          <cell r="D412" t="str">
            <v xml:space="preserve"> =========</v>
          </cell>
          <cell r="E412" t="str">
            <v xml:space="preserve"> =========</v>
          </cell>
          <cell r="F412" t="str">
            <v xml:space="preserve"> =========</v>
          </cell>
          <cell r="G412" t="str">
            <v xml:space="preserve"> =========</v>
          </cell>
          <cell r="H412" t="str">
            <v xml:space="preserve"> =========</v>
          </cell>
          <cell r="I412" t="str">
            <v xml:space="preserve"> =========</v>
          </cell>
          <cell r="J412" t="str">
            <v xml:space="preserve"> =========</v>
          </cell>
          <cell r="K412" t="str">
            <v xml:space="preserve"> =========</v>
          </cell>
          <cell r="L412" t="str">
            <v xml:space="preserve"> =========</v>
          </cell>
          <cell r="M412" t="str">
            <v xml:space="preserve"> =========</v>
          </cell>
          <cell r="N412" t="str">
            <v xml:space="preserve"> =========</v>
          </cell>
          <cell r="O412" t="str">
            <v xml:space="preserve"> =========</v>
          </cell>
        </row>
        <row r="413">
          <cell r="A413" t="str">
            <v xml:space="preserve">    TOTAL BITUMINOUS (INCL. CANNEL)</v>
          </cell>
          <cell r="C413">
            <v>1085</v>
          </cell>
          <cell r="D413">
            <v>1019</v>
          </cell>
          <cell r="E413">
            <v>992</v>
          </cell>
          <cell r="F413">
            <v>628</v>
          </cell>
          <cell r="G413">
            <v>701</v>
          </cell>
          <cell r="H413">
            <v>1098</v>
          </cell>
          <cell r="I413">
            <v>1188</v>
          </cell>
          <cell r="J413">
            <v>1173</v>
          </cell>
          <cell r="K413">
            <v>916</v>
          </cell>
          <cell r="L413">
            <v>839</v>
          </cell>
          <cell r="M413">
            <v>823</v>
          </cell>
          <cell r="N413">
            <v>1032</v>
          </cell>
          <cell r="O413">
            <v>11494</v>
          </cell>
        </row>
        <row r="414">
          <cell r="A414" t="str">
            <v xml:space="preserve">    TOTAL PREP ANTH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</row>
        <row r="415">
          <cell r="A415" t="str">
            <v xml:space="preserve">    TOTAL SILT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</row>
        <row r="416">
          <cell r="A416" t="str">
            <v xml:space="preserve">    TOTAL COKE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</row>
        <row r="417">
          <cell r="C417" t="str">
            <v xml:space="preserve"> =========</v>
          </cell>
          <cell r="D417" t="str">
            <v xml:space="preserve"> =========</v>
          </cell>
          <cell r="E417" t="str">
            <v xml:space="preserve"> =========</v>
          </cell>
          <cell r="F417" t="str">
            <v xml:space="preserve"> =========</v>
          </cell>
          <cell r="G417" t="str">
            <v xml:space="preserve"> =========</v>
          </cell>
          <cell r="H417" t="str">
            <v xml:space="preserve"> =========</v>
          </cell>
          <cell r="I417" t="str">
            <v xml:space="preserve"> =========</v>
          </cell>
          <cell r="J417" t="str">
            <v xml:space="preserve"> =========</v>
          </cell>
          <cell r="K417" t="str">
            <v xml:space="preserve"> =========</v>
          </cell>
          <cell r="L417" t="str">
            <v xml:space="preserve"> =========</v>
          </cell>
          <cell r="M417" t="str">
            <v xml:space="preserve"> =========</v>
          </cell>
          <cell r="N417" t="str">
            <v xml:space="preserve"> =========</v>
          </cell>
          <cell r="O417" t="str">
            <v xml:space="preserve"> =========</v>
          </cell>
        </row>
        <row r="418">
          <cell r="A418" t="str">
            <v xml:space="preserve"> TOTAL COAL CONSUMED</v>
          </cell>
          <cell r="C418">
            <v>1085</v>
          </cell>
          <cell r="D418">
            <v>1019</v>
          </cell>
          <cell r="E418">
            <v>992</v>
          </cell>
          <cell r="F418">
            <v>628</v>
          </cell>
          <cell r="G418">
            <v>701</v>
          </cell>
          <cell r="H418">
            <v>1098</v>
          </cell>
          <cell r="I418">
            <v>1188</v>
          </cell>
          <cell r="J418">
            <v>1173</v>
          </cell>
          <cell r="K418">
            <v>916</v>
          </cell>
          <cell r="L418">
            <v>839</v>
          </cell>
          <cell r="M418">
            <v>823</v>
          </cell>
          <cell r="N418">
            <v>1032</v>
          </cell>
          <cell r="O418">
            <v>11494</v>
          </cell>
        </row>
        <row r="420">
          <cell r="A420" t="str">
            <v xml:space="preserve"> HEAVY OIL &amp; GAS</v>
          </cell>
        </row>
        <row r="422">
          <cell r="A422" t="str">
            <v xml:space="preserve">  Martins Ck #3(1000 BBL #6 Oil)</v>
          </cell>
          <cell r="B422">
            <v>1.8720000000000001</v>
          </cell>
          <cell r="C422">
            <v>89.668791226145672</v>
          </cell>
          <cell r="D422">
            <v>89.668787299038627</v>
          </cell>
          <cell r="E422">
            <v>0</v>
          </cell>
          <cell r="F422">
            <v>0</v>
          </cell>
          <cell r="G422">
            <v>26.545926721660887</v>
          </cell>
          <cell r="H422">
            <v>0</v>
          </cell>
          <cell r="I422">
            <v>110.86573381416012</v>
          </cell>
          <cell r="J422">
            <v>110.87901733337665</v>
          </cell>
          <cell r="K422">
            <v>0</v>
          </cell>
          <cell r="L422">
            <v>0</v>
          </cell>
          <cell r="M422">
            <v>32.572789659431855</v>
          </cell>
          <cell r="N422">
            <v>75.441590303137488</v>
          </cell>
          <cell r="O422">
            <v>537</v>
          </cell>
        </row>
        <row r="423">
          <cell r="A423" t="str">
            <v>(1,000 MCF) Natural Gas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283</v>
          </cell>
          <cell r="H423">
            <v>452</v>
          </cell>
          <cell r="I423">
            <v>1533</v>
          </cell>
          <cell r="J423">
            <v>1597</v>
          </cell>
          <cell r="K423">
            <v>73</v>
          </cell>
          <cell r="L423">
            <v>271</v>
          </cell>
          <cell r="M423">
            <v>0</v>
          </cell>
          <cell r="N423">
            <v>0</v>
          </cell>
          <cell r="O423">
            <v>4209</v>
          </cell>
        </row>
        <row r="425">
          <cell r="A425" t="str">
            <v xml:space="preserve">  Martins Ck #4(1000 BBL #6 Oil)</v>
          </cell>
          <cell r="B425">
            <v>1.694</v>
          </cell>
          <cell r="C425">
            <v>81.142609064099204</v>
          </cell>
          <cell r="D425">
            <v>81.142608535332158</v>
          </cell>
          <cell r="E425">
            <v>1.0000000000000001E-5</v>
          </cell>
          <cell r="F425">
            <v>1.0000000000000001E-5</v>
          </cell>
          <cell r="G425">
            <v>23.886848983375671</v>
          </cell>
          <cell r="H425">
            <v>1.0000000000000001E-5</v>
          </cell>
          <cell r="I425">
            <v>100.2926167196706</v>
          </cell>
          <cell r="J425">
            <v>100.2774960427837</v>
          </cell>
          <cell r="K425">
            <v>1.0000000000000001E-5</v>
          </cell>
          <cell r="L425">
            <v>1.0000000000000001E-5</v>
          </cell>
          <cell r="M425">
            <v>1.0000000000000001E-5</v>
          </cell>
          <cell r="N425">
            <v>68.268208583647336</v>
          </cell>
          <cell r="O425">
            <v>454</v>
          </cell>
        </row>
        <row r="426">
          <cell r="A426" t="str">
            <v>(1,000 MCF) Natural Gas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217</v>
          </cell>
          <cell r="H426">
            <v>348</v>
          </cell>
          <cell r="I426">
            <v>1467</v>
          </cell>
          <cell r="J426">
            <v>1403</v>
          </cell>
          <cell r="K426">
            <v>427</v>
          </cell>
          <cell r="L426">
            <v>29</v>
          </cell>
          <cell r="M426">
            <v>0</v>
          </cell>
          <cell r="N426">
            <v>0</v>
          </cell>
          <cell r="O426">
            <v>3891</v>
          </cell>
        </row>
        <row r="428">
          <cell r="A428" t="str">
            <v xml:space="preserve"> TOTAL HEAVY OIL CONSUMED</v>
          </cell>
          <cell r="C428">
            <v>171</v>
          </cell>
          <cell r="D428">
            <v>171</v>
          </cell>
          <cell r="E428">
            <v>0</v>
          </cell>
          <cell r="F428">
            <v>0</v>
          </cell>
          <cell r="G428">
            <v>51</v>
          </cell>
          <cell r="H428">
            <v>0</v>
          </cell>
          <cell r="I428">
            <v>211</v>
          </cell>
          <cell r="J428">
            <v>211</v>
          </cell>
          <cell r="K428">
            <v>0</v>
          </cell>
          <cell r="L428">
            <v>0</v>
          </cell>
          <cell r="M428">
            <v>33</v>
          </cell>
          <cell r="N428">
            <v>143</v>
          </cell>
          <cell r="O428">
            <v>991</v>
          </cell>
        </row>
        <row r="429">
          <cell r="A429" t="str">
            <v xml:space="preserve"> TOTAL GAS CONSUMED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500</v>
          </cell>
          <cell r="H429">
            <v>800</v>
          </cell>
          <cell r="I429">
            <v>3000</v>
          </cell>
          <cell r="J429">
            <v>3000</v>
          </cell>
          <cell r="K429">
            <v>500</v>
          </cell>
          <cell r="L429">
            <v>300</v>
          </cell>
          <cell r="M429">
            <v>0</v>
          </cell>
          <cell r="N429">
            <v>0</v>
          </cell>
          <cell r="O429">
            <v>8100</v>
          </cell>
        </row>
        <row r="431">
          <cell r="F431" t="str">
            <v xml:space="preserve">                                SYSTEM COST OF POWER</v>
          </cell>
          <cell r="L431" t="str">
            <v>CASE:2001 FORECAST</v>
          </cell>
          <cell r="P431" t="str">
            <v>9</v>
          </cell>
        </row>
        <row r="432">
          <cell r="F432" t="str">
            <v xml:space="preserve">                     </v>
          </cell>
          <cell r="L432">
            <v>36851</v>
          </cell>
        </row>
        <row r="433">
          <cell r="F433" t="str">
            <v xml:space="preserve">                               (Thousands of Dollars)</v>
          </cell>
        </row>
        <row r="435">
          <cell r="A435" t="str">
            <v>STEAM STATIONS</v>
          </cell>
          <cell r="C435" t="str">
            <v>JANUARY</v>
          </cell>
          <cell r="D435" t="str">
            <v>FEBRUARY</v>
          </cell>
          <cell r="E435" t="str">
            <v>MARCH</v>
          </cell>
          <cell r="F435" t="str">
            <v>APRIL</v>
          </cell>
          <cell r="G435" t="str">
            <v>MAY</v>
          </cell>
          <cell r="H435" t="str">
            <v>JUNE</v>
          </cell>
          <cell r="I435" t="str">
            <v>JULY</v>
          </cell>
          <cell r="J435" t="str">
            <v>AUGUST</v>
          </cell>
          <cell r="K435" t="str">
            <v>SEPTEMBER</v>
          </cell>
          <cell r="L435" t="str">
            <v>OCTOBER</v>
          </cell>
          <cell r="M435" t="str">
            <v>NOVEMBER</v>
          </cell>
          <cell r="N435" t="str">
            <v>DECEMBER</v>
          </cell>
          <cell r="O435" t="str">
            <v>TOTAL</v>
          </cell>
        </row>
        <row r="436">
          <cell r="A436" t="str">
            <v xml:space="preserve">  COAL-FIRED</v>
          </cell>
        </row>
        <row r="437">
          <cell r="A437" t="str">
            <v xml:space="preserve">    Brunner Island</v>
          </cell>
          <cell r="C437">
            <v>12079.41510034</v>
          </cell>
          <cell r="D437">
            <v>11437.294014219999</v>
          </cell>
          <cell r="E437">
            <v>12495.275275879998</v>
          </cell>
          <cell r="F437">
            <v>8025.8453779199999</v>
          </cell>
          <cell r="G437">
            <v>8311.7969734300004</v>
          </cell>
          <cell r="H437">
            <v>11271.211728480001</v>
          </cell>
          <cell r="I437">
            <v>12231.448278129998</v>
          </cell>
          <cell r="J437">
            <v>12268.507700580001</v>
          </cell>
          <cell r="K437">
            <v>5914.9216261800011</v>
          </cell>
          <cell r="L437">
            <v>5576.5684876800005</v>
          </cell>
          <cell r="M437">
            <v>7425.0763471199998</v>
          </cell>
          <cell r="N437">
            <v>11323.720582800004</v>
          </cell>
          <cell r="O437">
            <v>118361</v>
          </cell>
        </row>
        <row r="438">
          <cell r="A438" t="str">
            <v xml:space="preserve">    Martins Creek 1-2</v>
          </cell>
          <cell r="C438">
            <v>1949.5279420000002</v>
          </cell>
          <cell r="D438">
            <v>1834.9361860000001</v>
          </cell>
          <cell r="E438">
            <v>1492.8509339999998</v>
          </cell>
          <cell r="F438">
            <v>1561.0370239999997</v>
          </cell>
          <cell r="G438">
            <v>993.66353199999958</v>
          </cell>
          <cell r="H438">
            <v>1396.7127679999999</v>
          </cell>
          <cell r="I438">
            <v>1459.448603</v>
          </cell>
          <cell r="J438">
            <v>1557.4841280000001</v>
          </cell>
          <cell r="K438">
            <v>477.859914</v>
          </cell>
          <cell r="L438">
            <v>2073.0866159999996</v>
          </cell>
          <cell r="M438">
            <v>1224.22036</v>
          </cell>
          <cell r="N438">
            <v>1512.2404800000002</v>
          </cell>
          <cell r="O438">
            <v>17533</v>
          </cell>
        </row>
        <row r="439">
          <cell r="A439" t="str">
            <v xml:space="preserve">    Sunbury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 t="str">
            <v xml:space="preserve">    Holtwood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A441" t="str">
            <v xml:space="preserve">    Keystone</v>
          </cell>
          <cell r="C441">
            <v>1353.9275299999999</v>
          </cell>
          <cell r="D441">
            <v>1258.3491550000001</v>
          </cell>
          <cell r="E441">
            <v>1302.5471110000001</v>
          </cell>
          <cell r="F441">
            <v>1274.7920319999998</v>
          </cell>
          <cell r="G441">
            <v>1329.239965</v>
          </cell>
          <cell r="H441">
            <v>1127.7711800000002</v>
          </cell>
          <cell r="I441">
            <v>1249.2143149999999</v>
          </cell>
          <cell r="J441">
            <v>1481.7509249999998</v>
          </cell>
          <cell r="K441">
            <v>1364.2018350000001</v>
          </cell>
          <cell r="L441">
            <v>1434.8946000000001</v>
          </cell>
          <cell r="M441">
            <v>1323.9031</v>
          </cell>
          <cell r="N441">
            <v>1318.1167599999999</v>
          </cell>
          <cell r="O441">
            <v>15818.6</v>
          </cell>
        </row>
        <row r="442">
          <cell r="A442" t="str">
            <v xml:space="preserve">    Conemaugh</v>
          </cell>
          <cell r="C442">
            <v>1862.5528594</v>
          </cell>
          <cell r="D442">
            <v>1908.4330938000001</v>
          </cell>
          <cell r="E442">
            <v>1886.7035651999997</v>
          </cell>
          <cell r="F442">
            <v>1618.1100426000003</v>
          </cell>
          <cell r="G442">
            <v>1699.5798898</v>
          </cell>
          <cell r="H442">
            <v>1828.0707926</v>
          </cell>
          <cell r="I442">
            <v>1740.8636882000003</v>
          </cell>
          <cell r="J442">
            <v>1741.0067454000002</v>
          </cell>
          <cell r="K442">
            <v>1737.1132116000003</v>
          </cell>
          <cell r="L442">
            <v>1366.0269948</v>
          </cell>
          <cell r="M442">
            <v>1178.5244926</v>
          </cell>
          <cell r="N442">
            <v>1346.304271</v>
          </cell>
          <cell r="O442">
            <v>19913.3</v>
          </cell>
        </row>
        <row r="443">
          <cell r="A443" t="str">
            <v xml:space="preserve">    Montour</v>
          </cell>
          <cell r="C443">
            <v>10722.253586400002</v>
          </cell>
          <cell r="D443">
            <v>9942.016759600001</v>
          </cell>
          <cell r="E443">
            <v>8415.982543600001</v>
          </cell>
          <cell r="F443">
            <v>5069.4665608000005</v>
          </cell>
          <cell r="G443">
            <v>7358.6389632</v>
          </cell>
          <cell r="H443">
            <v>11183.375459199999</v>
          </cell>
          <cell r="I443">
            <v>11955.9288548</v>
          </cell>
          <cell r="J443">
            <v>11604.0393616</v>
          </cell>
          <cell r="K443">
            <v>9837.6279428000016</v>
          </cell>
          <cell r="L443">
            <v>8861.8505296000003</v>
          </cell>
          <cell r="M443">
            <v>8659.5102239999997</v>
          </cell>
          <cell r="N443">
            <v>10245.1234728</v>
          </cell>
          <cell r="O443">
            <v>113855.80000000002</v>
          </cell>
        </row>
        <row r="444">
          <cell r="A444" t="str">
            <v xml:space="preserve">    Retired Miners' Health Care Costs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</row>
        <row r="445">
          <cell r="A445" t="str">
            <v xml:space="preserve">    Conemaugh Scrubber Costs (PP&amp;L 11.39% )</v>
          </cell>
          <cell r="C445">
            <v>14</v>
          </cell>
          <cell r="D445">
            <v>16.5</v>
          </cell>
          <cell r="E445">
            <v>19.3</v>
          </cell>
          <cell r="F445">
            <v>20.6</v>
          </cell>
          <cell r="G445">
            <v>21.9</v>
          </cell>
          <cell r="H445">
            <v>26.8</v>
          </cell>
          <cell r="I445">
            <v>23.8</v>
          </cell>
          <cell r="J445">
            <v>40.700000000000003</v>
          </cell>
          <cell r="K445">
            <v>57.4</v>
          </cell>
          <cell r="L445">
            <v>64.099999999999994</v>
          </cell>
          <cell r="M445">
            <v>50.4</v>
          </cell>
          <cell r="N445">
            <v>30.6</v>
          </cell>
          <cell r="O445">
            <v>386.1</v>
          </cell>
        </row>
        <row r="446">
          <cell r="O446">
            <v>0</v>
          </cell>
        </row>
        <row r="447">
          <cell r="A447" t="str">
            <v xml:space="preserve">    TOTAL COAL-FIRED EXPENSE</v>
          </cell>
          <cell r="C447">
            <v>27981.699999999997</v>
          </cell>
          <cell r="D447">
            <v>26397.399999999998</v>
          </cell>
          <cell r="E447">
            <v>25612.699999999997</v>
          </cell>
          <cell r="F447">
            <v>17569.799999999996</v>
          </cell>
          <cell r="G447">
            <v>19714.800000000003</v>
          </cell>
          <cell r="H447">
            <v>26834</v>
          </cell>
          <cell r="I447">
            <v>28660.600000000002</v>
          </cell>
          <cell r="J447">
            <v>28693.5</v>
          </cell>
          <cell r="K447">
            <v>19389.099999999999</v>
          </cell>
          <cell r="L447">
            <v>19376.599999999999</v>
          </cell>
          <cell r="M447">
            <v>19861.600000000002</v>
          </cell>
          <cell r="N447">
            <v>25776</v>
          </cell>
          <cell r="O447">
            <v>285867.80000000005</v>
          </cell>
        </row>
        <row r="448">
          <cell r="A448" t="str">
            <v xml:space="preserve">  OIL-FIRED</v>
          </cell>
        </row>
        <row r="449">
          <cell r="A449" t="str">
            <v xml:space="preserve">    Martins Creek 3-4</v>
          </cell>
          <cell r="C449">
            <v>5290.1734760000008</v>
          </cell>
          <cell r="D449">
            <v>4878.9363159999994</v>
          </cell>
          <cell r="E449">
            <v>1751.3204700000001</v>
          </cell>
          <cell r="F449">
            <v>1148.8674879999999</v>
          </cell>
          <cell r="G449">
            <v>3247.643024</v>
          </cell>
          <cell r="H449">
            <v>10861.507488000001</v>
          </cell>
          <cell r="I449">
            <v>16044.875923999998</v>
          </cell>
          <cell r="J449">
            <v>15863.096427999999</v>
          </cell>
          <cell r="K449">
            <v>5942.0212080000001</v>
          </cell>
          <cell r="L449">
            <v>1324.405424</v>
          </cell>
          <cell r="M449">
            <v>1562.583488</v>
          </cell>
          <cell r="N449">
            <v>3576.7427199999997</v>
          </cell>
          <cell r="O449">
            <v>71492.099999999991</v>
          </cell>
        </row>
        <row r="450">
          <cell r="A450" t="str">
            <v xml:space="preserve">    Sun Oil Adjustment</v>
          </cell>
          <cell r="B450" t="str">
            <v>.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</row>
        <row r="452">
          <cell r="A452" t="str">
            <v xml:space="preserve">    TOTAL OIL-FIRED</v>
          </cell>
          <cell r="C452">
            <v>5290.2</v>
          </cell>
          <cell r="D452">
            <v>4878.8999999999996</v>
          </cell>
          <cell r="E452">
            <v>1751.3</v>
          </cell>
          <cell r="F452">
            <v>1148.9000000000001</v>
          </cell>
          <cell r="G452">
            <v>3247.6</v>
          </cell>
          <cell r="H452">
            <v>10861.5</v>
          </cell>
          <cell r="I452">
            <v>16044.9</v>
          </cell>
          <cell r="J452">
            <v>15863.1</v>
          </cell>
          <cell r="K452">
            <v>5942</v>
          </cell>
          <cell r="L452">
            <v>1324.4</v>
          </cell>
          <cell r="M452">
            <v>1562.6</v>
          </cell>
          <cell r="N452">
            <v>3576.7</v>
          </cell>
          <cell r="O452">
            <v>71492.099999999991</v>
          </cell>
        </row>
        <row r="455">
          <cell r="A455" t="str">
            <v xml:space="preserve">  TOTAL FOSSIL STEAM EXPENSE</v>
          </cell>
          <cell r="C455">
            <v>33271.9</v>
          </cell>
          <cell r="D455">
            <v>31276.300000000003</v>
          </cell>
          <cell r="E455">
            <v>27364</v>
          </cell>
          <cell r="F455">
            <v>18718.7</v>
          </cell>
          <cell r="G455">
            <v>22962.399999999998</v>
          </cell>
          <cell r="H455">
            <v>37695.5</v>
          </cell>
          <cell r="I455">
            <v>44705.5</v>
          </cell>
          <cell r="J455">
            <v>44556.6</v>
          </cell>
          <cell r="K455">
            <v>25331.1</v>
          </cell>
          <cell r="L455">
            <v>20701</v>
          </cell>
          <cell r="M455">
            <v>21424.199999999997</v>
          </cell>
          <cell r="N455">
            <v>29352.7</v>
          </cell>
          <cell r="O455">
            <v>357359.9</v>
          </cell>
        </row>
        <row r="457">
          <cell r="A457" t="str">
            <v xml:space="preserve">  NUCLEAR (From Susquehanna Fuel Budget)</v>
          </cell>
        </row>
        <row r="458">
          <cell r="A458" t="str">
            <v xml:space="preserve">    Susq. #1 (PL 90% Share)</v>
          </cell>
          <cell r="B458" t="str">
            <v>.</v>
          </cell>
          <cell r="C458">
            <v>2581.3459800000001</v>
          </cell>
          <cell r="D458">
            <v>2331.55512</v>
          </cell>
          <cell r="E458">
            <v>2581.3459800000001</v>
          </cell>
          <cell r="F458">
            <v>2498.0715</v>
          </cell>
          <cell r="G458">
            <v>1618.9002</v>
          </cell>
          <cell r="H458">
            <v>2498.0715</v>
          </cell>
          <cell r="I458">
            <v>2581.3459800000001</v>
          </cell>
          <cell r="J458">
            <v>2581.3459800000001</v>
          </cell>
          <cell r="K458">
            <v>2498.0715</v>
          </cell>
          <cell r="L458">
            <v>2581.3459800000001</v>
          </cell>
          <cell r="M458">
            <v>2498.0715</v>
          </cell>
          <cell r="N458">
            <v>2581.3459800000001</v>
          </cell>
          <cell r="O458">
            <v>29430.81719999999</v>
          </cell>
        </row>
        <row r="459">
          <cell r="A459" t="str">
            <v xml:space="preserve">    Susq. #2 (PL 90% Share)</v>
          </cell>
          <cell r="B459" t="str">
            <v>.</v>
          </cell>
          <cell r="C459">
            <v>2702.7529199999999</v>
          </cell>
          <cell r="D459">
            <v>2407.22118</v>
          </cell>
          <cell r="E459">
            <v>665.97551999999996</v>
          </cell>
          <cell r="F459">
            <v>148.65831</v>
          </cell>
          <cell r="G459">
            <v>2552.1668999999997</v>
          </cell>
          <cell r="H459">
            <v>2508.7099499999999</v>
          </cell>
          <cell r="I459">
            <v>2592.3282300000001</v>
          </cell>
          <cell r="J459">
            <v>2592.3282300000001</v>
          </cell>
          <cell r="K459">
            <v>2508.7099499999999</v>
          </cell>
          <cell r="L459">
            <v>2592.3282300000001</v>
          </cell>
          <cell r="M459">
            <v>2508.7099499999999</v>
          </cell>
          <cell r="N459">
            <v>2592.3282300000001</v>
          </cell>
          <cell r="O459">
            <v>26372.217599999996</v>
          </cell>
        </row>
        <row r="460">
          <cell r="A460" t="str">
            <v xml:space="preserve">    Susq. #1 (Spent Fuel)</v>
          </cell>
          <cell r="B460" t="str">
            <v>.</v>
          </cell>
          <cell r="C460">
            <v>677.42504999999994</v>
          </cell>
          <cell r="D460">
            <v>611.87220000000002</v>
          </cell>
          <cell r="E460">
            <v>677.42504999999994</v>
          </cell>
          <cell r="F460">
            <v>655.57124999999996</v>
          </cell>
          <cell r="G460">
            <v>424.84949999999998</v>
          </cell>
          <cell r="H460">
            <v>655.57124999999996</v>
          </cell>
          <cell r="I460">
            <v>677.42504999999994</v>
          </cell>
          <cell r="J460">
            <v>677.42504999999994</v>
          </cell>
          <cell r="K460">
            <v>655.57124999999996</v>
          </cell>
          <cell r="L460">
            <v>677.42504999999994</v>
          </cell>
          <cell r="M460">
            <v>655.57124999999996</v>
          </cell>
          <cell r="N460">
            <v>677.42504999999994</v>
          </cell>
          <cell r="O460">
            <v>7723.5569999999989</v>
          </cell>
        </row>
        <row r="461">
          <cell r="A461" t="str">
            <v xml:space="preserve">    Susq. #2 (Spent Fuel)</v>
          </cell>
          <cell r="B461" t="str">
            <v>.</v>
          </cell>
          <cell r="C461">
            <v>679.26329999999996</v>
          </cell>
          <cell r="D461">
            <v>604.98945000000003</v>
          </cell>
          <cell r="E461">
            <v>167.37479999999999</v>
          </cell>
          <cell r="F461">
            <v>39.338549999999998</v>
          </cell>
          <cell r="G461">
            <v>675.36449999999991</v>
          </cell>
          <cell r="H461">
            <v>663.86475000000007</v>
          </cell>
          <cell r="I461">
            <v>685.99215000000004</v>
          </cell>
          <cell r="J461">
            <v>685.99215000000004</v>
          </cell>
          <cell r="K461">
            <v>663.86475000000007</v>
          </cell>
          <cell r="L461">
            <v>685.99215000000004</v>
          </cell>
          <cell r="M461">
            <v>663.86475000000007</v>
          </cell>
          <cell r="N461">
            <v>685.99215000000004</v>
          </cell>
          <cell r="O461">
            <v>6901.8934499999996</v>
          </cell>
        </row>
        <row r="462">
          <cell r="A462" t="str">
            <v xml:space="preserve">    In-Core &amp; Spent Fuel</v>
          </cell>
          <cell r="B462" t="str">
            <v>.</v>
          </cell>
          <cell r="C462">
            <v>209.6379</v>
          </cell>
          <cell r="D462">
            <v>209.6379</v>
          </cell>
          <cell r="E462">
            <v>209.6379</v>
          </cell>
          <cell r="F462">
            <v>209.6379</v>
          </cell>
          <cell r="G462">
            <v>209.6379</v>
          </cell>
          <cell r="H462">
            <v>210.36059999999998</v>
          </cell>
          <cell r="I462">
            <v>210.36059999999998</v>
          </cell>
          <cell r="J462">
            <v>210.36059999999998</v>
          </cell>
          <cell r="K462">
            <v>210.36059999999998</v>
          </cell>
          <cell r="L462">
            <v>210.36059999999998</v>
          </cell>
          <cell r="M462">
            <v>210.36059999999998</v>
          </cell>
          <cell r="N462">
            <v>210.36059999999998</v>
          </cell>
          <cell r="O462">
            <v>2520.7136999999998</v>
          </cell>
        </row>
        <row r="464">
          <cell r="A464" t="str">
            <v xml:space="preserve">    TOTAL NUCLEAR</v>
          </cell>
          <cell r="C464">
            <v>6850.4262499999995</v>
          </cell>
          <cell r="D464">
            <v>6165.2995499999988</v>
          </cell>
          <cell r="E464">
            <v>4301.7377500000002</v>
          </cell>
          <cell r="F464">
            <v>3551.3476999999998</v>
          </cell>
          <cell r="G464">
            <v>5480.9519</v>
          </cell>
          <cell r="H464">
            <v>6536.5965999999989</v>
          </cell>
          <cell r="I464">
            <v>6747.3778000000002</v>
          </cell>
          <cell r="J464">
            <v>6747.3778000000002</v>
          </cell>
          <cell r="K464">
            <v>6536.5965999999989</v>
          </cell>
          <cell r="L464">
            <v>6747.3778000000002</v>
          </cell>
          <cell r="M464">
            <v>6536.5965999999989</v>
          </cell>
          <cell r="N464">
            <v>6747.3778000000002</v>
          </cell>
          <cell r="O464">
            <v>72949.100000000006</v>
          </cell>
        </row>
        <row r="466">
          <cell r="A466" t="str">
            <v xml:space="preserve">                          </v>
          </cell>
        </row>
        <row r="467">
          <cell r="A467" t="str">
            <v>COMBUSTION TURBINES</v>
          </cell>
          <cell r="C467">
            <v>32.408090112905647</v>
          </cell>
          <cell r="D467">
            <v>80.800752814127492</v>
          </cell>
          <cell r="E467">
            <v>8.884521214509526</v>
          </cell>
          <cell r="F467">
            <v>18.5245696186246</v>
          </cell>
          <cell r="G467">
            <v>14.880131639459901</v>
          </cell>
          <cell r="H467">
            <v>12.123311220774891</v>
          </cell>
          <cell r="I467">
            <v>207.84061321378505</v>
          </cell>
          <cell r="J467">
            <v>125.22936241825028</v>
          </cell>
          <cell r="K467">
            <v>103.95030661851472</v>
          </cell>
          <cell r="L467">
            <v>9.8677248166989173</v>
          </cell>
          <cell r="M467">
            <v>9.9969991839961505</v>
          </cell>
          <cell r="N467">
            <v>15.786992136287736</v>
          </cell>
          <cell r="O467">
            <v>640.29999999999984</v>
          </cell>
        </row>
        <row r="469">
          <cell r="A469" t="str">
            <v>DIESELS</v>
          </cell>
          <cell r="C469">
            <v>5.8937018870943607</v>
          </cell>
          <cell r="D469">
            <v>5.8850941858724966</v>
          </cell>
          <cell r="E469">
            <v>5.6677117854904724</v>
          </cell>
          <cell r="F469">
            <v>5.3547583813754018</v>
          </cell>
          <cell r="G469">
            <v>10.388016360540099</v>
          </cell>
          <cell r="H469">
            <v>9.8585167792251092</v>
          </cell>
          <cell r="I469">
            <v>5.0659437862149304</v>
          </cell>
          <cell r="J469">
            <v>5.1029585817497285</v>
          </cell>
          <cell r="K469">
            <v>5.1765293814852846</v>
          </cell>
          <cell r="L469">
            <v>5.3692031833010816</v>
          </cell>
          <cell r="M469">
            <v>5.6084368160038487</v>
          </cell>
          <cell r="N469">
            <v>5.6710878637122661</v>
          </cell>
          <cell r="O469">
            <v>75.3</v>
          </cell>
        </row>
        <row r="471">
          <cell r="A471" t="str">
            <v xml:space="preserve">    TOTAL GENERATION</v>
          </cell>
          <cell r="C471">
            <v>40160.600000000006</v>
          </cell>
          <cell r="D471">
            <v>37528.300000000003</v>
          </cell>
          <cell r="E471">
            <v>31680.300000000003</v>
          </cell>
          <cell r="F471">
            <v>22293.9</v>
          </cell>
          <cell r="G471">
            <v>28468.700000000004</v>
          </cell>
          <cell r="H471">
            <v>44254.1</v>
          </cell>
          <cell r="I471">
            <v>51665.8</v>
          </cell>
          <cell r="J471">
            <v>51434.299999999996</v>
          </cell>
          <cell r="K471">
            <v>31976.899999999998</v>
          </cell>
          <cell r="L471">
            <v>27463.700000000004</v>
          </cell>
          <cell r="M471">
            <v>27976.400000000001</v>
          </cell>
          <cell r="N471">
            <v>36121.599999999999</v>
          </cell>
          <cell r="O471">
            <v>431024.60000000003</v>
          </cell>
        </row>
        <row r="472">
          <cell r="A472" t="str">
            <v>POWER PURCHASES</v>
          </cell>
        </row>
        <row r="473">
          <cell r="A473" t="str">
            <v xml:space="preserve">  Short-term - Other Utilities</v>
          </cell>
          <cell r="C473">
            <v>81610.716630251016</v>
          </cell>
          <cell r="D473">
            <v>65610.57108425512</v>
          </cell>
          <cell r="E473">
            <v>74565.070185863238</v>
          </cell>
          <cell r="F473">
            <v>67855.519773507651</v>
          </cell>
          <cell r="G473">
            <v>89958.147098652218</v>
          </cell>
          <cell r="H473">
            <v>159406.62244032157</v>
          </cell>
          <cell r="I473">
            <v>308951.61221789679</v>
          </cell>
          <cell r="J473">
            <v>298868.85052939726</v>
          </cell>
          <cell r="K473">
            <v>108524.69422466808</v>
          </cell>
          <cell r="L473">
            <v>66016.368245767633</v>
          </cell>
          <cell r="M473">
            <v>51022.672363820668</v>
          </cell>
          <cell r="N473">
            <v>75222.759354149603</v>
          </cell>
          <cell r="O473">
            <v>1447613.7</v>
          </cell>
        </row>
        <row r="474">
          <cell r="A474" t="str">
            <v xml:space="preserve">  Non-utility Generation</v>
          </cell>
          <cell r="C474">
            <v>13418.160000000002</v>
          </cell>
          <cell r="D474">
            <v>14950.36</v>
          </cell>
          <cell r="E474">
            <v>13763.72</v>
          </cell>
          <cell r="F474">
            <v>13320.36</v>
          </cell>
          <cell r="G474">
            <v>13137.800000000001</v>
          </cell>
          <cell r="H474">
            <v>15230.720000000001</v>
          </cell>
          <cell r="I474">
            <v>13763.72</v>
          </cell>
          <cell r="J474">
            <v>13053.039999999999</v>
          </cell>
          <cell r="K474">
            <v>12146.760000000002</v>
          </cell>
          <cell r="L474">
            <v>13150.84</v>
          </cell>
          <cell r="M474">
            <v>13900.64</v>
          </cell>
          <cell r="N474">
            <v>15595.84</v>
          </cell>
          <cell r="O474">
            <v>165431.9</v>
          </cell>
        </row>
        <row r="475">
          <cell r="A475" t="str">
            <v xml:space="preserve">  Safe Harbor</v>
          </cell>
          <cell r="B475">
            <v>9800</v>
          </cell>
          <cell r="C475">
            <v>866.1</v>
          </cell>
          <cell r="D475">
            <v>901.9</v>
          </cell>
          <cell r="E475">
            <v>1586</v>
          </cell>
          <cell r="F475">
            <v>1569.4</v>
          </cell>
          <cell r="G475">
            <v>1152.9000000000001</v>
          </cell>
          <cell r="H475">
            <v>648.20000000000005</v>
          </cell>
          <cell r="I475">
            <v>430.3</v>
          </cell>
          <cell r="J475">
            <v>308.89999999999998</v>
          </cell>
          <cell r="K475">
            <v>284.10000000000002</v>
          </cell>
          <cell r="L475">
            <v>435.8</v>
          </cell>
          <cell r="M475">
            <v>700.6</v>
          </cell>
          <cell r="N475">
            <v>915.7</v>
          </cell>
          <cell r="O475">
            <v>9799.9</v>
          </cell>
        </row>
        <row r="476">
          <cell r="A476" t="str">
            <v xml:space="preserve">  PJM Interchange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7">
          <cell r="A477" t="str">
            <v xml:space="preserve">  PASNY </v>
          </cell>
          <cell r="C477">
            <v>47.9</v>
          </cell>
          <cell r="D477">
            <v>47.9</v>
          </cell>
          <cell r="E477">
            <v>47.9</v>
          </cell>
          <cell r="F477">
            <v>47.9</v>
          </cell>
          <cell r="G477">
            <v>47.9</v>
          </cell>
          <cell r="H477">
            <v>47.9</v>
          </cell>
          <cell r="I477">
            <v>47.9</v>
          </cell>
          <cell r="J477">
            <v>47.9</v>
          </cell>
          <cell r="K477">
            <v>47.9</v>
          </cell>
          <cell r="L477">
            <v>47.9</v>
          </cell>
          <cell r="M477">
            <v>47.9</v>
          </cell>
          <cell r="N477">
            <v>47.9</v>
          </cell>
          <cell r="O477">
            <v>574.79999999999984</v>
          </cell>
        </row>
        <row r="478">
          <cell r="A478" t="str">
            <v xml:space="preserve">  Borderline</v>
          </cell>
          <cell r="C478">
            <v>10.5</v>
          </cell>
          <cell r="D478">
            <v>10.5</v>
          </cell>
          <cell r="E478">
            <v>10.5</v>
          </cell>
          <cell r="F478">
            <v>10.5</v>
          </cell>
          <cell r="G478">
            <v>10.5</v>
          </cell>
          <cell r="H478">
            <v>10.5</v>
          </cell>
          <cell r="I478">
            <v>10.5</v>
          </cell>
          <cell r="J478">
            <v>10.5</v>
          </cell>
          <cell r="K478">
            <v>10.5</v>
          </cell>
          <cell r="L478">
            <v>10.5</v>
          </cell>
          <cell r="M478">
            <v>10.5</v>
          </cell>
          <cell r="N478">
            <v>10.5</v>
          </cell>
          <cell r="O478">
            <v>126</v>
          </cell>
        </row>
        <row r="480">
          <cell r="A480" t="str">
            <v xml:space="preserve">    TOTAL POWER PURCHASES</v>
          </cell>
          <cell r="C480">
            <v>95953.4</v>
          </cell>
          <cell r="D480">
            <v>81521.299999999988</v>
          </cell>
          <cell r="E480">
            <v>89973.2</v>
          </cell>
          <cell r="F480">
            <v>82803.699999999983</v>
          </cell>
          <cell r="G480">
            <v>104307.2</v>
          </cell>
          <cell r="H480">
            <v>175343.90000000002</v>
          </cell>
          <cell r="I480">
            <v>323204</v>
          </cell>
          <cell r="J480">
            <v>312289.20000000007</v>
          </cell>
          <cell r="K480">
            <v>121014</v>
          </cell>
          <cell r="L480">
            <v>79661.399999999994</v>
          </cell>
          <cell r="M480">
            <v>65682.299999999988</v>
          </cell>
          <cell r="N480">
            <v>91792.7</v>
          </cell>
          <cell r="O480">
            <v>1623546.3</v>
          </cell>
        </row>
        <row r="482">
          <cell r="A482" t="str">
            <v>TOTAL ENERGY AVAILABLE</v>
          </cell>
          <cell r="C482">
            <v>136114</v>
          </cell>
          <cell r="D482">
            <v>119049.59999999999</v>
          </cell>
          <cell r="E482">
            <v>121653.5</v>
          </cell>
          <cell r="F482">
            <v>105097.59999999998</v>
          </cell>
          <cell r="G482">
            <v>132775.9</v>
          </cell>
          <cell r="H482">
            <v>219598.00000000003</v>
          </cell>
          <cell r="I482">
            <v>374869.8</v>
          </cell>
          <cell r="J482">
            <v>363723.50000000006</v>
          </cell>
          <cell r="K482">
            <v>152990.9</v>
          </cell>
          <cell r="L482">
            <v>107125.1</v>
          </cell>
          <cell r="M482">
            <v>93658.699999999983</v>
          </cell>
          <cell r="N482">
            <v>127914.29999999999</v>
          </cell>
          <cell r="O482">
            <v>2054570.9</v>
          </cell>
        </row>
        <row r="484">
          <cell r="A484" t="str">
            <v>NON-SYSTEM ENERGY SALES</v>
          </cell>
        </row>
        <row r="485">
          <cell r="A485" t="str">
            <v xml:space="preserve">  Sales to ACE 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</row>
        <row r="486">
          <cell r="A486" t="str">
            <v xml:space="preserve">  Sales to JCP&amp;L 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</row>
        <row r="487">
          <cell r="A487" t="str">
            <v xml:space="preserve">  Sales to BG&amp;E</v>
          </cell>
          <cell r="C487">
            <v>-452.1</v>
          </cell>
          <cell r="D487">
            <v>-406.9</v>
          </cell>
          <cell r="E487">
            <v>-283.90000000000003</v>
          </cell>
          <cell r="F487">
            <v>-234.4</v>
          </cell>
          <cell r="G487">
            <v>-361.6</v>
          </cell>
          <cell r="H487">
            <v>-431.5</v>
          </cell>
          <cell r="I487">
            <v>-445.4</v>
          </cell>
          <cell r="J487">
            <v>-445.4</v>
          </cell>
          <cell r="K487">
            <v>-431.5</v>
          </cell>
          <cell r="L487">
            <v>-445.4</v>
          </cell>
          <cell r="M487">
            <v>-431.5</v>
          </cell>
          <cell r="N487">
            <v>-445.4</v>
          </cell>
          <cell r="O487">
            <v>-4815</v>
          </cell>
        </row>
        <row r="488">
          <cell r="A488" t="str">
            <v xml:space="preserve">  Sales to JCP&amp;L</v>
          </cell>
          <cell r="C488">
            <v>-2402.857368</v>
          </cell>
          <cell r="D488">
            <v>-2194.0551359999999</v>
          </cell>
          <cell r="E488">
            <v>-2395.8845999999999</v>
          </cell>
          <cell r="F488">
            <v>-2232.5985359999995</v>
          </cell>
          <cell r="G488">
            <v>-2345.5507679999996</v>
          </cell>
          <cell r="H488">
            <v>-2530.2823200000003</v>
          </cell>
          <cell r="I488">
            <v>-2793.4595999999997</v>
          </cell>
          <cell r="J488">
            <v>-2789.7544800000001</v>
          </cell>
          <cell r="K488">
            <v>-2117.3032800000001</v>
          </cell>
          <cell r="L488">
            <v>-1907.4987450000001</v>
          </cell>
          <cell r="M488">
            <v>-1962.43776</v>
          </cell>
          <cell r="N488">
            <v>-2245.1196960000002</v>
          </cell>
          <cell r="O488">
            <v>-27917</v>
          </cell>
        </row>
        <row r="489">
          <cell r="A489" t="str">
            <v xml:space="preserve">  PJM Interchange </v>
          </cell>
          <cell r="C489">
            <v>-24248.5</v>
          </cell>
          <cell r="D489">
            <v>-22945.8</v>
          </cell>
          <cell r="E489">
            <v>-9608.4</v>
          </cell>
          <cell r="F489">
            <v>-12.9</v>
          </cell>
          <cell r="G489">
            <v>-13697.7</v>
          </cell>
          <cell r="H489">
            <v>-48341</v>
          </cell>
          <cell r="I489">
            <v>-65322.9</v>
          </cell>
          <cell r="J489">
            <v>-65608.899999999994</v>
          </cell>
          <cell r="K489">
            <v>-27815.7</v>
          </cell>
          <cell r="L489">
            <v>-18660.5</v>
          </cell>
          <cell r="M489">
            <v>-14997.7</v>
          </cell>
          <cell r="N489">
            <v>-19557</v>
          </cell>
          <cell r="O489">
            <v>-330817</v>
          </cell>
        </row>
        <row r="490">
          <cell r="A490" t="str">
            <v xml:space="preserve">  Additional Gen Avail. For Sale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</row>
        <row r="491">
          <cell r="A491" t="str">
            <v xml:space="preserve">  Sales to Other</v>
          </cell>
          <cell r="C491">
            <v>-86296.8</v>
          </cell>
          <cell r="D491">
            <v>-69982.7</v>
          </cell>
          <cell r="E491">
            <v>-78930.100000000006</v>
          </cell>
          <cell r="F491">
            <v>-72035.600000000006</v>
          </cell>
          <cell r="G491">
            <v>-94729.7</v>
          </cell>
          <cell r="H491">
            <v>-165834</v>
          </cell>
          <cell r="I491">
            <v>-318257.59999999998</v>
          </cell>
          <cell r="J491">
            <v>-308077.2</v>
          </cell>
          <cell r="K491">
            <v>-113801.1</v>
          </cell>
          <cell r="L491">
            <v>-70169.8</v>
          </cell>
          <cell r="M491">
            <v>-54835.3</v>
          </cell>
          <cell r="N491">
            <v>-79606.399999999994</v>
          </cell>
          <cell r="O491">
            <v>-1512556.3</v>
          </cell>
        </row>
        <row r="493">
          <cell r="A493" t="str">
            <v xml:space="preserve">    TOTAL NON-SYSTEM ENERGY SALES</v>
          </cell>
          <cell r="C493">
            <v>-113400.25736800001</v>
          </cell>
          <cell r="D493">
            <v>-95529.455136000004</v>
          </cell>
          <cell r="E493">
            <v>-91218.284600000014</v>
          </cell>
          <cell r="F493">
            <v>-74515.498535999999</v>
          </cell>
          <cell r="G493">
            <v>-111134.550768</v>
          </cell>
          <cell r="H493">
            <v>-217136.78232</v>
          </cell>
          <cell r="I493">
            <v>-386819.35959999997</v>
          </cell>
          <cell r="J493">
            <v>-376921.25448</v>
          </cell>
          <cell r="K493">
            <v>-144165.60328000001</v>
          </cell>
          <cell r="L493">
            <v>-91183.198745000002</v>
          </cell>
          <cell r="M493">
            <v>-72226.937760000001</v>
          </cell>
          <cell r="N493">
            <v>-101853.919696</v>
          </cell>
          <cell r="O493">
            <v>-1876105.2999999998</v>
          </cell>
        </row>
        <row r="495">
          <cell r="A495" t="str">
            <v>Cost of Emission Allowances Consumed</v>
          </cell>
          <cell r="C495">
            <v>4755</v>
          </cell>
          <cell r="D495">
            <v>4351</v>
          </cell>
          <cell r="E495">
            <v>4159</v>
          </cell>
          <cell r="F495">
            <v>2959</v>
          </cell>
          <cell r="G495">
            <v>5775</v>
          </cell>
          <cell r="H495">
            <v>8878</v>
          </cell>
          <cell r="I495">
            <v>9860</v>
          </cell>
          <cell r="J495">
            <v>9804</v>
          </cell>
          <cell r="K495">
            <v>6869</v>
          </cell>
          <cell r="L495">
            <v>3502</v>
          </cell>
          <cell r="M495">
            <v>3547</v>
          </cell>
          <cell r="N495">
            <v>4436</v>
          </cell>
          <cell r="O495">
            <v>68895</v>
          </cell>
        </row>
        <row r="497">
          <cell r="A497" t="str">
            <v>SYSTEM COST OF POWER</v>
          </cell>
          <cell r="C497">
            <v>27468.742631999994</v>
          </cell>
          <cell r="D497">
            <v>27871.144863999987</v>
          </cell>
          <cell r="E497">
            <v>34594.215399999986</v>
          </cell>
          <cell r="F497">
            <v>33541.101463999978</v>
          </cell>
          <cell r="G497">
            <v>27416.349231999993</v>
          </cell>
          <cell r="H497">
            <v>11339.217680000031</v>
          </cell>
          <cell r="I497">
            <v>-2089.5595999999787</v>
          </cell>
          <cell r="J497">
            <v>-3393.754479999945</v>
          </cell>
          <cell r="K497">
            <v>15694.296719999984</v>
          </cell>
          <cell r="L497">
            <v>19443.901255000004</v>
          </cell>
          <cell r="M497">
            <v>24978.762239999982</v>
          </cell>
          <cell r="N497">
            <v>30496.380303999991</v>
          </cell>
          <cell r="O497">
            <v>247360.59999999998</v>
          </cell>
        </row>
        <row r="498"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</row>
        <row r="499">
          <cell r="A499" t="str">
            <v>PUC CUST SYSTEM COST OF POWER</v>
          </cell>
          <cell r="C499">
            <v>27468.742631999994</v>
          </cell>
          <cell r="D499">
            <v>27871.144863999987</v>
          </cell>
          <cell r="E499">
            <v>34594.215399999986</v>
          </cell>
          <cell r="F499">
            <v>33541.101463999978</v>
          </cell>
          <cell r="G499">
            <v>27416.349231999993</v>
          </cell>
          <cell r="H499">
            <v>11339.217680000031</v>
          </cell>
          <cell r="I499">
            <v>-2089.5595999999787</v>
          </cell>
          <cell r="J499">
            <v>-3393.754479999945</v>
          </cell>
          <cell r="K499">
            <v>15694.296719999984</v>
          </cell>
          <cell r="L499">
            <v>19443.901255000004</v>
          </cell>
          <cell r="M499">
            <v>24978.762239999982</v>
          </cell>
          <cell r="N499">
            <v>30496.380303999991</v>
          </cell>
          <cell r="O499">
            <v>247360.59999999998</v>
          </cell>
        </row>
        <row r="500">
          <cell r="C500" t="str">
            <v xml:space="preserve"> ========</v>
          </cell>
          <cell r="D500" t="str">
            <v xml:space="preserve"> ========</v>
          </cell>
          <cell r="E500" t="str">
            <v xml:space="preserve"> ========</v>
          </cell>
          <cell r="F500" t="str">
            <v xml:space="preserve"> ========</v>
          </cell>
          <cell r="G500" t="str">
            <v xml:space="preserve"> ========</v>
          </cell>
          <cell r="H500" t="str">
            <v xml:space="preserve"> ========</v>
          </cell>
          <cell r="I500" t="str">
            <v xml:space="preserve"> ========</v>
          </cell>
          <cell r="J500" t="str">
            <v xml:space="preserve"> ========</v>
          </cell>
          <cell r="K500" t="str">
            <v xml:space="preserve"> ========</v>
          </cell>
          <cell r="L500" t="str">
            <v xml:space="preserve"> ========</v>
          </cell>
          <cell r="M500" t="str">
            <v xml:space="preserve"> ========</v>
          </cell>
          <cell r="N500" t="str">
            <v xml:space="preserve"> ========</v>
          </cell>
          <cell r="O500" t="str">
            <v xml:space="preserve"> =========</v>
          </cell>
        </row>
        <row r="501">
          <cell r="A501" t="str">
            <v xml:space="preserve">    CSO - MILLS/KWH</v>
          </cell>
          <cell r="C501">
            <v>10.619632962723406</v>
          </cell>
          <cell r="D501">
            <v>11.514622950830558</v>
          </cell>
          <cell r="E501">
            <v>14.419062764913692</v>
          </cell>
          <cell r="F501">
            <v>16.427221788408637</v>
          </cell>
          <cell r="G501">
            <v>13.737022356079251</v>
          </cell>
          <cell r="H501">
            <v>5.4486654531504328</v>
          </cell>
          <cell r="I501">
            <v>-0.89611441766183386</v>
          </cell>
          <cell r="J501">
            <v>-1.4835436608307404</v>
          </cell>
          <cell r="K501">
            <v>7.7910527761164268</v>
          </cell>
          <cell r="L501">
            <v>9.2146823590281617</v>
          </cell>
          <cell r="M501">
            <v>11.309771904686322</v>
          </cell>
          <cell r="N501">
            <v>11.719910953568304</v>
          </cell>
          <cell r="O501">
            <v>9.1344386998103957</v>
          </cell>
        </row>
        <row r="502">
          <cell r="F502" t="str">
            <v xml:space="preserve">                                   SUMMARY SHEET</v>
          </cell>
        </row>
        <row r="503">
          <cell r="F503" t="str">
            <v xml:space="preserve">                         ENERGY COST RECOVERED THROUGH ECR</v>
          </cell>
          <cell r="L503" t="str">
            <v>CASE:2001 FORECAST</v>
          </cell>
          <cell r="P503" t="str">
            <v>10</v>
          </cell>
        </row>
        <row r="504">
          <cell r="C504" t="str">
            <v xml:space="preserve">                     </v>
          </cell>
          <cell r="L504">
            <v>36851</v>
          </cell>
        </row>
        <row r="505">
          <cell r="F505" t="str">
            <v xml:space="preserve">                               (Thousands of Dollars)</v>
          </cell>
        </row>
        <row r="507">
          <cell r="A507" t="str">
            <v>STEAM STATIONS</v>
          </cell>
          <cell r="C507" t="str">
            <v>JANUARY</v>
          </cell>
          <cell r="D507" t="str">
            <v>FEBRUARY</v>
          </cell>
          <cell r="E507" t="str">
            <v>MARCH</v>
          </cell>
          <cell r="F507" t="str">
            <v>APRIL</v>
          </cell>
          <cell r="G507" t="str">
            <v>MAY</v>
          </cell>
          <cell r="H507" t="str">
            <v>JUNE</v>
          </cell>
          <cell r="I507" t="str">
            <v>JULY</v>
          </cell>
          <cell r="J507" t="str">
            <v>AUGUST</v>
          </cell>
          <cell r="K507" t="str">
            <v>SEPTEMBER</v>
          </cell>
          <cell r="L507" t="str">
            <v>OCTOBER</v>
          </cell>
          <cell r="M507" t="str">
            <v>NOVEMBER</v>
          </cell>
          <cell r="N507" t="str">
            <v>DECEMBER</v>
          </cell>
          <cell r="O507" t="str">
            <v>TOTAL</v>
          </cell>
        </row>
        <row r="508">
          <cell r="A508" t="str">
            <v xml:space="preserve">                 </v>
          </cell>
        </row>
        <row r="509">
          <cell r="A509" t="str">
            <v xml:space="preserve">   TOTAL COAL-FIRED </v>
          </cell>
          <cell r="C509">
            <v>27981.7</v>
          </cell>
          <cell r="D509">
            <v>26397.4</v>
          </cell>
          <cell r="E509">
            <v>25612.7</v>
          </cell>
          <cell r="F509">
            <v>17569.8</v>
          </cell>
          <cell r="G509">
            <v>19714.8</v>
          </cell>
          <cell r="H509">
            <v>26834</v>
          </cell>
          <cell r="I509">
            <v>28660.6</v>
          </cell>
          <cell r="J509">
            <v>28693.5</v>
          </cell>
          <cell r="K509">
            <v>19389.099999999999</v>
          </cell>
          <cell r="L509">
            <v>19376.599999999999</v>
          </cell>
          <cell r="M509">
            <v>19861.599999999999</v>
          </cell>
          <cell r="N509">
            <v>25776</v>
          </cell>
          <cell r="O509">
            <v>285867.80000000005</v>
          </cell>
        </row>
        <row r="511">
          <cell r="A511" t="str">
            <v xml:space="preserve">   Martins Creek 3-4</v>
          </cell>
          <cell r="C511">
            <v>5290.1734760000008</v>
          </cell>
          <cell r="D511">
            <v>4878.9363159999994</v>
          </cell>
          <cell r="E511">
            <v>1751.3204700000001</v>
          </cell>
          <cell r="F511">
            <v>1148.8674879999999</v>
          </cell>
          <cell r="G511">
            <v>3247.643024</v>
          </cell>
          <cell r="H511">
            <v>10861.507488000001</v>
          </cell>
          <cell r="I511">
            <v>16044.875923999998</v>
          </cell>
          <cell r="J511">
            <v>15863.096427999999</v>
          </cell>
          <cell r="K511">
            <v>5942.0212080000001</v>
          </cell>
          <cell r="L511">
            <v>1324.405424</v>
          </cell>
          <cell r="M511">
            <v>1562.583488</v>
          </cell>
          <cell r="N511">
            <v>3576.7427199999997</v>
          </cell>
          <cell r="O511">
            <v>71492.099999999991</v>
          </cell>
        </row>
        <row r="512">
          <cell r="A512" t="str">
            <v xml:space="preserve">   Sun Oil Adjustment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</row>
        <row r="514">
          <cell r="A514" t="str">
            <v xml:space="preserve">   TOTAL OIL-FIRED</v>
          </cell>
          <cell r="C514">
            <v>5290.2</v>
          </cell>
          <cell r="D514">
            <v>4878.8999999999996</v>
          </cell>
          <cell r="E514">
            <v>1751.3</v>
          </cell>
          <cell r="F514">
            <v>1148.9000000000001</v>
          </cell>
          <cell r="G514">
            <v>3247.6</v>
          </cell>
          <cell r="H514">
            <v>10861.5</v>
          </cell>
          <cell r="I514">
            <v>16044.9</v>
          </cell>
          <cell r="J514">
            <v>15863.1</v>
          </cell>
          <cell r="K514">
            <v>5942</v>
          </cell>
          <cell r="L514">
            <v>1324.4</v>
          </cell>
          <cell r="M514">
            <v>1562.6</v>
          </cell>
          <cell r="N514">
            <v>3576.7</v>
          </cell>
          <cell r="O514">
            <v>71492.099999999991</v>
          </cell>
        </row>
        <row r="516">
          <cell r="A516" t="str">
            <v xml:space="preserve">  TOTAL FOSSIL STEAM EXPENSE</v>
          </cell>
          <cell r="C516">
            <v>33271.9</v>
          </cell>
          <cell r="D516">
            <v>31276.300000000003</v>
          </cell>
          <cell r="E516">
            <v>27364</v>
          </cell>
          <cell r="F516">
            <v>18718.7</v>
          </cell>
          <cell r="G516">
            <v>22962.399999999998</v>
          </cell>
          <cell r="H516">
            <v>37695.5</v>
          </cell>
          <cell r="I516">
            <v>44705.5</v>
          </cell>
          <cell r="J516">
            <v>44556.6</v>
          </cell>
          <cell r="K516">
            <v>25331.1</v>
          </cell>
          <cell r="L516">
            <v>20701</v>
          </cell>
          <cell r="M516">
            <v>21424.199999999997</v>
          </cell>
          <cell r="N516">
            <v>29352.7</v>
          </cell>
          <cell r="O516">
            <v>357359.9</v>
          </cell>
        </row>
        <row r="518">
          <cell r="A518" t="str">
            <v xml:space="preserve">  NUCLEAR</v>
          </cell>
        </row>
        <row r="519">
          <cell r="A519" t="str">
            <v xml:space="preserve">    Susquehanna 1 (PL 90% Share)</v>
          </cell>
          <cell r="C519">
            <v>2581.3459800000001</v>
          </cell>
          <cell r="D519">
            <v>2331.55512</v>
          </cell>
          <cell r="E519">
            <v>2581.3459800000001</v>
          </cell>
          <cell r="F519">
            <v>2498.0715</v>
          </cell>
          <cell r="G519">
            <v>1618.9002</v>
          </cell>
          <cell r="H519">
            <v>2498.0715</v>
          </cell>
          <cell r="I519">
            <v>2581.3459800000001</v>
          </cell>
          <cell r="J519">
            <v>2581.3459800000001</v>
          </cell>
          <cell r="K519">
            <v>2498.0715</v>
          </cell>
          <cell r="L519">
            <v>2581.3459800000001</v>
          </cell>
          <cell r="M519">
            <v>2498.0715</v>
          </cell>
          <cell r="N519">
            <v>2581.3459800000001</v>
          </cell>
          <cell r="O519">
            <v>29430.699999999993</v>
          </cell>
        </row>
        <row r="520">
          <cell r="A520" t="str">
            <v xml:space="preserve">    Susquehanna 2 (PL 90% Share)</v>
          </cell>
          <cell r="C520">
            <v>2702.7529199999999</v>
          </cell>
          <cell r="D520">
            <v>2407.22118</v>
          </cell>
          <cell r="E520">
            <v>665.97551999999996</v>
          </cell>
          <cell r="F520">
            <v>148.65831</v>
          </cell>
          <cell r="G520">
            <v>2552.1668999999997</v>
          </cell>
          <cell r="H520">
            <v>2508.7099499999999</v>
          </cell>
          <cell r="I520">
            <v>2592.3282300000001</v>
          </cell>
          <cell r="J520">
            <v>2592.3282300000001</v>
          </cell>
          <cell r="K520">
            <v>2508.7099499999999</v>
          </cell>
          <cell r="L520">
            <v>2592.3282300000001</v>
          </cell>
          <cell r="M520">
            <v>2508.7099499999999</v>
          </cell>
          <cell r="N520">
            <v>2592.3282300000001</v>
          </cell>
          <cell r="O520">
            <v>26372.199999999997</v>
          </cell>
        </row>
        <row r="521">
          <cell r="A521" t="str">
            <v xml:space="preserve">    Susquehanna 1 (Spent Fuel)</v>
          </cell>
          <cell r="C521">
            <v>677.42504999999994</v>
          </cell>
          <cell r="D521">
            <v>611.87220000000002</v>
          </cell>
          <cell r="E521">
            <v>677.42504999999994</v>
          </cell>
          <cell r="F521">
            <v>655.57124999999996</v>
          </cell>
          <cell r="G521">
            <v>424.84949999999998</v>
          </cell>
          <cell r="H521">
            <v>655.57124999999996</v>
          </cell>
          <cell r="I521">
            <v>677.42504999999994</v>
          </cell>
          <cell r="J521">
            <v>677.42504999999994</v>
          </cell>
          <cell r="K521">
            <v>655.57124999999996</v>
          </cell>
          <cell r="L521">
            <v>677.42504999999994</v>
          </cell>
          <cell r="M521">
            <v>655.57124999999996</v>
          </cell>
          <cell r="N521">
            <v>677.42504999999994</v>
          </cell>
          <cell r="O521">
            <v>7723.4999999999991</v>
          </cell>
        </row>
        <row r="522">
          <cell r="A522" t="str">
            <v xml:space="preserve">    Susquehanna 2 (Spent Fuel)</v>
          </cell>
          <cell r="C522">
            <v>679.26329999999996</v>
          </cell>
          <cell r="D522">
            <v>604.98945000000003</v>
          </cell>
          <cell r="E522">
            <v>167.37479999999999</v>
          </cell>
          <cell r="F522">
            <v>39.338549999999998</v>
          </cell>
          <cell r="G522">
            <v>675.36449999999991</v>
          </cell>
          <cell r="H522">
            <v>663.86475000000007</v>
          </cell>
          <cell r="I522">
            <v>685.99215000000004</v>
          </cell>
          <cell r="J522">
            <v>685.99215000000004</v>
          </cell>
          <cell r="K522">
            <v>663.86475000000007</v>
          </cell>
          <cell r="L522">
            <v>685.99215000000004</v>
          </cell>
          <cell r="M522">
            <v>663.86475000000007</v>
          </cell>
          <cell r="N522">
            <v>685.99215000000004</v>
          </cell>
          <cell r="O522">
            <v>6902.0999999999995</v>
          </cell>
        </row>
        <row r="523">
          <cell r="A523" t="str">
            <v xml:space="preserve">    D&amp;D Expense</v>
          </cell>
          <cell r="C523">
            <v>209.6379</v>
          </cell>
          <cell r="D523">
            <v>209.6379</v>
          </cell>
          <cell r="E523">
            <v>209.6379</v>
          </cell>
          <cell r="F523">
            <v>209.6379</v>
          </cell>
          <cell r="G523">
            <v>209.6379</v>
          </cell>
          <cell r="H523">
            <v>210.36059999999998</v>
          </cell>
          <cell r="I523">
            <v>210.36059999999998</v>
          </cell>
          <cell r="J523">
            <v>210.36059999999998</v>
          </cell>
          <cell r="K523">
            <v>210.36059999999998</v>
          </cell>
          <cell r="L523">
            <v>210.36059999999998</v>
          </cell>
          <cell r="M523">
            <v>210.36059999999998</v>
          </cell>
          <cell r="N523">
            <v>210.36059999999998</v>
          </cell>
          <cell r="O523">
            <v>2520.8000000000006</v>
          </cell>
        </row>
        <row r="525">
          <cell r="A525" t="str">
            <v xml:space="preserve">    TOTAL NUCLEAR</v>
          </cell>
          <cell r="C525">
            <v>6850.4262499999995</v>
          </cell>
          <cell r="D525">
            <v>6165.2995499999988</v>
          </cell>
          <cell r="E525">
            <v>4301.7377500000002</v>
          </cell>
          <cell r="F525">
            <v>3551.3476999999998</v>
          </cell>
          <cell r="G525">
            <v>5480.9519</v>
          </cell>
          <cell r="H525">
            <v>6536.5965999999989</v>
          </cell>
          <cell r="I525">
            <v>6747.3778000000002</v>
          </cell>
          <cell r="J525">
            <v>6747.3778000000002</v>
          </cell>
          <cell r="K525">
            <v>6536.5965999999989</v>
          </cell>
          <cell r="L525">
            <v>6747.3778000000002</v>
          </cell>
          <cell r="M525">
            <v>6536.5965999999989</v>
          </cell>
          <cell r="N525">
            <v>6747.3778000000002</v>
          </cell>
          <cell r="O525">
            <v>72949.100000000006</v>
          </cell>
        </row>
        <row r="527">
          <cell r="A527" t="str">
            <v>COMBUSTION TURBINES</v>
          </cell>
          <cell r="C527">
            <v>32.408090112905647</v>
          </cell>
          <cell r="D527">
            <v>80.800752814127492</v>
          </cell>
          <cell r="E527">
            <v>8.884521214509526</v>
          </cell>
          <cell r="F527">
            <v>18.5245696186246</v>
          </cell>
          <cell r="G527">
            <v>14.880131639459901</v>
          </cell>
          <cell r="H527">
            <v>12.123311220774891</v>
          </cell>
          <cell r="I527">
            <v>207.84061321378505</v>
          </cell>
          <cell r="J527">
            <v>125.22936241825028</v>
          </cell>
          <cell r="K527">
            <v>103.95030661851472</v>
          </cell>
          <cell r="L527">
            <v>9.8677248166989173</v>
          </cell>
          <cell r="M527">
            <v>9.9969991839961505</v>
          </cell>
          <cell r="N527">
            <v>15.786992136287736</v>
          </cell>
          <cell r="O527">
            <v>640.29999999999984</v>
          </cell>
        </row>
        <row r="529">
          <cell r="A529" t="str">
            <v>DIESELS</v>
          </cell>
          <cell r="C529">
            <v>5.8937018870943607</v>
          </cell>
          <cell r="D529">
            <v>5.8850941858724966</v>
          </cell>
          <cell r="E529">
            <v>5.6677117854904724</v>
          </cell>
          <cell r="F529">
            <v>5.3547583813754018</v>
          </cell>
          <cell r="G529">
            <v>10.388016360540099</v>
          </cell>
          <cell r="H529">
            <v>9.8585167792251092</v>
          </cell>
          <cell r="I529">
            <v>5.0659437862149304</v>
          </cell>
          <cell r="J529">
            <v>5.1029585817497285</v>
          </cell>
          <cell r="K529">
            <v>5.1765293814852846</v>
          </cell>
          <cell r="L529">
            <v>5.3692031833010816</v>
          </cell>
          <cell r="M529">
            <v>5.6084368160038487</v>
          </cell>
          <cell r="N529">
            <v>5.6710878637122661</v>
          </cell>
          <cell r="O529">
            <v>75.3</v>
          </cell>
        </row>
        <row r="531">
          <cell r="A531" t="str">
            <v xml:space="preserve">  TOTAL GENERATION</v>
          </cell>
          <cell r="C531">
            <v>40160.600000000006</v>
          </cell>
          <cell r="D531">
            <v>37528.300000000003</v>
          </cell>
          <cell r="E531">
            <v>31680.300000000003</v>
          </cell>
          <cell r="F531">
            <v>22293.9</v>
          </cell>
          <cell r="G531">
            <v>28468.700000000004</v>
          </cell>
          <cell r="H531">
            <v>44254.1</v>
          </cell>
          <cell r="I531">
            <v>51665.8</v>
          </cell>
          <cell r="J531">
            <v>51434.299999999996</v>
          </cell>
          <cell r="K531">
            <v>31976.899999999998</v>
          </cell>
          <cell r="L531">
            <v>27463.700000000004</v>
          </cell>
          <cell r="M531">
            <v>27976.400000000001</v>
          </cell>
          <cell r="N531">
            <v>36121.599999999999</v>
          </cell>
          <cell r="O531">
            <v>431024.60000000003</v>
          </cell>
        </row>
        <row r="533">
          <cell r="A533" t="str">
            <v>POWER PURCHASES</v>
          </cell>
        </row>
        <row r="534">
          <cell r="A534" t="str">
            <v xml:space="preserve">  Short-term - Other Utilities</v>
          </cell>
          <cell r="C534">
            <v>81610.716630251016</v>
          </cell>
          <cell r="D534">
            <v>65610.57108425512</v>
          </cell>
          <cell r="E534">
            <v>74565.070185863238</v>
          </cell>
          <cell r="F534">
            <v>67855.519773507651</v>
          </cell>
          <cell r="G534">
            <v>89958.147098652218</v>
          </cell>
          <cell r="H534">
            <v>159406.62244032157</v>
          </cell>
          <cell r="I534">
            <v>308951.61221789679</v>
          </cell>
          <cell r="J534">
            <v>298868.85052939726</v>
          </cell>
          <cell r="K534">
            <v>108524.69422466808</v>
          </cell>
          <cell r="L534">
            <v>66016.368245767633</v>
          </cell>
          <cell r="M534">
            <v>51022.672363820668</v>
          </cell>
          <cell r="N534">
            <v>75222.759354149603</v>
          </cell>
          <cell r="O534">
            <v>1447613.7</v>
          </cell>
        </row>
        <row r="535">
          <cell r="A535" t="str">
            <v xml:space="preserve">  Non-utility Generation</v>
          </cell>
          <cell r="C535">
            <v>13418.160000000002</v>
          </cell>
          <cell r="D535">
            <v>14950.36</v>
          </cell>
          <cell r="E535">
            <v>13763.72</v>
          </cell>
          <cell r="F535">
            <v>13320.36</v>
          </cell>
          <cell r="G535">
            <v>13137.800000000001</v>
          </cell>
          <cell r="H535">
            <v>15230.720000000001</v>
          </cell>
          <cell r="I535">
            <v>13763.72</v>
          </cell>
          <cell r="J535">
            <v>13053.039999999999</v>
          </cell>
          <cell r="K535">
            <v>12146.760000000002</v>
          </cell>
          <cell r="L535">
            <v>13150.84</v>
          </cell>
          <cell r="M535">
            <v>13900.64</v>
          </cell>
          <cell r="N535">
            <v>15595.84</v>
          </cell>
          <cell r="O535">
            <v>165431.9</v>
          </cell>
        </row>
        <row r="536">
          <cell r="A536" t="str">
            <v xml:space="preserve">  Safe Harbor</v>
          </cell>
          <cell r="C536">
            <v>866.1</v>
          </cell>
          <cell r="D536">
            <v>901.9</v>
          </cell>
          <cell r="E536">
            <v>1586</v>
          </cell>
          <cell r="F536">
            <v>1569.4</v>
          </cell>
          <cell r="G536">
            <v>1152.9000000000001</v>
          </cell>
          <cell r="H536">
            <v>648.20000000000005</v>
          </cell>
          <cell r="I536">
            <v>430.3</v>
          </cell>
          <cell r="J536">
            <v>308.89999999999998</v>
          </cell>
          <cell r="K536">
            <v>284.10000000000002</v>
          </cell>
          <cell r="L536">
            <v>435.8</v>
          </cell>
          <cell r="M536">
            <v>700.6</v>
          </cell>
          <cell r="N536">
            <v>915.7</v>
          </cell>
          <cell r="O536">
            <v>9799.9</v>
          </cell>
        </row>
        <row r="537">
          <cell r="A537" t="str">
            <v xml:space="preserve">  PJM Interchange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</row>
        <row r="538">
          <cell r="A538" t="str">
            <v xml:space="preserve">  PASNY </v>
          </cell>
          <cell r="C538">
            <v>47.9</v>
          </cell>
          <cell r="D538">
            <v>47.9</v>
          </cell>
          <cell r="E538">
            <v>47.9</v>
          </cell>
          <cell r="F538">
            <v>47.9</v>
          </cell>
          <cell r="G538">
            <v>47.9</v>
          </cell>
          <cell r="H538">
            <v>47.9</v>
          </cell>
          <cell r="I538">
            <v>47.9</v>
          </cell>
          <cell r="J538">
            <v>47.9</v>
          </cell>
          <cell r="K538">
            <v>47.9</v>
          </cell>
          <cell r="L538">
            <v>47.9</v>
          </cell>
          <cell r="M538">
            <v>47.9</v>
          </cell>
          <cell r="N538">
            <v>47.9</v>
          </cell>
          <cell r="O538">
            <v>574.79999999999984</v>
          </cell>
        </row>
        <row r="539">
          <cell r="A539" t="str">
            <v xml:space="preserve">  Borderline</v>
          </cell>
          <cell r="C539">
            <v>10.5</v>
          </cell>
          <cell r="D539">
            <v>10.5</v>
          </cell>
          <cell r="E539">
            <v>10.5</v>
          </cell>
          <cell r="F539">
            <v>10.5</v>
          </cell>
          <cell r="G539">
            <v>10.5</v>
          </cell>
          <cell r="H539">
            <v>10.5</v>
          </cell>
          <cell r="I539">
            <v>10.5</v>
          </cell>
          <cell r="J539">
            <v>10.5</v>
          </cell>
          <cell r="K539">
            <v>10.5</v>
          </cell>
          <cell r="L539">
            <v>10.5</v>
          </cell>
          <cell r="M539">
            <v>10.5</v>
          </cell>
          <cell r="N539">
            <v>10.5</v>
          </cell>
          <cell r="O539">
            <v>126</v>
          </cell>
        </row>
        <row r="541">
          <cell r="A541" t="str">
            <v xml:space="preserve">    TOTAL POWER PURCHASES</v>
          </cell>
          <cell r="C541">
            <v>95953.4</v>
          </cell>
          <cell r="D541">
            <v>81521.299999999988</v>
          </cell>
          <cell r="E541">
            <v>89973.2</v>
          </cell>
          <cell r="F541">
            <v>82803.699999999983</v>
          </cell>
          <cell r="G541">
            <v>104307.2</v>
          </cell>
          <cell r="H541">
            <v>175343.90000000002</v>
          </cell>
          <cell r="I541">
            <v>323204</v>
          </cell>
          <cell r="J541">
            <v>312289.20000000007</v>
          </cell>
          <cell r="K541">
            <v>121014</v>
          </cell>
          <cell r="L541">
            <v>79661.399999999994</v>
          </cell>
          <cell r="M541">
            <v>65682.299999999988</v>
          </cell>
          <cell r="N541">
            <v>91792.7</v>
          </cell>
          <cell r="O541">
            <v>1623546.3</v>
          </cell>
        </row>
        <row r="543">
          <cell r="A543" t="str">
            <v>TOTAL ENERGY AVAILABLE</v>
          </cell>
          <cell r="C543">
            <v>136114</v>
          </cell>
          <cell r="D543">
            <v>119049.59999999999</v>
          </cell>
          <cell r="E543">
            <v>121653.5</v>
          </cell>
          <cell r="F543">
            <v>105097.59999999998</v>
          </cell>
          <cell r="G543">
            <v>132775.9</v>
          </cell>
          <cell r="H543">
            <v>219598.00000000003</v>
          </cell>
          <cell r="I543">
            <v>374869.8</v>
          </cell>
          <cell r="J543">
            <v>363723.50000000006</v>
          </cell>
          <cell r="K543">
            <v>152990.9</v>
          </cell>
          <cell r="L543">
            <v>107125.1</v>
          </cell>
          <cell r="M543">
            <v>93658.699999999983</v>
          </cell>
          <cell r="N543">
            <v>127914.29999999999</v>
          </cell>
          <cell r="O543">
            <v>2054570.9</v>
          </cell>
        </row>
        <row r="544">
          <cell r="C544" t="str">
            <v xml:space="preserve"> --------</v>
          </cell>
          <cell r="D544" t="str">
            <v xml:space="preserve"> --------</v>
          </cell>
          <cell r="E544" t="str">
            <v xml:space="preserve"> --------</v>
          </cell>
          <cell r="F544" t="str">
            <v xml:space="preserve"> --------</v>
          </cell>
          <cell r="G544" t="str">
            <v xml:space="preserve"> --------</v>
          </cell>
          <cell r="H544" t="str">
            <v xml:space="preserve"> --------</v>
          </cell>
          <cell r="I544" t="str">
            <v xml:space="preserve"> --------</v>
          </cell>
          <cell r="J544" t="str">
            <v xml:space="preserve"> --------</v>
          </cell>
          <cell r="K544" t="str">
            <v xml:space="preserve"> --------</v>
          </cell>
          <cell r="L544" t="str">
            <v xml:space="preserve"> --------</v>
          </cell>
          <cell r="M544" t="str">
            <v xml:space="preserve"> --------</v>
          </cell>
          <cell r="N544" t="str">
            <v xml:space="preserve"> --------</v>
          </cell>
          <cell r="O544" t="str">
            <v xml:space="preserve"> ---------</v>
          </cell>
        </row>
        <row r="545">
          <cell r="A545" t="str">
            <v>NON-SYSTEM ENERGY SALES</v>
          </cell>
        </row>
        <row r="546">
          <cell r="A546" t="str">
            <v xml:space="preserve">  Sales to ACE 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</row>
        <row r="547">
          <cell r="A547" t="str">
            <v xml:space="preserve">  Sales to JCP&amp;L 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</row>
        <row r="548">
          <cell r="A548" t="str">
            <v xml:space="preserve">  Sales to BG&amp;E</v>
          </cell>
          <cell r="C548">
            <v>-452.1</v>
          </cell>
          <cell r="D548">
            <v>-406.9</v>
          </cell>
          <cell r="E548">
            <v>-283.90000000000003</v>
          </cell>
          <cell r="F548">
            <v>-234.4</v>
          </cell>
          <cell r="G548">
            <v>-361.6</v>
          </cell>
          <cell r="H548">
            <v>-431.5</v>
          </cell>
          <cell r="I548">
            <v>-445.4</v>
          </cell>
          <cell r="J548">
            <v>-445.4</v>
          </cell>
          <cell r="K548">
            <v>-431.5</v>
          </cell>
          <cell r="L548">
            <v>-445.4</v>
          </cell>
          <cell r="M548">
            <v>-431.5</v>
          </cell>
          <cell r="N548">
            <v>-445.4</v>
          </cell>
          <cell r="O548">
            <v>-4815</v>
          </cell>
        </row>
        <row r="549">
          <cell r="A549" t="str">
            <v xml:space="preserve">  Sales to JCP&amp;L</v>
          </cell>
          <cell r="C549">
            <v>-2402.857368</v>
          </cell>
          <cell r="D549">
            <v>-2194.0551359999999</v>
          </cell>
          <cell r="E549">
            <v>-2395.8845999999999</v>
          </cell>
          <cell r="F549">
            <v>-2232.5985359999995</v>
          </cell>
          <cell r="G549">
            <v>-2345.5507679999996</v>
          </cell>
          <cell r="H549">
            <v>-2530.2823200000003</v>
          </cell>
          <cell r="I549">
            <v>-2793.4595999999997</v>
          </cell>
          <cell r="J549">
            <v>-2789.7544800000001</v>
          </cell>
          <cell r="K549">
            <v>-2117.3032800000001</v>
          </cell>
          <cell r="L549">
            <v>-1907.4987450000001</v>
          </cell>
          <cell r="M549">
            <v>-1962.43776</v>
          </cell>
          <cell r="N549">
            <v>-2245.1196960000002</v>
          </cell>
          <cell r="O549">
            <v>-27917</v>
          </cell>
        </row>
        <row r="550">
          <cell r="A550" t="str">
            <v xml:space="preserve">  PJM Interchange </v>
          </cell>
          <cell r="C550">
            <v>-24248.5</v>
          </cell>
          <cell r="D550">
            <v>-22945.8</v>
          </cell>
          <cell r="E550">
            <v>-9608.4</v>
          </cell>
          <cell r="F550">
            <v>-12.9</v>
          </cell>
          <cell r="G550">
            <v>-13697.7</v>
          </cell>
          <cell r="H550">
            <v>-48341</v>
          </cell>
          <cell r="I550">
            <v>-65322.9</v>
          </cell>
          <cell r="J550">
            <v>-65608.899999999994</v>
          </cell>
          <cell r="K550">
            <v>-27815.7</v>
          </cell>
          <cell r="L550">
            <v>-18660.5</v>
          </cell>
          <cell r="M550">
            <v>-14997.7</v>
          </cell>
          <cell r="N550">
            <v>-19557</v>
          </cell>
          <cell r="O550">
            <v>-330817</v>
          </cell>
        </row>
        <row r="551">
          <cell r="A551" t="str">
            <v xml:space="preserve">  Additional Gen Avail. For Sale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</row>
        <row r="552">
          <cell r="A552" t="str">
            <v xml:space="preserve">  Sales to Other</v>
          </cell>
          <cell r="C552">
            <v>-86296.8</v>
          </cell>
          <cell r="D552">
            <v>-69982.7</v>
          </cell>
          <cell r="E552">
            <v>-78930.100000000006</v>
          </cell>
          <cell r="F552">
            <v>-72035.600000000006</v>
          </cell>
          <cell r="G552">
            <v>-94729.7</v>
          </cell>
          <cell r="H552">
            <v>-165834</v>
          </cell>
          <cell r="I552">
            <v>-318257.59999999998</v>
          </cell>
          <cell r="J552">
            <v>-308077.2</v>
          </cell>
          <cell r="K552">
            <v>-113801.1</v>
          </cell>
          <cell r="L552">
            <v>-70169.8</v>
          </cell>
          <cell r="M552">
            <v>-54835.3</v>
          </cell>
          <cell r="N552">
            <v>-79606.399999999994</v>
          </cell>
          <cell r="O552">
            <v>-1512556.3</v>
          </cell>
        </row>
        <row r="554">
          <cell r="A554" t="str">
            <v xml:space="preserve">    TOTAL NON-SYSTEM ENERGY SALES</v>
          </cell>
          <cell r="C554">
            <v>-113400.25736800001</v>
          </cell>
          <cell r="D554">
            <v>-95529.455136000004</v>
          </cell>
          <cell r="E554">
            <v>-91218.284600000014</v>
          </cell>
          <cell r="F554">
            <v>-74515.498535999999</v>
          </cell>
          <cell r="G554">
            <v>-111134.550768</v>
          </cell>
          <cell r="H554">
            <v>-217136.78232</v>
          </cell>
          <cell r="I554">
            <v>-386819.35959999997</v>
          </cell>
          <cell r="J554">
            <v>-376921.25448</v>
          </cell>
          <cell r="K554">
            <v>-144165.60328000001</v>
          </cell>
          <cell r="L554">
            <v>-91183.198745000002</v>
          </cell>
          <cell r="M554">
            <v>-72226.937760000001</v>
          </cell>
          <cell r="N554">
            <v>-101853.919696</v>
          </cell>
          <cell r="O554">
            <v>-1876105.2999999998</v>
          </cell>
        </row>
        <row r="556">
          <cell r="A556" t="str">
            <v>Cost of Emission Allowances Consumed</v>
          </cell>
          <cell r="C556">
            <v>4755</v>
          </cell>
          <cell r="D556">
            <v>4351</v>
          </cell>
          <cell r="E556">
            <v>4159</v>
          </cell>
          <cell r="F556">
            <v>2959</v>
          </cell>
          <cell r="G556">
            <v>5775</v>
          </cell>
          <cell r="H556">
            <v>8878</v>
          </cell>
          <cell r="I556">
            <v>9860</v>
          </cell>
          <cell r="J556">
            <v>9804</v>
          </cell>
          <cell r="K556">
            <v>6869</v>
          </cell>
          <cell r="L556">
            <v>3502</v>
          </cell>
          <cell r="M556">
            <v>3547</v>
          </cell>
          <cell r="N556">
            <v>4436</v>
          </cell>
          <cell r="O556">
            <v>68895</v>
          </cell>
        </row>
        <row r="559">
          <cell r="A559" t="str">
            <v>SYSTEM COST OF POWER</v>
          </cell>
          <cell r="C559">
            <v>27468.742631999994</v>
          </cell>
          <cell r="D559">
            <v>27871.144863999987</v>
          </cell>
          <cell r="E559">
            <v>34594.215399999986</v>
          </cell>
          <cell r="F559">
            <v>33541.101463999978</v>
          </cell>
          <cell r="G559">
            <v>27416.349231999993</v>
          </cell>
          <cell r="H559">
            <v>11339.217680000031</v>
          </cell>
          <cell r="I559">
            <v>-2089.5595999999787</v>
          </cell>
          <cell r="J559">
            <v>-3393.754479999945</v>
          </cell>
          <cell r="K559">
            <v>15694.296719999984</v>
          </cell>
          <cell r="L559">
            <v>19443.901255000004</v>
          </cell>
          <cell r="M559">
            <v>24978.762239999982</v>
          </cell>
          <cell r="N559">
            <v>30496.380303999991</v>
          </cell>
          <cell r="O559">
            <v>247360.59999999998</v>
          </cell>
        </row>
        <row r="561">
          <cell r="A561" t="str">
            <v>Expired Contract Effect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</row>
        <row r="563">
          <cell r="A563" t="str">
            <v>PUC CUST SYSTEM COST OF POWER</v>
          </cell>
          <cell r="C563">
            <v>27468.742631999994</v>
          </cell>
          <cell r="D563">
            <v>27871.144863999987</v>
          </cell>
          <cell r="E563">
            <v>34594.215399999986</v>
          </cell>
          <cell r="F563">
            <v>33541.101463999978</v>
          </cell>
          <cell r="G563">
            <v>27416.349231999993</v>
          </cell>
          <cell r="H563">
            <v>11339.217680000031</v>
          </cell>
          <cell r="I563">
            <v>-2089.5595999999787</v>
          </cell>
          <cell r="J563">
            <v>-3393.754479999945</v>
          </cell>
          <cell r="K563">
            <v>15694.296719999984</v>
          </cell>
          <cell r="L563">
            <v>19443.901255000004</v>
          </cell>
          <cell r="M563">
            <v>24978.762239999982</v>
          </cell>
          <cell r="N563">
            <v>30496.380303999991</v>
          </cell>
          <cell r="O563">
            <v>247360.59999999998</v>
          </cell>
        </row>
        <row r="564">
          <cell r="C564" t="str">
            <v xml:space="preserve"> ========</v>
          </cell>
          <cell r="D564" t="str">
            <v xml:space="preserve"> ========</v>
          </cell>
          <cell r="E564" t="str">
            <v xml:space="preserve"> ========</v>
          </cell>
          <cell r="F564" t="str">
            <v xml:space="preserve"> ========</v>
          </cell>
          <cell r="G564" t="str">
            <v xml:space="preserve"> ========</v>
          </cell>
          <cell r="H564" t="str">
            <v xml:space="preserve"> ========</v>
          </cell>
          <cell r="I564" t="str">
            <v xml:space="preserve"> ========</v>
          </cell>
          <cell r="J564" t="str">
            <v xml:space="preserve"> ========</v>
          </cell>
          <cell r="K564" t="str">
            <v xml:space="preserve"> ========</v>
          </cell>
          <cell r="L564" t="str">
            <v xml:space="preserve"> ========</v>
          </cell>
          <cell r="M564" t="str">
            <v xml:space="preserve"> ========</v>
          </cell>
          <cell r="N564" t="str">
            <v xml:space="preserve"> ========</v>
          </cell>
          <cell r="O564" t="str">
            <v xml:space="preserve"> =========</v>
          </cell>
        </row>
        <row r="565">
          <cell r="A565" t="str">
            <v>TOTAL EHV CHARGES (Page 14)</v>
          </cell>
          <cell r="C565">
            <v>1666.4582227079802</v>
          </cell>
          <cell r="D565">
            <v>1354.1332687383326</v>
          </cell>
          <cell r="E565">
            <v>1755.4069218740008</v>
          </cell>
          <cell r="F565">
            <v>1655.8754583339992</v>
          </cell>
          <cell r="G565">
            <v>1956.2270125847931</v>
          </cell>
          <cell r="H565">
            <v>2429.3204036500192</v>
          </cell>
          <cell r="I565">
            <v>2959.0158520921464</v>
          </cell>
          <cell r="J565">
            <v>2867.8231189440116</v>
          </cell>
          <cell r="K565">
            <v>2068.8050596554363</v>
          </cell>
          <cell r="L565">
            <v>1588.448347539588</v>
          </cell>
          <cell r="M565">
            <v>1239.7830332126398</v>
          </cell>
          <cell r="N565">
            <v>1762.4427017643839</v>
          </cell>
          <cell r="O565">
            <v>23303.600000000002</v>
          </cell>
        </row>
        <row r="567">
          <cell r="A567" t="str">
            <v>EXPENSE NOT RECOVERED THROUGH ECR</v>
          </cell>
        </row>
        <row r="568">
          <cell r="A568" t="str">
            <v xml:space="preserve">    Sun Oil Adjustment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</row>
        <row r="569">
          <cell r="A569" t="str">
            <v xml:space="preserve">    Safe Harbor(1/3)</v>
          </cell>
          <cell r="C569">
            <v>866.1</v>
          </cell>
          <cell r="D569">
            <v>901.9</v>
          </cell>
          <cell r="E569">
            <v>1586</v>
          </cell>
          <cell r="F569">
            <v>1569.4</v>
          </cell>
          <cell r="G569">
            <v>1152.9000000000001</v>
          </cell>
          <cell r="H569">
            <v>648.20000000000005</v>
          </cell>
          <cell r="I569">
            <v>430.3</v>
          </cell>
          <cell r="J569">
            <v>308.89999999999998</v>
          </cell>
          <cell r="K569">
            <v>284.10000000000002</v>
          </cell>
          <cell r="L569">
            <v>435.8</v>
          </cell>
          <cell r="M569">
            <v>700.6</v>
          </cell>
          <cell r="N569">
            <v>915.7</v>
          </cell>
          <cell r="O569">
            <v>9799.9</v>
          </cell>
        </row>
        <row r="570">
          <cell r="A570" t="str">
            <v xml:space="preserve">    Installed Capacity Payments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</row>
        <row r="572">
          <cell r="A572" t="str">
            <v xml:space="preserve">  TOTAL NOT RECOVERED THROUGH ECR</v>
          </cell>
          <cell r="C572">
            <v>866.1</v>
          </cell>
          <cell r="D572">
            <v>901.9</v>
          </cell>
          <cell r="E572">
            <v>1586</v>
          </cell>
          <cell r="F572">
            <v>1569.4</v>
          </cell>
          <cell r="G572">
            <v>1152.9000000000001</v>
          </cell>
          <cell r="H572">
            <v>648.20000000000005</v>
          </cell>
          <cell r="I572">
            <v>430.3</v>
          </cell>
          <cell r="J572">
            <v>308.89999999999998</v>
          </cell>
          <cell r="K572">
            <v>284.10000000000002</v>
          </cell>
          <cell r="L572">
            <v>435.8</v>
          </cell>
          <cell r="M572">
            <v>700.6</v>
          </cell>
          <cell r="N572">
            <v>915.7</v>
          </cell>
          <cell r="O572">
            <v>9799.9</v>
          </cell>
        </row>
        <row r="574">
          <cell r="A574" t="str">
            <v>ENERGY COST APPLICABLE TO ECR</v>
          </cell>
          <cell r="C574">
            <v>28269.100854707976</v>
          </cell>
          <cell r="D574">
            <v>28323.378132738319</v>
          </cell>
          <cell r="E574">
            <v>34763.622321873991</v>
          </cell>
          <cell r="F574">
            <v>33627.576922333974</v>
          </cell>
          <cell r="G574">
            <v>28219.676244584785</v>
          </cell>
          <cell r="H574">
            <v>13120.338083650049</v>
          </cell>
          <cell r="I574">
            <v>439.15625209216751</v>
          </cell>
          <cell r="J574">
            <v>-834.83136105593348</v>
          </cell>
          <cell r="K574">
            <v>17479.00177965542</v>
          </cell>
          <cell r="L574">
            <v>20596.549602539591</v>
          </cell>
          <cell r="M574">
            <v>25517.945273212623</v>
          </cell>
          <cell r="N574">
            <v>31343.123005764373</v>
          </cell>
          <cell r="O574">
            <v>260864.60000000003</v>
          </cell>
        </row>
        <row r="575">
          <cell r="C575" t="str">
            <v xml:space="preserve"> ========</v>
          </cell>
          <cell r="D575" t="str">
            <v xml:space="preserve"> ========</v>
          </cell>
          <cell r="E575" t="str">
            <v xml:space="preserve"> ========</v>
          </cell>
          <cell r="F575" t="str">
            <v xml:space="preserve"> ========</v>
          </cell>
          <cell r="G575" t="str">
            <v xml:space="preserve"> ========</v>
          </cell>
          <cell r="H575" t="str">
            <v xml:space="preserve"> ========</v>
          </cell>
          <cell r="I575" t="str">
            <v xml:space="preserve"> ========</v>
          </cell>
          <cell r="J575" t="str">
            <v xml:space="preserve"> ========</v>
          </cell>
          <cell r="K575" t="str">
            <v xml:space="preserve"> ========</v>
          </cell>
          <cell r="L575" t="str">
            <v xml:space="preserve"> ========</v>
          </cell>
          <cell r="M575" t="str">
            <v xml:space="preserve"> ========</v>
          </cell>
          <cell r="N575" t="str">
            <v xml:space="preserve"> ========</v>
          </cell>
          <cell r="O575" t="str">
            <v xml:space="preserve"> =========</v>
          </cell>
        </row>
        <row r="576">
          <cell r="A576" t="str">
            <v xml:space="preserve">  PORTION FOR PPUC CUSTOMERS</v>
          </cell>
          <cell r="B576">
            <v>1</v>
          </cell>
          <cell r="C576">
            <v>28269.1</v>
          </cell>
          <cell r="D576">
            <v>28323.4</v>
          </cell>
          <cell r="E576">
            <v>34763.599999999999</v>
          </cell>
          <cell r="F576">
            <v>33627.599999999999</v>
          </cell>
          <cell r="G576">
            <v>28219.7</v>
          </cell>
          <cell r="H576">
            <v>13120.3</v>
          </cell>
          <cell r="I576">
            <v>439.2</v>
          </cell>
          <cell r="J576">
            <v>-834.8</v>
          </cell>
          <cell r="K576">
            <v>17479</v>
          </cell>
          <cell r="L576">
            <v>20596.5</v>
          </cell>
          <cell r="M576">
            <v>25517.9</v>
          </cell>
          <cell r="N576">
            <v>31343.1</v>
          </cell>
          <cell r="O576">
            <v>260864.60000000003</v>
          </cell>
        </row>
        <row r="577">
          <cell r="F577" t="str">
            <v xml:space="preserve">                              NET COST FOR JCP&amp;L SALE</v>
          </cell>
          <cell r="L577" t="str">
            <v>CASE:2001 FORECAST</v>
          </cell>
          <cell r="P577" t="str">
            <v>11</v>
          </cell>
        </row>
        <row r="578">
          <cell r="F578" t="str">
            <v xml:space="preserve">                    </v>
          </cell>
          <cell r="L578">
            <v>36851</v>
          </cell>
        </row>
        <row r="579">
          <cell r="F579" t="str">
            <v xml:space="preserve">                               (Thousands of Dollars)     </v>
          </cell>
        </row>
        <row r="581">
          <cell r="A581" t="str">
            <v>JCPL FUEL EXPENSE</v>
          </cell>
          <cell r="C581" t="str">
            <v>JANUARY</v>
          </cell>
          <cell r="D581" t="str">
            <v>FEBRUARY</v>
          </cell>
          <cell r="E581" t="str">
            <v>MARCH</v>
          </cell>
          <cell r="F581" t="str">
            <v>APRIL</v>
          </cell>
          <cell r="G581" t="str">
            <v>MAY</v>
          </cell>
          <cell r="H581" t="str">
            <v>JUNE</v>
          </cell>
          <cell r="I581" t="str">
            <v>JULY</v>
          </cell>
          <cell r="J581" t="str">
            <v>AUGUST</v>
          </cell>
          <cell r="K581" t="str">
            <v>SEPTEMBER</v>
          </cell>
          <cell r="L581" t="str">
            <v>OCTOBER</v>
          </cell>
          <cell r="M581" t="str">
            <v>NOVEMBER</v>
          </cell>
          <cell r="N581" t="str">
            <v>DECEMBER</v>
          </cell>
          <cell r="O581" t="str">
            <v>TOTAL</v>
          </cell>
        </row>
        <row r="582">
          <cell r="A582" t="str">
            <v xml:space="preserve">                 </v>
          </cell>
        </row>
        <row r="583">
          <cell r="A583" t="str">
            <v xml:space="preserve">    Brunner Island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</row>
        <row r="584">
          <cell r="A584" t="str">
            <v xml:space="preserve">    Martins Creek 1-2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</row>
        <row r="585">
          <cell r="A585" t="str">
            <v xml:space="preserve">    Sunbury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</row>
        <row r="586">
          <cell r="A586" t="str">
            <v xml:space="preserve">    Holtwood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</row>
        <row r="587">
          <cell r="A587" t="str">
            <v xml:space="preserve">    Keystone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</row>
        <row r="588">
          <cell r="A588" t="str">
            <v xml:space="preserve">    Conemaugh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</row>
        <row r="589">
          <cell r="A589" t="str">
            <v xml:space="preserve">    Montour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</row>
        <row r="590">
          <cell r="A590" t="str">
            <v xml:space="preserve">    Retired Miner's Health Care Costs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</row>
        <row r="591">
          <cell r="A591" t="str">
            <v xml:space="preserve">    Conemaugh Scrubber Costs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</row>
        <row r="592">
          <cell r="C592" t="str">
            <v xml:space="preserve"> ========</v>
          </cell>
          <cell r="D592" t="str">
            <v xml:space="preserve"> ========</v>
          </cell>
          <cell r="E592" t="str">
            <v xml:space="preserve"> ========</v>
          </cell>
          <cell r="F592" t="str">
            <v xml:space="preserve"> ========</v>
          </cell>
          <cell r="G592" t="str">
            <v xml:space="preserve"> ========</v>
          </cell>
          <cell r="H592" t="str">
            <v xml:space="preserve"> ========</v>
          </cell>
          <cell r="I592" t="str">
            <v xml:space="preserve"> ========</v>
          </cell>
          <cell r="J592" t="str">
            <v xml:space="preserve"> ========</v>
          </cell>
          <cell r="K592" t="str">
            <v xml:space="preserve"> ========</v>
          </cell>
          <cell r="L592" t="str">
            <v xml:space="preserve"> ========</v>
          </cell>
          <cell r="M592" t="str">
            <v xml:space="preserve"> ========</v>
          </cell>
          <cell r="N592" t="str">
            <v xml:space="preserve"> ========</v>
          </cell>
          <cell r="O592" t="str">
            <v xml:space="preserve"> ========</v>
          </cell>
        </row>
        <row r="593">
          <cell r="A593" t="str">
            <v xml:space="preserve"> TOTAL COAL EXPENSE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</row>
        <row r="595">
          <cell r="A595" t="str">
            <v xml:space="preserve">    Susquehanna 1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</row>
        <row r="596">
          <cell r="A596" t="str">
            <v xml:space="preserve">    Susquehanna 2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</row>
        <row r="597">
          <cell r="A597" t="str">
            <v xml:space="preserve">    Susquehanna 1 (Spent Fuel)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</row>
        <row r="598">
          <cell r="A598" t="str">
            <v xml:space="preserve">    Susquehanna 2 (Spent Fuel)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</row>
        <row r="599">
          <cell r="A599" t="str">
            <v xml:space="preserve">    D&amp;D Expense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</row>
        <row r="600">
          <cell r="C600" t="str">
            <v xml:space="preserve"> ========</v>
          </cell>
          <cell r="D600" t="str">
            <v xml:space="preserve"> ========</v>
          </cell>
          <cell r="E600" t="str">
            <v xml:space="preserve"> ========</v>
          </cell>
          <cell r="F600" t="str">
            <v xml:space="preserve"> ========</v>
          </cell>
          <cell r="G600" t="str">
            <v xml:space="preserve"> ========</v>
          </cell>
          <cell r="H600" t="str">
            <v xml:space="preserve"> ========</v>
          </cell>
          <cell r="I600" t="str">
            <v xml:space="preserve"> ========</v>
          </cell>
          <cell r="J600" t="str">
            <v xml:space="preserve"> ========</v>
          </cell>
          <cell r="K600" t="str">
            <v xml:space="preserve"> ========</v>
          </cell>
          <cell r="L600" t="str">
            <v xml:space="preserve"> ========</v>
          </cell>
          <cell r="M600" t="str">
            <v xml:space="preserve"> ========</v>
          </cell>
          <cell r="N600" t="str">
            <v xml:space="preserve"> ========</v>
          </cell>
          <cell r="O600" t="str">
            <v xml:space="preserve"> ========</v>
          </cell>
        </row>
        <row r="601">
          <cell r="A601" t="str">
            <v xml:space="preserve"> TOTAL NUCLEAR EXPENSE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</row>
        <row r="603">
          <cell r="A603" t="str">
            <v xml:space="preserve"> Martins Creek 3-4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</row>
        <row r="604">
          <cell r="A604" t="str">
            <v xml:space="preserve">    Sun Oil Adjustment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</row>
        <row r="606">
          <cell r="A606" t="str">
            <v xml:space="preserve"> COMBUSTION TURBINES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</row>
        <row r="608">
          <cell r="A608" t="str">
            <v xml:space="preserve"> DIESELS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</row>
        <row r="609">
          <cell r="C609" t="str">
            <v xml:space="preserve"> ========</v>
          </cell>
          <cell r="D609" t="str">
            <v xml:space="preserve"> ========</v>
          </cell>
          <cell r="E609" t="str">
            <v xml:space="preserve"> ========</v>
          </cell>
          <cell r="F609" t="str">
            <v xml:space="preserve"> ========</v>
          </cell>
          <cell r="G609" t="str">
            <v xml:space="preserve"> ========</v>
          </cell>
          <cell r="H609" t="str">
            <v xml:space="preserve"> ========</v>
          </cell>
          <cell r="I609" t="str">
            <v xml:space="preserve"> ========</v>
          </cell>
          <cell r="J609" t="str">
            <v xml:space="preserve"> ========</v>
          </cell>
          <cell r="K609" t="str">
            <v xml:space="preserve"> ========</v>
          </cell>
          <cell r="L609" t="str">
            <v xml:space="preserve"> ========</v>
          </cell>
          <cell r="M609" t="str">
            <v xml:space="preserve"> ========</v>
          </cell>
          <cell r="N609" t="str">
            <v xml:space="preserve"> ========</v>
          </cell>
          <cell r="O609" t="str">
            <v xml:space="preserve"> ========</v>
          </cell>
        </row>
        <row r="610">
          <cell r="A610" t="str">
            <v>TOTAL JCP&amp;L FUEL EXPENSE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</row>
        <row r="611">
          <cell r="A611" t="str">
            <v>JCP&amp;L SHARE UNLOADED SALES REVENUE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</row>
        <row r="612">
          <cell r="A612" t="str">
            <v>JCP&amp;L SHARE OF EHV CHARGES (Page 14)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</row>
        <row r="613">
          <cell r="A613" t="str">
            <v>CREDIT FOR COST OF PP&amp;L LOADED SALES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</row>
        <row r="614">
          <cell r="C614" t="str">
            <v xml:space="preserve"> ========</v>
          </cell>
          <cell r="D614" t="str">
            <v xml:space="preserve"> ========</v>
          </cell>
          <cell r="E614" t="str">
            <v xml:space="preserve"> ========</v>
          </cell>
          <cell r="F614" t="str">
            <v xml:space="preserve"> ========</v>
          </cell>
          <cell r="G614" t="str">
            <v xml:space="preserve"> ========</v>
          </cell>
          <cell r="H614" t="str">
            <v xml:space="preserve"> ========</v>
          </cell>
          <cell r="I614" t="str">
            <v xml:space="preserve"> ========</v>
          </cell>
          <cell r="J614" t="str">
            <v xml:space="preserve"> ========</v>
          </cell>
          <cell r="K614" t="str">
            <v xml:space="preserve"> ========</v>
          </cell>
          <cell r="L614" t="str">
            <v xml:space="preserve"> ========</v>
          </cell>
          <cell r="M614" t="str">
            <v xml:space="preserve"> ========</v>
          </cell>
          <cell r="N614" t="str">
            <v xml:space="preserve"> ========</v>
          </cell>
          <cell r="O614" t="str">
            <v xml:space="preserve"> ========</v>
          </cell>
        </row>
        <row r="615">
          <cell r="A615" t="str">
            <v>NET COST FOR JCP&amp;L SALE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</row>
        <row r="617">
          <cell r="A617" t="str">
            <v>COST FOR 150 MW SALE TO JCP&amp;L</v>
          </cell>
          <cell r="C617">
            <v>2402.857368</v>
          </cell>
          <cell r="D617">
            <v>2194.0551359999999</v>
          </cell>
          <cell r="E617">
            <v>2395.8845999999999</v>
          </cell>
          <cell r="F617">
            <v>2232.5985359999995</v>
          </cell>
          <cell r="G617">
            <v>2345.5507679999996</v>
          </cell>
          <cell r="H617">
            <v>2530.2823200000003</v>
          </cell>
          <cell r="I617">
            <v>2793.4595999999997</v>
          </cell>
          <cell r="J617">
            <v>2789.7544800000001</v>
          </cell>
          <cell r="K617">
            <v>2117.3032800000001</v>
          </cell>
          <cell r="L617">
            <v>1907.4987450000001</v>
          </cell>
          <cell r="M617">
            <v>1962.43776</v>
          </cell>
          <cell r="N617">
            <v>2245.1196960000002</v>
          </cell>
          <cell r="O617">
            <v>27917</v>
          </cell>
        </row>
        <row r="622">
          <cell r="L622" t="str">
            <v>CASE:2001 FORECAST</v>
          </cell>
        </row>
        <row r="623">
          <cell r="C623" t="str">
            <v xml:space="preserve">                    </v>
          </cell>
          <cell r="F623" t="str">
            <v xml:space="preserve">                              SALES OF NON-UTILITY GENERATION TO GPU</v>
          </cell>
          <cell r="L623">
            <v>36851</v>
          </cell>
        </row>
        <row r="626">
          <cell r="C626" t="str">
            <v>JANUARY</v>
          </cell>
          <cell r="D626" t="str">
            <v>FEBRUARY</v>
          </cell>
          <cell r="E626" t="str">
            <v>MARCH</v>
          </cell>
          <cell r="F626" t="str">
            <v>APRIL</v>
          </cell>
          <cell r="G626" t="str">
            <v>MAY</v>
          </cell>
          <cell r="H626" t="str">
            <v>JUNE</v>
          </cell>
          <cell r="I626" t="str">
            <v>JULY</v>
          </cell>
          <cell r="J626" t="str">
            <v>AUGUST</v>
          </cell>
          <cell r="K626" t="str">
            <v>SEPTEMBER</v>
          </cell>
          <cell r="L626" t="str">
            <v>OCTOBER</v>
          </cell>
          <cell r="M626" t="str">
            <v>NOVEMBER</v>
          </cell>
          <cell r="N626" t="str">
            <v>DECEMBER</v>
          </cell>
          <cell r="O626" t="str">
            <v>TOTAL</v>
          </cell>
        </row>
        <row r="627">
          <cell r="A627" t="str">
            <v>Total NUG Energy - GWH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</row>
        <row r="628">
          <cell r="A628" t="str">
            <v>Cost Rate - Mills/KWH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</row>
        <row r="629">
          <cell r="A629" t="str">
            <v>Transmission Charge - Mills/KWH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</row>
        <row r="630">
          <cell r="C630" t="str">
            <v xml:space="preserve"> ========</v>
          </cell>
          <cell r="D630" t="str">
            <v xml:space="preserve"> ========</v>
          </cell>
          <cell r="E630" t="str">
            <v xml:space="preserve"> ========</v>
          </cell>
          <cell r="F630" t="str">
            <v xml:space="preserve"> ========</v>
          </cell>
          <cell r="G630" t="str">
            <v xml:space="preserve"> ========</v>
          </cell>
          <cell r="H630" t="str">
            <v xml:space="preserve"> ========</v>
          </cell>
          <cell r="I630" t="str">
            <v xml:space="preserve"> ========</v>
          </cell>
          <cell r="J630" t="str">
            <v xml:space="preserve"> ========</v>
          </cell>
          <cell r="K630" t="str">
            <v xml:space="preserve"> ========</v>
          </cell>
          <cell r="L630" t="str">
            <v xml:space="preserve"> ========</v>
          </cell>
          <cell r="M630" t="str">
            <v xml:space="preserve"> ========</v>
          </cell>
          <cell r="N630" t="str">
            <v xml:space="preserve"> ========</v>
          </cell>
          <cell r="O630" t="str">
            <v xml:space="preserve"> ========</v>
          </cell>
        </row>
        <row r="631">
          <cell r="A631" t="str">
            <v>Total Cost - Thousands of Dollars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</row>
        <row r="658">
          <cell r="F658" t="str">
            <v xml:space="preserve">                         STATION GENERATION COST (FUEL ONLY)              </v>
          </cell>
          <cell r="L658" t="str">
            <v>CASE:2001 FORECAST</v>
          </cell>
          <cell r="P658" t="str">
            <v>12</v>
          </cell>
        </row>
        <row r="659">
          <cell r="F659" t="str">
            <v xml:space="preserve">                  </v>
          </cell>
          <cell r="L659">
            <v>36851</v>
          </cell>
        </row>
        <row r="660">
          <cell r="F660" t="str">
            <v xml:space="preserve">                                   (Mills / Kwh)       </v>
          </cell>
        </row>
        <row r="662">
          <cell r="A662" t="str">
            <v>COST OF GENERATION</v>
          </cell>
          <cell r="C662" t="str">
            <v>JANUARY</v>
          </cell>
          <cell r="D662" t="str">
            <v>FEBRUARY</v>
          </cell>
          <cell r="E662" t="str">
            <v>MARCH</v>
          </cell>
          <cell r="F662" t="str">
            <v>APRIL</v>
          </cell>
          <cell r="G662" t="str">
            <v>MAY</v>
          </cell>
          <cell r="H662" t="str">
            <v>JUNE</v>
          </cell>
          <cell r="I662" t="str">
            <v>JULY</v>
          </cell>
          <cell r="J662" t="str">
            <v>AUGUST</v>
          </cell>
          <cell r="K662" t="str">
            <v>SEPTEMBER</v>
          </cell>
          <cell r="L662" t="str">
            <v>OCTOBER</v>
          </cell>
          <cell r="M662" t="str">
            <v>NOVEMBER</v>
          </cell>
          <cell r="N662" t="str">
            <v>DECEMBER</v>
          </cell>
          <cell r="O662" t="str">
            <v>AVERAGE</v>
          </cell>
        </row>
        <row r="663">
          <cell r="A663" t="str">
            <v xml:space="preserve">                 </v>
          </cell>
        </row>
        <row r="664">
          <cell r="A664" t="str">
            <v xml:space="preserve">    BRUNNER ISLAND STATION</v>
          </cell>
          <cell r="C664">
            <v>14.83958</v>
          </cell>
          <cell r="D664">
            <v>14.853630000000001</v>
          </cell>
          <cell r="E664">
            <v>14.87533</v>
          </cell>
          <cell r="F664">
            <v>14.862679999999999</v>
          </cell>
          <cell r="G664">
            <v>14.92244</v>
          </cell>
          <cell r="H664">
            <v>14.752890000000001</v>
          </cell>
          <cell r="I664">
            <v>14.80805</v>
          </cell>
          <cell r="J664">
            <v>14.781330000000001</v>
          </cell>
          <cell r="K664">
            <v>11.270810000000001</v>
          </cell>
          <cell r="L664">
            <v>10.658580000000001</v>
          </cell>
          <cell r="M664">
            <v>14.93378</v>
          </cell>
          <cell r="N664">
            <v>15.144740000000001</v>
          </cell>
          <cell r="O664">
            <v>14.37467</v>
          </cell>
        </row>
        <row r="665">
          <cell r="A665" t="str">
            <v xml:space="preserve">    MARTINS CREEK 1-2</v>
          </cell>
          <cell r="C665">
            <v>15.722</v>
          </cell>
          <cell r="D665">
            <v>15.68322</v>
          </cell>
          <cell r="E665">
            <v>16.052160000000001</v>
          </cell>
          <cell r="F665">
            <v>15.92895</v>
          </cell>
          <cell r="G665">
            <v>16.1309</v>
          </cell>
          <cell r="H665">
            <v>15.835750000000001</v>
          </cell>
          <cell r="I665">
            <v>15.985200000000001</v>
          </cell>
          <cell r="J665">
            <v>15.77998</v>
          </cell>
          <cell r="K665">
            <v>13.682460000000001</v>
          </cell>
          <cell r="L665">
            <v>15.45926</v>
          </cell>
          <cell r="M665">
            <v>16.301200000000001</v>
          </cell>
          <cell r="N665">
            <v>16.08766</v>
          </cell>
          <cell r="O665">
            <v>15.795500000000001</v>
          </cell>
        </row>
        <row r="666">
          <cell r="A666" t="str">
            <v xml:space="preserve">    SUNBURY STATION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</row>
        <row r="667">
          <cell r="A667" t="str">
            <v xml:space="preserve">    HOLTWOOD STATION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</row>
        <row r="668">
          <cell r="A668" t="str">
            <v xml:space="preserve">    KEYSTONE STATION</v>
          </cell>
          <cell r="C668">
            <v>9.8110700000000008</v>
          </cell>
          <cell r="D668">
            <v>9.8308499999999999</v>
          </cell>
          <cell r="E668">
            <v>9.4387500000000006</v>
          </cell>
          <cell r="F668">
            <v>11.114140000000001</v>
          </cell>
          <cell r="G668">
            <v>19.26435</v>
          </cell>
          <cell r="H668">
            <v>8.5437200000000004</v>
          </cell>
          <cell r="I668">
            <v>9.0522799999999997</v>
          </cell>
          <cell r="J668">
            <v>10.73733</v>
          </cell>
          <cell r="K668">
            <v>10.334860000000001</v>
          </cell>
          <cell r="L668">
            <v>10.397790000000001</v>
          </cell>
          <cell r="M668">
            <v>10.02957</v>
          </cell>
          <cell r="N668">
            <v>9.5515699999999999</v>
          </cell>
          <cell r="O668">
            <v>10.29857</v>
          </cell>
        </row>
        <row r="669">
          <cell r="A669" t="str">
            <v xml:space="preserve">    CONEMAUGH STATION</v>
          </cell>
          <cell r="C669">
            <v>11.05373</v>
          </cell>
          <cell r="D669">
            <v>12.093999999999999</v>
          </cell>
          <cell r="E669">
            <v>11.177149999999999</v>
          </cell>
          <cell r="F669">
            <v>9.9148899999999998</v>
          </cell>
          <cell r="G669">
            <v>10.0686</v>
          </cell>
          <cell r="H669">
            <v>11.201409999999999</v>
          </cell>
          <cell r="I669">
            <v>10.31317</v>
          </cell>
          <cell r="J669">
            <v>10.314019999999999</v>
          </cell>
          <cell r="K669">
            <v>16.79993</v>
          </cell>
          <cell r="L669">
            <v>16.18515</v>
          </cell>
          <cell r="M669">
            <v>10.83203</v>
          </cell>
          <cell r="N669">
            <v>9.0416699999999999</v>
          </cell>
          <cell r="O669">
            <v>11.23142</v>
          </cell>
        </row>
        <row r="670">
          <cell r="A670" t="str">
            <v xml:space="preserve">    MONTOUR STATION</v>
          </cell>
          <cell r="C670">
            <v>13.14002</v>
          </cell>
          <cell r="D670">
            <v>12.967280000000001</v>
          </cell>
          <cell r="E670">
            <v>12.214779999999999</v>
          </cell>
          <cell r="F670">
            <v>12.83409</v>
          </cell>
          <cell r="G670">
            <v>14.83597</v>
          </cell>
          <cell r="H670">
            <v>13.003920000000001</v>
          </cell>
          <cell r="I670">
            <v>12.75163</v>
          </cell>
          <cell r="J670">
            <v>12.66264</v>
          </cell>
          <cell r="K670">
            <v>12.72326</v>
          </cell>
          <cell r="L670">
            <v>12.918150000000001</v>
          </cell>
          <cell r="M670">
            <v>12.85271</v>
          </cell>
          <cell r="N670">
            <v>12.97015</v>
          </cell>
          <cell r="O670">
            <v>12.93816</v>
          </cell>
        </row>
        <row r="671">
          <cell r="C671" t="str">
            <v xml:space="preserve"> ========</v>
          </cell>
          <cell r="D671" t="str">
            <v xml:space="preserve"> ========</v>
          </cell>
          <cell r="E671" t="str">
            <v xml:space="preserve"> ========</v>
          </cell>
          <cell r="F671" t="str">
            <v xml:space="preserve"> ========</v>
          </cell>
          <cell r="G671" t="str">
            <v xml:space="preserve"> ========</v>
          </cell>
          <cell r="H671" t="str">
            <v xml:space="preserve"> ========</v>
          </cell>
          <cell r="I671" t="str">
            <v xml:space="preserve"> ========</v>
          </cell>
          <cell r="J671" t="str">
            <v xml:space="preserve"> ========</v>
          </cell>
          <cell r="K671" t="str">
            <v xml:space="preserve"> ========</v>
          </cell>
          <cell r="L671" t="str">
            <v xml:space="preserve"> ========</v>
          </cell>
          <cell r="M671" t="str">
            <v xml:space="preserve"> ========</v>
          </cell>
          <cell r="N671" t="str">
            <v xml:space="preserve"> ========</v>
          </cell>
          <cell r="O671" t="str">
            <v xml:space="preserve"> ========</v>
          </cell>
        </row>
        <row r="672">
          <cell r="A672" t="str">
            <v xml:space="preserve"> AVERAGE COAL-FIRED GEN COST</v>
          </cell>
          <cell r="C672">
            <v>13.58005</v>
          </cell>
          <cell r="D672">
            <v>13.61042</v>
          </cell>
          <cell r="E672">
            <v>13.27909</v>
          </cell>
          <cell r="F672">
            <v>13.402850000000001</v>
          </cell>
          <cell r="G672">
            <v>14.577640000000001</v>
          </cell>
          <cell r="H672">
            <v>13.36754</v>
          </cell>
          <cell r="I672">
            <v>13.25836</v>
          </cell>
          <cell r="J672">
            <v>13.33403</v>
          </cell>
          <cell r="K672">
            <v>12.36313</v>
          </cell>
          <cell r="L672">
            <v>12.375679999999999</v>
          </cell>
          <cell r="M672">
            <v>13.35772</v>
          </cell>
          <cell r="N672">
            <v>13.435499999999999</v>
          </cell>
          <cell r="O672">
            <v>13.32531</v>
          </cell>
        </row>
        <row r="674">
          <cell r="A674" t="str">
            <v xml:space="preserve">    SUSQUEHANNA 1</v>
          </cell>
          <cell r="C674">
            <v>3.6198899999999998</v>
          </cell>
          <cell r="D674">
            <v>3.6198700000000001</v>
          </cell>
          <cell r="E674">
            <v>3.6198899999999998</v>
          </cell>
          <cell r="F674">
            <v>3.6198700000000001</v>
          </cell>
          <cell r="G674">
            <v>3.6200800000000002</v>
          </cell>
          <cell r="H674">
            <v>3.6198700000000001</v>
          </cell>
          <cell r="I674">
            <v>3.6198899999999998</v>
          </cell>
          <cell r="J674">
            <v>3.6198899999999998</v>
          </cell>
          <cell r="K674">
            <v>3.6198700000000001</v>
          </cell>
          <cell r="L674">
            <v>3.6198899999999998</v>
          </cell>
          <cell r="M674">
            <v>3.6198700000000001</v>
          </cell>
          <cell r="N674">
            <v>3.6198899999999998</v>
          </cell>
          <cell r="O674">
            <v>3.6200299999999999</v>
          </cell>
        </row>
        <row r="675">
          <cell r="A675" t="str">
            <v xml:space="preserve">    SUSQUEHANNA 2</v>
          </cell>
          <cell r="C675">
            <v>3.7800699999999998</v>
          </cell>
          <cell r="D675">
            <v>3.7801800000000001</v>
          </cell>
          <cell r="E675">
            <v>3.7796599999999998</v>
          </cell>
          <cell r="F675">
            <v>3.5907800000000001</v>
          </cell>
          <cell r="G675">
            <v>3.5900500000000002</v>
          </cell>
          <cell r="H675">
            <v>3.5900300000000001</v>
          </cell>
          <cell r="I675">
            <v>3.5899899999999998</v>
          </cell>
          <cell r="J675">
            <v>3.5899899999999998</v>
          </cell>
          <cell r="K675">
            <v>3.5900300000000001</v>
          </cell>
          <cell r="L675">
            <v>3.5899899999999998</v>
          </cell>
          <cell r="M675">
            <v>3.5900300000000001</v>
          </cell>
          <cell r="N675">
            <v>3.5899899999999998</v>
          </cell>
          <cell r="O675">
            <v>3.6300400000000002</v>
          </cell>
        </row>
        <row r="676">
          <cell r="C676" t="str">
            <v xml:space="preserve"> ========</v>
          </cell>
          <cell r="D676" t="str">
            <v xml:space="preserve"> ========</v>
          </cell>
          <cell r="E676" t="str">
            <v xml:space="preserve"> ========</v>
          </cell>
          <cell r="F676" t="str">
            <v xml:space="preserve"> ========</v>
          </cell>
          <cell r="G676" t="str">
            <v xml:space="preserve"> ========</v>
          </cell>
          <cell r="H676" t="str">
            <v xml:space="preserve"> ========</v>
          </cell>
          <cell r="I676" t="str">
            <v xml:space="preserve"> ========</v>
          </cell>
          <cell r="J676" t="str">
            <v xml:space="preserve"> ========</v>
          </cell>
          <cell r="K676" t="str">
            <v xml:space="preserve"> ========</v>
          </cell>
          <cell r="L676" t="str">
            <v xml:space="preserve"> ========</v>
          </cell>
          <cell r="M676" t="str">
            <v xml:space="preserve"> ========</v>
          </cell>
          <cell r="N676" t="str">
            <v xml:space="preserve"> ========</v>
          </cell>
          <cell r="O676" t="str">
            <v xml:space="preserve"> ========</v>
          </cell>
        </row>
        <row r="677">
          <cell r="A677" t="str">
            <v xml:space="preserve"> AVG NUCLEAR GEN COST(Excluding</v>
          </cell>
          <cell r="C677">
            <v>3.7000899999999999</v>
          </cell>
          <cell r="D677">
            <v>3.6995900000000002</v>
          </cell>
          <cell r="E677">
            <v>3.6515200000000001</v>
          </cell>
          <cell r="F677">
            <v>3.6183200000000002</v>
          </cell>
          <cell r="G677">
            <v>3.60168</v>
          </cell>
          <cell r="H677">
            <v>3.60487</v>
          </cell>
          <cell r="I677">
            <v>3.6047899999999999</v>
          </cell>
          <cell r="J677">
            <v>3.6047899999999999</v>
          </cell>
          <cell r="K677">
            <v>3.60487</v>
          </cell>
          <cell r="L677">
            <v>3.6047899999999999</v>
          </cell>
          <cell r="M677">
            <v>3.60487</v>
          </cell>
          <cell r="N677">
            <v>3.6047899999999999</v>
          </cell>
          <cell r="O677">
            <v>3.6247400000000001</v>
          </cell>
        </row>
        <row r="678">
          <cell r="A678" t="str">
            <v xml:space="preserve">    D&amp;D Expense)</v>
          </cell>
        </row>
        <row r="679">
          <cell r="A679" t="str">
            <v xml:space="preserve"> MARTINS CREEK 3-4(Excl Sun Oil)</v>
          </cell>
          <cell r="C679">
            <v>55.221020000000003</v>
          </cell>
          <cell r="D679">
            <v>50.928350000000002</v>
          </cell>
          <cell r="E679">
            <v>50.325299999999999</v>
          </cell>
          <cell r="F679">
            <v>48.271740000000001</v>
          </cell>
          <cell r="G679">
            <v>44.366709999999998</v>
          </cell>
          <cell r="H679">
            <v>43.411299999999997</v>
          </cell>
          <cell r="I679">
            <v>40.072119999999998</v>
          </cell>
          <cell r="J679">
            <v>39.618119999999998</v>
          </cell>
          <cell r="K679">
            <v>40.587580000000003</v>
          </cell>
          <cell r="L679">
            <v>41.003259999999997</v>
          </cell>
          <cell r="M679">
            <v>44.901820000000001</v>
          </cell>
          <cell r="N679">
            <v>44.376460000000002</v>
          </cell>
          <cell r="O679">
            <v>42.835290000000001</v>
          </cell>
        </row>
        <row r="680">
          <cell r="A680" t="str">
            <v>(Including #6 Oil and Gas)</v>
          </cell>
        </row>
        <row r="681">
          <cell r="A681" t="str">
            <v xml:space="preserve"> COMBUSTION TURBINES</v>
          </cell>
          <cell r="C681">
            <v>64.816050000000004</v>
          </cell>
          <cell r="D681">
            <v>89.778509999999997</v>
          </cell>
          <cell r="E681">
            <v>88.844319999999996</v>
          </cell>
          <cell r="F681">
            <v>92.622380000000007</v>
          </cell>
          <cell r="G681">
            <v>29.760200000000001</v>
          </cell>
          <cell r="H681">
            <v>24.246569999999998</v>
          </cell>
          <cell r="I681">
            <v>41.568109999999997</v>
          </cell>
          <cell r="J681">
            <v>78.268299999999996</v>
          </cell>
          <cell r="K681">
            <v>43.312609999999999</v>
          </cell>
          <cell r="L681">
            <v>49.338380000000001</v>
          </cell>
          <cell r="M681">
            <v>49.984749999999998</v>
          </cell>
          <cell r="N681">
            <v>78.934569999999994</v>
          </cell>
          <cell r="O681">
            <v>52.056910000000002</v>
          </cell>
        </row>
        <row r="683">
          <cell r="A683" t="str">
            <v xml:space="preserve"> DIESELS</v>
          </cell>
          <cell r="C683">
            <v>58.936430000000001</v>
          </cell>
          <cell r="D683">
            <v>58.850349999999999</v>
          </cell>
          <cell r="E683">
            <v>56.676549999999999</v>
          </cell>
          <cell r="F683">
            <v>53.547049999999999</v>
          </cell>
          <cell r="G683">
            <v>51.939819999999997</v>
          </cell>
          <cell r="H683">
            <v>49.292340000000003</v>
          </cell>
          <cell r="I683">
            <v>50.658929999999998</v>
          </cell>
          <cell r="J683">
            <v>51.02908</v>
          </cell>
          <cell r="K683">
            <v>51.764780000000002</v>
          </cell>
          <cell r="L683">
            <v>53.691490000000002</v>
          </cell>
          <cell r="M683">
            <v>56.08381</v>
          </cell>
          <cell r="N683">
            <v>56.71031</v>
          </cell>
          <cell r="O683">
            <v>53.785679999999999</v>
          </cell>
        </row>
        <row r="684">
          <cell r="C684" t="str">
            <v xml:space="preserve"> ========</v>
          </cell>
          <cell r="D684" t="str">
            <v xml:space="preserve"> ========</v>
          </cell>
          <cell r="E684" t="str">
            <v xml:space="preserve"> ========</v>
          </cell>
          <cell r="F684" t="str">
            <v xml:space="preserve"> ========</v>
          </cell>
          <cell r="G684" t="str">
            <v xml:space="preserve"> ========</v>
          </cell>
          <cell r="H684" t="str">
            <v xml:space="preserve"> ========</v>
          </cell>
          <cell r="I684" t="str">
            <v xml:space="preserve"> ========</v>
          </cell>
          <cell r="J684" t="str">
            <v xml:space="preserve"> ========</v>
          </cell>
          <cell r="K684" t="str">
            <v xml:space="preserve"> ========</v>
          </cell>
          <cell r="L684" t="str">
            <v xml:space="preserve"> ========</v>
          </cell>
          <cell r="M684" t="str">
            <v xml:space="preserve"> ========</v>
          </cell>
          <cell r="N684" t="str">
            <v xml:space="preserve"> ========</v>
          </cell>
          <cell r="O684" t="str">
            <v xml:space="preserve"> ========</v>
          </cell>
        </row>
        <row r="685">
          <cell r="A685" t="str">
            <v xml:space="preserve"> AVERAGE COST OF GENERATION</v>
          </cell>
          <cell r="C685">
            <v>10.76549</v>
          </cell>
          <cell r="D685">
            <v>10.88321</v>
          </cell>
          <cell r="E685">
            <v>10.734249999999999</v>
          </cell>
          <cell r="F685">
            <v>10.350479999999999</v>
          </cell>
          <cell r="G685">
            <v>10.50874</v>
          </cell>
          <cell r="H685">
            <v>11.714270000000001</v>
          </cell>
          <cell r="I685">
            <v>12.515499999999999</v>
          </cell>
          <cell r="J685">
            <v>12.498900000000001</v>
          </cell>
          <cell r="K685">
            <v>9.8023299999999995</v>
          </cell>
          <cell r="L685">
            <v>8.5346700000000002</v>
          </cell>
          <cell r="M685">
            <v>9.0853599999999997</v>
          </cell>
          <cell r="N685">
            <v>10.05878</v>
          </cell>
          <cell r="O685">
            <v>10.741720000000001</v>
          </cell>
        </row>
        <row r="686">
          <cell r="A686" t="str">
            <v xml:space="preserve">  (Excl. Sun Oil Adj and</v>
          </cell>
        </row>
        <row r="687">
          <cell r="A687" t="str">
            <v xml:space="preserve">      Nucl. D&amp;D Expense)</v>
          </cell>
        </row>
        <row r="689">
          <cell r="F689" t="str">
            <v xml:space="preserve">                         PJM INTERCHANGE PAYMENTS &amp; REVENUES</v>
          </cell>
          <cell r="L689" t="str">
            <v>CASE:2001 FORECAST</v>
          </cell>
          <cell r="P689" t="str">
            <v>13</v>
          </cell>
        </row>
        <row r="690">
          <cell r="F690" t="str">
            <v xml:space="preserve">                    </v>
          </cell>
          <cell r="L690">
            <v>36851</v>
          </cell>
        </row>
        <row r="692">
          <cell r="A692" t="str">
            <v>PJM INTERCHANGE</v>
          </cell>
          <cell r="C692" t="str">
            <v>JANUARY</v>
          </cell>
          <cell r="D692" t="str">
            <v>FEBRUARY</v>
          </cell>
          <cell r="E692" t="str">
            <v>MARCH</v>
          </cell>
          <cell r="F692" t="str">
            <v>APRIL</v>
          </cell>
          <cell r="G692" t="str">
            <v>MAY</v>
          </cell>
          <cell r="H692" t="str">
            <v>JUNE</v>
          </cell>
          <cell r="I692" t="str">
            <v>JULY</v>
          </cell>
          <cell r="J692" t="str">
            <v>AUGUST</v>
          </cell>
          <cell r="K692" t="str">
            <v>SEPTEMBER</v>
          </cell>
          <cell r="L692" t="str">
            <v>OCTOBER</v>
          </cell>
          <cell r="M692" t="str">
            <v>NOVEMBER</v>
          </cell>
          <cell r="N692" t="str">
            <v>DECEMBER</v>
          </cell>
          <cell r="O692" t="str">
            <v>TOTAL</v>
          </cell>
        </row>
        <row r="694">
          <cell r="A694" t="str">
            <v xml:space="preserve">  PJM PURCHASES</v>
          </cell>
          <cell r="C694" t="str">
            <v>PJM purchase rate comes from worksheet "twoparty by region."</v>
          </cell>
        </row>
        <row r="696">
          <cell r="A696" t="str">
            <v xml:space="preserve">    Purchases (GWH)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</row>
        <row r="697">
          <cell r="A697" t="str">
            <v xml:space="preserve">    Average Rate (Mills/KWH)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</row>
        <row r="698">
          <cell r="A698" t="str">
            <v xml:space="preserve">    Payments ($1000)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</row>
        <row r="700">
          <cell r="A700" t="str">
            <v xml:space="preserve">  PJM INTERCHANGE</v>
          </cell>
          <cell r="C700" t="str">
            <v>PJM interchange rate comes from worksheet "twoparty by region."</v>
          </cell>
        </row>
        <row r="702">
          <cell r="A702" t="str">
            <v xml:space="preserve">    Sales (GWH)</v>
          </cell>
          <cell r="C702">
            <v>883.36962882003309</v>
          </cell>
          <cell r="D702">
            <v>835.9112187694459</v>
          </cell>
          <cell r="E702">
            <v>421.42179687666521</v>
          </cell>
          <cell r="F702">
            <v>0.60756944333479623</v>
          </cell>
          <cell r="G702">
            <v>507.32164569201177</v>
          </cell>
          <cell r="H702">
            <v>1564.4326605833003</v>
          </cell>
          <cell r="I702">
            <v>1618.9069131797551</v>
          </cell>
          <cell r="J702">
            <v>1625.99480175998</v>
          </cell>
          <cell r="K702">
            <v>1005.9915672409397</v>
          </cell>
          <cell r="L702">
            <v>855.98608743401974</v>
          </cell>
          <cell r="M702">
            <v>677.09494464560021</v>
          </cell>
          <cell r="N702">
            <v>844.79549705936051</v>
          </cell>
          <cell r="O702">
            <v>10842</v>
          </cell>
        </row>
        <row r="703">
          <cell r="A703" t="str">
            <v xml:space="preserve">    Average Rate (Mills/KWH)</v>
          </cell>
          <cell r="C703">
            <v>27.450000000000003</v>
          </cell>
          <cell r="D703">
            <v>27.45</v>
          </cell>
          <cell r="E703">
            <v>22.8</v>
          </cell>
          <cell r="F703">
            <v>21.15</v>
          </cell>
          <cell r="G703">
            <v>26.999999999999996</v>
          </cell>
          <cell r="H703">
            <v>30.9</v>
          </cell>
          <cell r="I703">
            <v>40.349999999999994</v>
          </cell>
          <cell r="J703">
            <v>40.35</v>
          </cell>
          <cell r="K703">
            <v>27.65</v>
          </cell>
          <cell r="L703">
            <v>21.799999999999997</v>
          </cell>
          <cell r="M703">
            <v>22.15</v>
          </cell>
          <cell r="N703">
            <v>23.150000000000002</v>
          </cell>
          <cell r="O703">
            <v>30.51</v>
          </cell>
        </row>
        <row r="704">
          <cell r="A704" t="str">
            <v xml:space="preserve">    Net Payments ($1000)</v>
          </cell>
          <cell r="C704">
            <v>24248.5</v>
          </cell>
          <cell r="D704">
            <v>22945.8</v>
          </cell>
          <cell r="E704">
            <v>9608.4</v>
          </cell>
          <cell r="F704">
            <v>12.9</v>
          </cell>
          <cell r="G704">
            <v>13697.7</v>
          </cell>
          <cell r="H704">
            <v>48341</v>
          </cell>
          <cell r="I704">
            <v>65322.9</v>
          </cell>
          <cell r="J704">
            <v>65608.899999999994</v>
          </cell>
          <cell r="K704">
            <v>27815.7</v>
          </cell>
          <cell r="L704">
            <v>18660.5</v>
          </cell>
          <cell r="M704">
            <v>14997.7</v>
          </cell>
          <cell r="N704">
            <v>19557</v>
          </cell>
          <cell r="O704">
            <v>330817</v>
          </cell>
        </row>
        <row r="705">
          <cell r="A705" t="str">
            <v xml:space="preserve">    Misc. Adjustments ($1000)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</row>
        <row r="706">
          <cell r="A706" t="str">
            <v xml:space="preserve">    Total Payments ($1000)</v>
          </cell>
          <cell r="C706">
            <v>24248.5</v>
          </cell>
          <cell r="D706">
            <v>22945.8</v>
          </cell>
          <cell r="E706">
            <v>9608.4</v>
          </cell>
          <cell r="F706">
            <v>12.9</v>
          </cell>
          <cell r="G706">
            <v>13697.7</v>
          </cell>
          <cell r="H706">
            <v>48341</v>
          </cell>
          <cell r="I706">
            <v>65322.9</v>
          </cell>
          <cell r="J706">
            <v>65608.899999999994</v>
          </cell>
          <cell r="K706">
            <v>27815.7</v>
          </cell>
          <cell r="L706">
            <v>18660.5</v>
          </cell>
          <cell r="M706">
            <v>14997.7</v>
          </cell>
          <cell r="N706">
            <v>19557</v>
          </cell>
          <cell r="O706">
            <v>330817</v>
          </cell>
        </row>
        <row r="707">
          <cell r="A707" t="str">
            <v xml:space="preserve">    Final Billing Rate (Mills/KWH)</v>
          </cell>
          <cell r="C707">
            <v>27.450003865188414</v>
          </cell>
          <cell r="D707">
            <v>27.450043988257896</v>
          </cell>
          <cell r="E707">
            <v>22.799959193407446</v>
          </cell>
          <cell r="F707">
            <v>21.23179140030858</v>
          </cell>
          <cell r="G707">
            <v>27.000030151119141</v>
          </cell>
          <cell r="H707">
            <v>30.900019482446638</v>
          </cell>
          <cell r="I707">
            <v>40.35000348982193</v>
          </cell>
          <cell r="J707">
            <v>40.35000574754897</v>
          </cell>
          <cell r="K707">
            <v>27.65003269340297</v>
          </cell>
          <cell r="L707">
            <v>21.800003593444309</v>
          </cell>
          <cell r="M707">
            <v>22.15006905176244</v>
          </cell>
          <cell r="N707">
            <v>23.149981074207826</v>
          </cell>
          <cell r="O707">
            <v>30.512543782962052</v>
          </cell>
        </row>
        <row r="710">
          <cell r="F710" t="str">
            <v xml:space="preserve">                      TWO-PARTY ENERGY SALES  </v>
          </cell>
          <cell r="L710" t="str">
            <v>CASE:2001 FORECAST</v>
          </cell>
          <cell r="P710" t="str">
            <v>14</v>
          </cell>
        </row>
        <row r="712">
          <cell r="L712">
            <v>36851</v>
          </cell>
        </row>
        <row r="714">
          <cell r="C714" t="str">
            <v>JANUARY</v>
          </cell>
          <cell r="D714" t="str">
            <v>FEBRUARY</v>
          </cell>
          <cell r="E714" t="str">
            <v>MARCH</v>
          </cell>
          <cell r="F714" t="str">
            <v>APRIL</v>
          </cell>
          <cell r="G714" t="str">
            <v>MAY</v>
          </cell>
          <cell r="H714" t="str">
            <v>JUNE</v>
          </cell>
          <cell r="I714" t="str">
            <v>JULY</v>
          </cell>
          <cell r="J714" t="str">
            <v>AUGUST</v>
          </cell>
          <cell r="K714" t="str">
            <v>SEPTEMBER</v>
          </cell>
          <cell r="L714" t="str">
            <v>OCTOBER</v>
          </cell>
          <cell r="M714" t="str">
            <v>NOVEMBER</v>
          </cell>
          <cell r="N714" t="str">
            <v>DECEMBER</v>
          </cell>
          <cell r="O714" t="str">
            <v>TOTAL</v>
          </cell>
        </row>
        <row r="715">
          <cell r="A715" t="str">
            <v xml:space="preserve">  Unloaded Sales (Including JCP&amp;L)</v>
          </cell>
        </row>
        <row r="716">
          <cell r="A716" t="str">
            <v>====================================</v>
          </cell>
        </row>
        <row r="717">
          <cell r="A717" t="str">
            <v>Billing</v>
          </cell>
        </row>
        <row r="719">
          <cell r="A719" t="str">
            <v xml:space="preserve">  Total Energy Sold (GWH)</v>
          </cell>
          <cell r="C719">
            <v>0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</row>
        <row r="720">
          <cell r="A720" t="str">
            <v xml:space="preserve">  Total Revenue ($1000)</v>
          </cell>
          <cell r="C720">
            <v>0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</row>
        <row r="721">
          <cell r="A721" t="str">
            <v xml:space="preserve">  Average Billing Rate (Mills/KWH)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</row>
        <row r="723">
          <cell r="A723" t="str">
            <v>Cost(not including EHV$)</v>
          </cell>
          <cell r="C723" t="str">
            <v>Total cost rate comes from worksheet "twoparty by region."</v>
          </cell>
        </row>
        <row r="725">
          <cell r="A725" t="str">
            <v xml:space="preserve">  Total Cost Rate (Mills/KWH)</v>
          </cell>
          <cell r="C725">
            <v>31.070740409556421</v>
          </cell>
          <cell r="D725">
            <v>31.00848005405636</v>
          </cell>
          <cell r="E725">
            <v>26.978400637747388</v>
          </cell>
          <cell r="F725">
            <v>26.101822352543543</v>
          </cell>
          <cell r="G725">
            <v>29.054805483600788</v>
          </cell>
          <cell r="H725">
            <v>40.958116084356007</v>
          </cell>
          <cell r="I725">
            <v>64.533123331060551</v>
          </cell>
          <cell r="J725">
            <v>64.455262138947461</v>
          </cell>
          <cell r="K725">
            <v>33.004884319910779</v>
          </cell>
          <cell r="L725">
            <v>26.505019458174949</v>
          </cell>
          <cell r="M725">
            <v>26.537861062790842</v>
          </cell>
          <cell r="N725">
            <v>27.10093756558895</v>
          </cell>
          <cell r="O725">
            <v>0</v>
          </cell>
        </row>
        <row r="726">
          <cell r="A726" t="str">
            <v xml:space="preserve">  Total Cost ($1000)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</row>
        <row r="728">
          <cell r="A728" t="str">
            <v>Savings(Not adj. for EHV$)</v>
          </cell>
        </row>
        <row r="729">
          <cell r="A729" t="str">
            <v xml:space="preserve">    </v>
          </cell>
        </row>
        <row r="730">
          <cell r="A730" t="str">
            <v xml:space="preserve">  Total Savings Rate (Mills/KWH)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</row>
        <row r="731">
          <cell r="A731" t="str">
            <v xml:space="preserve">  Total Savings ($1000)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</row>
        <row r="733">
          <cell r="A733" t="str">
            <v xml:space="preserve">  Total Savings Excl. JCP&amp;L ($1000)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</row>
        <row r="734">
          <cell r="A734" t="str">
            <v xml:space="preserve">  TOTAL SAVINGS FOR PPUC CUST.</v>
          </cell>
          <cell r="B734">
            <v>1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</row>
        <row r="735">
          <cell r="A735" t="str">
            <v>PL CO. ONLY COST OF UNLOADED ($1000)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</row>
        <row r="737">
          <cell r="A737" t="str">
            <v xml:space="preserve">  Loaded Sales </v>
          </cell>
        </row>
        <row r="738">
          <cell r="A738" t="str">
            <v>====================================</v>
          </cell>
        </row>
        <row r="739">
          <cell r="A739" t="str">
            <v>Billing</v>
          </cell>
        </row>
        <row r="741">
          <cell r="A741" t="str">
            <v xml:space="preserve">  Total Energy Sold (GWH)</v>
          </cell>
          <cell r="C741">
            <v>2777.4303711799671</v>
          </cell>
          <cell r="D741">
            <v>2256.8887812305543</v>
          </cell>
          <cell r="E741">
            <v>2925.6782031233347</v>
          </cell>
          <cell r="F741">
            <v>2759.7924305566653</v>
          </cell>
          <cell r="G741">
            <v>3260.3783543079885</v>
          </cell>
          <cell r="H741">
            <v>4048.867339416699</v>
          </cell>
          <cell r="I741">
            <v>4931.6930868202444</v>
          </cell>
          <cell r="J741">
            <v>4779.7051982400199</v>
          </cell>
          <cell r="K741">
            <v>3448.0084327590603</v>
          </cell>
          <cell r="L741">
            <v>2647.4139125659799</v>
          </cell>
          <cell r="M741">
            <v>2066.3050553543999</v>
          </cell>
          <cell r="N741">
            <v>2937.4045029406398</v>
          </cell>
          <cell r="O741">
            <v>38840</v>
          </cell>
        </row>
        <row r="742">
          <cell r="A742" t="str">
            <v xml:space="preserve">  Total Revenue ($1000)</v>
          </cell>
          <cell r="C742">
            <v>86296.8</v>
          </cell>
          <cell r="D742">
            <v>69982.7</v>
          </cell>
          <cell r="E742">
            <v>78930.100000000006</v>
          </cell>
          <cell r="F742">
            <v>72035.600000000006</v>
          </cell>
          <cell r="G742">
            <v>94729.7</v>
          </cell>
          <cell r="H742">
            <v>165834</v>
          </cell>
          <cell r="I742">
            <v>318257.59999999998</v>
          </cell>
          <cell r="J742">
            <v>308077.2</v>
          </cell>
          <cell r="K742">
            <v>113801.1</v>
          </cell>
          <cell r="L742">
            <v>70169.8</v>
          </cell>
          <cell r="M742">
            <v>54835.3</v>
          </cell>
          <cell r="N742">
            <v>79606.399999999994</v>
          </cell>
          <cell r="O742">
            <v>1512556.3</v>
          </cell>
        </row>
        <row r="743">
          <cell r="A743" t="str">
            <v xml:space="preserve">  Average Billing Rate (Mills/KWH)</v>
          </cell>
          <cell r="C743">
            <v>31.07</v>
          </cell>
          <cell r="D743">
            <v>31.01</v>
          </cell>
          <cell r="E743">
            <v>26.98</v>
          </cell>
          <cell r="F743">
            <v>26.1</v>
          </cell>
          <cell r="G743">
            <v>29.05</v>
          </cell>
          <cell r="H743">
            <v>40.96</v>
          </cell>
          <cell r="I743">
            <v>64.53</v>
          </cell>
          <cell r="J743">
            <v>64.459999999999994</v>
          </cell>
          <cell r="K743">
            <v>33</v>
          </cell>
          <cell r="L743">
            <v>26.51</v>
          </cell>
          <cell r="M743">
            <v>26.54</v>
          </cell>
          <cell r="N743">
            <v>27.1</v>
          </cell>
          <cell r="O743">
            <v>38.94</v>
          </cell>
        </row>
        <row r="745">
          <cell r="A745" t="str">
            <v>Cost(not including EHV$)</v>
          </cell>
        </row>
        <row r="747">
          <cell r="A747" t="str">
            <v xml:space="preserve">  Total Cost Rate (Mills/KWH)</v>
          </cell>
          <cell r="C747">
            <v>31.070740409556421</v>
          </cell>
          <cell r="D747">
            <v>31.00848005405636</v>
          </cell>
          <cell r="E747">
            <v>26.978400637747388</v>
          </cell>
          <cell r="F747">
            <v>26.101822352543543</v>
          </cell>
          <cell r="G747">
            <v>29.054805483600788</v>
          </cell>
          <cell r="H747">
            <v>40.958116084356007</v>
          </cell>
          <cell r="I747">
            <v>64.533123331060551</v>
          </cell>
          <cell r="J747">
            <v>64.455262138947461</v>
          </cell>
          <cell r="K747">
            <v>33.004884319910779</v>
          </cell>
          <cell r="L747">
            <v>26.505019458174949</v>
          </cell>
          <cell r="M747">
            <v>26.537861062790842</v>
          </cell>
          <cell r="N747">
            <v>27.10093756558895</v>
          </cell>
          <cell r="O747">
            <v>38.94</v>
          </cell>
        </row>
        <row r="748">
          <cell r="A748" t="str">
            <v xml:space="preserve">  Total Cost ($1000)</v>
          </cell>
          <cell r="C748">
            <v>86296.8</v>
          </cell>
          <cell r="D748">
            <v>69982.7</v>
          </cell>
          <cell r="E748">
            <v>78930.100000000006</v>
          </cell>
          <cell r="F748">
            <v>72035.600000000006</v>
          </cell>
          <cell r="G748">
            <v>94729.7</v>
          </cell>
          <cell r="H748">
            <v>165834</v>
          </cell>
          <cell r="I748">
            <v>318257.59999999998</v>
          </cell>
          <cell r="J748">
            <v>308077.2</v>
          </cell>
          <cell r="K748">
            <v>113801.1</v>
          </cell>
          <cell r="L748">
            <v>70169.8</v>
          </cell>
          <cell r="M748">
            <v>54835.3</v>
          </cell>
          <cell r="N748">
            <v>79606.399999999994</v>
          </cell>
          <cell r="O748">
            <v>1512556.3</v>
          </cell>
        </row>
        <row r="750">
          <cell r="A750" t="str">
            <v>Savings(Not adj. for EHV$)</v>
          </cell>
        </row>
        <row r="751">
          <cell r="A751" t="str">
            <v xml:space="preserve">    </v>
          </cell>
        </row>
        <row r="752">
          <cell r="A752" t="str">
            <v xml:space="preserve">  Total Savings Rate (Mills/KWH)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</row>
        <row r="753">
          <cell r="A753" t="str">
            <v xml:space="preserve">  Total Savings ($1000)</v>
          </cell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</row>
        <row r="754">
          <cell r="A754" t="str">
            <v xml:space="preserve">  TOTAL SAVINGS FOR PPUC CUST.</v>
          </cell>
          <cell r="B754">
            <v>1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</row>
        <row r="755">
          <cell r="A755" t="str">
            <v>---------------------------------</v>
          </cell>
          <cell r="B755" t="str">
            <v>---------------------------------</v>
          </cell>
          <cell r="C755" t="str">
            <v>---------------------------------</v>
          </cell>
          <cell r="D755" t="str">
            <v>---------------------------------</v>
          </cell>
          <cell r="E755" t="str">
            <v>---------------------------------</v>
          </cell>
          <cell r="F755" t="str">
            <v>---------------------------------</v>
          </cell>
          <cell r="G755" t="str">
            <v>---------------------------------</v>
          </cell>
          <cell r="H755" t="str">
            <v>---------------------------------</v>
          </cell>
          <cell r="I755" t="str">
            <v>---------------------------------</v>
          </cell>
          <cell r="J755" t="str">
            <v>---------------------------------</v>
          </cell>
          <cell r="K755" t="str">
            <v>---------------------------------</v>
          </cell>
          <cell r="L755" t="str">
            <v>---------------------------------</v>
          </cell>
          <cell r="M755" t="str">
            <v>---------------------------------</v>
          </cell>
          <cell r="N755" t="str">
            <v>---------------------------------</v>
          </cell>
          <cell r="O755" t="str">
            <v>-----------</v>
          </cell>
        </row>
        <row r="757">
          <cell r="F757" t="str">
            <v>TOTAL TWO-PARTY ENERGY SALES (LOADED AND UNLOADED)</v>
          </cell>
        </row>
        <row r="758">
          <cell r="A758" t="str">
            <v xml:space="preserve">  ENERGY (GWH)</v>
          </cell>
          <cell r="C758">
            <v>2777.4303711799671</v>
          </cell>
          <cell r="D758">
            <v>2256.8887812305543</v>
          </cell>
          <cell r="E758">
            <v>2925.6782031233347</v>
          </cell>
          <cell r="F758">
            <v>2759.7924305566653</v>
          </cell>
          <cell r="G758">
            <v>3260.3783543079885</v>
          </cell>
          <cell r="H758">
            <v>4048.867339416699</v>
          </cell>
          <cell r="I758">
            <v>4931.6930868202444</v>
          </cell>
          <cell r="J758">
            <v>4779.7051982400199</v>
          </cell>
          <cell r="K758">
            <v>3448.0084327590603</v>
          </cell>
          <cell r="L758">
            <v>2647.4139125659799</v>
          </cell>
          <cell r="M758">
            <v>2066.3050553543999</v>
          </cell>
          <cell r="N758">
            <v>2937.4045029406398</v>
          </cell>
          <cell r="O758">
            <v>38839.600000000006</v>
          </cell>
        </row>
        <row r="759">
          <cell r="A759" t="str">
            <v xml:space="preserve">  BILLING ($1000)</v>
          </cell>
          <cell r="C759">
            <v>86296.8</v>
          </cell>
          <cell r="D759">
            <v>69982.7</v>
          </cell>
          <cell r="E759">
            <v>78930.100000000006</v>
          </cell>
          <cell r="F759">
            <v>72035.600000000006</v>
          </cell>
          <cell r="G759">
            <v>94729.7</v>
          </cell>
          <cell r="H759">
            <v>165834</v>
          </cell>
          <cell r="I759">
            <v>318257.59999999998</v>
          </cell>
          <cell r="J759">
            <v>308077.2</v>
          </cell>
          <cell r="K759">
            <v>113801.1</v>
          </cell>
          <cell r="L759">
            <v>70169.8</v>
          </cell>
          <cell r="M759">
            <v>54835.3</v>
          </cell>
          <cell r="N759">
            <v>79606.399999999994</v>
          </cell>
          <cell r="O759">
            <v>1512556.3</v>
          </cell>
        </row>
        <row r="760">
          <cell r="A760" t="str">
            <v xml:space="preserve">  BILLING RATE (MILLS/KWH)</v>
          </cell>
          <cell r="C760">
            <v>31.07</v>
          </cell>
          <cell r="D760">
            <v>31.01</v>
          </cell>
          <cell r="E760">
            <v>26.98</v>
          </cell>
          <cell r="F760">
            <v>26.1</v>
          </cell>
          <cell r="G760">
            <v>29.05</v>
          </cell>
          <cell r="H760">
            <v>40.96</v>
          </cell>
          <cell r="I760">
            <v>64.53</v>
          </cell>
          <cell r="J760">
            <v>64.459999999999994</v>
          </cell>
          <cell r="K760">
            <v>33</v>
          </cell>
          <cell r="L760">
            <v>26.51</v>
          </cell>
          <cell r="M760">
            <v>26.54</v>
          </cell>
          <cell r="N760">
            <v>27.1</v>
          </cell>
          <cell r="O760">
            <v>38.94</v>
          </cell>
        </row>
        <row r="762">
          <cell r="A762" t="str">
            <v xml:space="preserve">  TOTAL SAVINGS INCL. JCP&amp;L($1000)</v>
          </cell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</row>
        <row r="763">
          <cell r="A763" t="str">
            <v xml:space="preserve">  TOTAL SAVINGS RATE (MILLS/KWH)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</row>
        <row r="765">
          <cell r="A765" t="str">
            <v xml:space="preserve">  TOTAL SAVINGS EXCL JCP&amp;L($1000)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</row>
        <row r="766">
          <cell r="A766" t="str">
            <v xml:space="preserve">  TOTAL SAVINGS FOR PPUC CUST.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</row>
        <row r="767">
          <cell r="A767" t="str">
            <v>---------------------------------</v>
          </cell>
          <cell r="B767" t="str">
            <v>---------------------------------</v>
          </cell>
          <cell r="C767" t="str">
            <v>---------------------------------</v>
          </cell>
          <cell r="D767" t="str">
            <v>---------------------------------</v>
          </cell>
          <cell r="E767" t="str">
            <v>---------------------------------</v>
          </cell>
          <cell r="F767" t="str">
            <v>---------------------------------</v>
          </cell>
          <cell r="G767" t="str">
            <v>---------------------------------</v>
          </cell>
          <cell r="H767" t="str">
            <v>---------------------------------</v>
          </cell>
          <cell r="I767" t="str">
            <v>---------------------------------</v>
          </cell>
          <cell r="J767" t="str">
            <v>---------------------------------</v>
          </cell>
          <cell r="K767" t="str">
            <v>---------------------------------</v>
          </cell>
          <cell r="L767" t="str">
            <v>---------------------------------</v>
          </cell>
          <cell r="M767" t="str">
            <v>---------------------------------</v>
          </cell>
          <cell r="N767" t="str">
            <v>---------------------------------</v>
          </cell>
          <cell r="O767" t="str">
            <v>-----------</v>
          </cell>
        </row>
        <row r="768">
          <cell r="A768" t="str">
            <v xml:space="preserve">EHV CHARGES </v>
          </cell>
        </row>
        <row r="769">
          <cell r="A769" t="str">
            <v xml:space="preserve"> EHV Charge-Unloaded Sales ($0.60/MWH)</v>
          </cell>
        </row>
        <row r="770">
          <cell r="A770" t="str">
            <v xml:space="preserve">    PP&amp;L Share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</row>
        <row r="771">
          <cell r="A771" t="str">
            <v xml:space="preserve">    JCP&amp;L Share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</row>
        <row r="772">
          <cell r="A772" t="str">
            <v xml:space="preserve">  Total EHV-Unloaded Sales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</row>
        <row r="774">
          <cell r="A774" t="str">
            <v xml:space="preserve"> EHV Charge-Loaded Sales ($0.60/MWH)</v>
          </cell>
        </row>
        <row r="775">
          <cell r="A775" t="str">
            <v xml:space="preserve">    PP&amp;L Only</v>
          </cell>
          <cell r="C775">
            <v>1666.4582227079802</v>
          </cell>
          <cell r="D775">
            <v>1354.1332687383326</v>
          </cell>
          <cell r="E775">
            <v>1755.4069218740008</v>
          </cell>
          <cell r="F775">
            <v>1655.8754583339992</v>
          </cell>
          <cell r="G775">
            <v>1956.2270125847931</v>
          </cell>
          <cell r="H775">
            <v>2429.3204036500192</v>
          </cell>
          <cell r="I775">
            <v>2959.0158520921464</v>
          </cell>
          <cell r="J775">
            <v>2867.8231189440116</v>
          </cell>
          <cell r="K775">
            <v>2068.8050596554363</v>
          </cell>
          <cell r="L775">
            <v>1588.448347539588</v>
          </cell>
          <cell r="M775">
            <v>1239.7830332126398</v>
          </cell>
          <cell r="N775">
            <v>1762.4427017643839</v>
          </cell>
          <cell r="O775">
            <v>23303.600000000002</v>
          </cell>
        </row>
        <row r="777">
          <cell r="A777" t="str">
            <v>TOTAL EHV CHARGES(Loaded and Unloaded)</v>
          </cell>
          <cell r="C777">
            <v>1666.4582227079802</v>
          </cell>
          <cell r="D777">
            <v>1354.1332687383326</v>
          </cell>
          <cell r="E777">
            <v>1755.4069218740008</v>
          </cell>
          <cell r="F777">
            <v>1655.8754583339992</v>
          </cell>
          <cell r="G777">
            <v>1956.2270125847931</v>
          </cell>
          <cell r="H777">
            <v>2429.3204036500192</v>
          </cell>
          <cell r="I777">
            <v>2959.0158520921464</v>
          </cell>
          <cell r="J777">
            <v>2867.8231189440116</v>
          </cell>
          <cell r="K777">
            <v>2068.8050596554363</v>
          </cell>
          <cell r="L777">
            <v>1588.448347539588</v>
          </cell>
          <cell r="M777">
            <v>1239.7830332126398</v>
          </cell>
          <cell r="N777">
            <v>1762.4427017643839</v>
          </cell>
          <cell r="O777">
            <v>23303.600000000002</v>
          </cell>
        </row>
        <row r="778">
          <cell r="A778" t="str">
            <v xml:space="preserve">    PP&amp;L Share</v>
          </cell>
          <cell r="C778">
            <v>1666.4582227079802</v>
          </cell>
          <cell r="D778">
            <v>1354.1332687383326</v>
          </cell>
          <cell r="E778">
            <v>1755.4069218740008</v>
          </cell>
          <cell r="F778">
            <v>1655.8754583339992</v>
          </cell>
          <cell r="G778">
            <v>1956.2270125847931</v>
          </cell>
          <cell r="H778">
            <v>2429.3204036500192</v>
          </cell>
          <cell r="I778">
            <v>2959.0158520921464</v>
          </cell>
          <cell r="J778">
            <v>2867.8231189440116</v>
          </cell>
          <cell r="K778">
            <v>2068.8050596554363</v>
          </cell>
          <cell r="L778">
            <v>1588.448347539588</v>
          </cell>
          <cell r="M778">
            <v>1239.7830332126398</v>
          </cell>
          <cell r="N778">
            <v>1762.4427017643839</v>
          </cell>
          <cell r="O778">
            <v>23303.600000000002</v>
          </cell>
        </row>
        <row r="779">
          <cell r="A779" t="str">
            <v xml:space="preserve">    JCP&amp;L Share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</row>
        <row r="781">
          <cell r="A781" t="str">
            <v xml:space="preserve">   (PP&amp;L EHV charges are included in the ECR calculation on Page 10 but not the CSO calculation on Page 9)</v>
          </cell>
        </row>
        <row r="783">
          <cell r="F783" t="str">
            <v xml:space="preserve">                        CALCULATION OF SAVINGS ON PJM SALES</v>
          </cell>
          <cell r="L783" t="str">
            <v>CASE:2001 FORECAST</v>
          </cell>
          <cell r="P783" t="str">
            <v>15</v>
          </cell>
        </row>
        <row r="784">
          <cell r="A784" t="str">
            <v>THIS PAGE IS NO LONGER USED</v>
          </cell>
          <cell r="F784" t="str">
            <v xml:space="preserve">                  </v>
          </cell>
          <cell r="L784">
            <v>36851</v>
          </cell>
        </row>
        <row r="786">
          <cell r="A786" t="str">
            <v>COST OF INTERCHANGE MIX</v>
          </cell>
          <cell r="C786" t="str">
            <v>JANUARY</v>
          </cell>
          <cell r="D786" t="str">
            <v>FEBRUARY</v>
          </cell>
          <cell r="E786" t="str">
            <v>MARCH</v>
          </cell>
          <cell r="F786" t="str">
            <v>APRIL</v>
          </cell>
          <cell r="G786" t="str">
            <v>MAY</v>
          </cell>
          <cell r="H786" t="str">
            <v>JUNE</v>
          </cell>
          <cell r="I786" t="str">
            <v>JULY</v>
          </cell>
          <cell r="J786" t="str">
            <v>AUGUST</v>
          </cell>
          <cell r="K786" t="str">
            <v>SEPTEMBER</v>
          </cell>
          <cell r="L786" t="str">
            <v>OCTOBER</v>
          </cell>
          <cell r="M786" t="str">
            <v>NOVEMBER</v>
          </cell>
          <cell r="N786" t="str">
            <v>DECEMBER</v>
          </cell>
          <cell r="O786" t="str">
            <v>TOTAL</v>
          </cell>
        </row>
        <row r="788">
          <cell r="A788" t="str">
            <v xml:space="preserve">  MARTINS CREEK #3-4</v>
          </cell>
        </row>
        <row r="790">
          <cell r="A790" t="str">
            <v xml:space="preserve">    Output Interchanged (GWH)</v>
          </cell>
          <cell r="B790" t="str">
            <v>.</v>
          </cell>
          <cell r="C790">
            <v>6.5</v>
          </cell>
          <cell r="D790">
            <v>10</v>
          </cell>
          <cell r="E790">
            <v>0.8</v>
          </cell>
          <cell r="F790">
            <v>0</v>
          </cell>
          <cell r="G790">
            <v>5</v>
          </cell>
          <cell r="H790">
            <v>15</v>
          </cell>
          <cell r="I790">
            <v>0</v>
          </cell>
          <cell r="J790">
            <v>50</v>
          </cell>
          <cell r="K790">
            <v>10</v>
          </cell>
          <cell r="L790">
            <v>0.8</v>
          </cell>
          <cell r="M790">
            <v>1.4</v>
          </cell>
          <cell r="N790">
            <v>1.3</v>
          </cell>
          <cell r="O790">
            <v>101</v>
          </cell>
        </row>
        <row r="791">
          <cell r="A791" t="str">
            <v xml:space="preserve">    Fuel Cost Rate (Mills/KWH)</v>
          </cell>
          <cell r="C791">
            <v>55.221020000000003</v>
          </cell>
          <cell r="D791">
            <v>50.928350000000002</v>
          </cell>
          <cell r="E791">
            <v>50.325299999999999</v>
          </cell>
          <cell r="F791">
            <v>48.271740000000001</v>
          </cell>
          <cell r="G791">
            <v>44.366709999999998</v>
          </cell>
          <cell r="H791">
            <v>43.411299999999997</v>
          </cell>
          <cell r="I791">
            <v>40.072119999999998</v>
          </cell>
          <cell r="J791">
            <v>39.618119999999998</v>
          </cell>
          <cell r="K791">
            <v>40.587580000000003</v>
          </cell>
          <cell r="L791">
            <v>41.003259999999997</v>
          </cell>
          <cell r="M791">
            <v>44.901820000000001</v>
          </cell>
          <cell r="N791">
            <v>44.376460000000002</v>
          </cell>
          <cell r="O791">
            <v>42.79</v>
          </cell>
        </row>
        <row r="792">
          <cell r="A792" t="str">
            <v xml:space="preserve">    Cost of Interchange ($1000)</v>
          </cell>
          <cell r="C792">
            <v>358.9</v>
          </cell>
          <cell r="D792">
            <v>509.3</v>
          </cell>
          <cell r="E792">
            <v>40.299999999999997</v>
          </cell>
          <cell r="F792">
            <v>0</v>
          </cell>
          <cell r="G792">
            <v>221.8</v>
          </cell>
          <cell r="H792">
            <v>651.20000000000005</v>
          </cell>
          <cell r="I792">
            <v>0</v>
          </cell>
          <cell r="J792">
            <v>1980.9</v>
          </cell>
          <cell r="K792">
            <v>405.9</v>
          </cell>
          <cell r="L792">
            <v>32.799999999999997</v>
          </cell>
          <cell r="M792">
            <v>62.9</v>
          </cell>
          <cell r="N792">
            <v>57.7</v>
          </cell>
          <cell r="O792">
            <v>4321.7</v>
          </cell>
        </row>
        <row r="794">
          <cell r="A794" t="str">
            <v xml:space="preserve">  COAL</v>
          </cell>
        </row>
        <row r="796">
          <cell r="A796" t="str">
            <v xml:space="preserve">    Output For Interchange (GWH)</v>
          </cell>
          <cell r="C796">
            <v>876.5</v>
          </cell>
          <cell r="D796">
            <v>825</v>
          </cell>
          <cell r="E796">
            <v>420.49999999999994</v>
          </cell>
          <cell r="F796">
            <v>0.6</v>
          </cell>
          <cell r="G796">
            <v>501.8</v>
          </cell>
          <cell r="H796">
            <v>1548.9</v>
          </cell>
          <cell r="I796">
            <v>1616.9</v>
          </cell>
          <cell r="J796">
            <v>1574.4</v>
          </cell>
          <cell r="K796">
            <v>993.6</v>
          </cell>
          <cell r="L796">
            <v>855</v>
          </cell>
          <cell r="M796">
            <v>675.6</v>
          </cell>
          <cell r="N796">
            <v>820.9</v>
          </cell>
          <cell r="O796">
            <v>10710</v>
          </cell>
        </row>
        <row r="797">
          <cell r="A797" t="str">
            <v xml:space="preserve">    Fuel Cost Rate (Mills/KWH)</v>
          </cell>
          <cell r="C797">
            <v>14.11</v>
          </cell>
          <cell r="D797">
            <v>14.04</v>
          </cell>
          <cell r="E797">
            <v>13.81</v>
          </cell>
          <cell r="F797">
            <v>14.19</v>
          </cell>
          <cell r="G797">
            <v>14.95</v>
          </cell>
          <cell r="H797">
            <v>13.93</v>
          </cell>
          <cell r="I797">
            <v>13.83</v>
          </cell>
          <cell r="J797">
            <v>13.78</v>
          </cell>
          <cell r="K797">
            <v>12.18</v>
          </cell>
          <cell r="L797">
            <v>12.29</v>
          </cell>
          <cell r="M797">
            <v>13.89</v>
          </cell>
          <cell r="N797">
            <v>14.15</v>
          </cell>
          <cell r="O797">
            <v>13.68</v>
          </cell>
        </row>
        <row r="798">
          <cell r="A798" t="str">
            <v xml:space="preserve">    Cost of Interchange ($1000)</v>
          </cell>
          <cell r="C798">
            <v>12367.4</v>
          </cell>
          <cell r="D798">
            <v>11583</v>
          </cell>
          <cell r="E798">
            <v>5807.1</v>
          </cell>
          <cell r="F798">
            <v>8.5</v>
          </cell>
          <cell r="G798">
            <v>7501.9</v>
          </cell>
          <cell r="H798">
            <v>21576.2</v>
          </cell>
          <cell r="I798">
            <v>22361.7</v>
          </cell>
          <cell r="J798">
            <v>21695.200000000001</v>
          </cell>
          <cell r="K798">
            <v>12102</v>
          </cell>
          <cell r="L798">
            <v>10508</v>
          </cell>
          <cell r="M798">
            <v>9384.1</v>
          </cell>
          <cell r="N798">
            <v>11615.7</v>
          </cell>
          <cell r="O798">
            <v>146510.80000000002</v>
          </cell>
        </row>
        <row r="800">
          <cell r="A800" t="str">
            <v xml:space="preserve">  POOL PURCHASES RESOLD</v>
          </cell>
        </row>
        <row r="802">
          <cell r="A802" t="str">
            <v xml:space="preserve">    Quantity (GWH)</v>
          </cell>
          <cell r="B802" t="str">
            <v>.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</row>
        <row r="803">
          <cell r="A803" t="str">
            <v xml:space="preserve">    Cost Rate (Mills/KWH)</v>
          </cell>
          <cell r="B803" t="str">
            <v>.</v>
          </cell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</row>
        <row r="804">
          <cell r="A804" t="str">
            <v xml:space="preserve">    Cost of Purchases ($1000)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</row>
        <row r="806">
          <cell r="A806" t="str">
            <v xml:space="preserve">  OTHER PURCHASES RESOLD</v>
          </cell>
        </row>
        <row r="808">
          <cell r="A808" t="str">
            <v xml:space="preserve">    Quantity (GWH)</v>
          </cell>
          <cell r="B808" t="str">
            <v>.</v>
          </cell>
          <cell r="C808">
            <v>0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22.4</v>
          </cell>
          <cell r="O808">
            <v>22</v>
          </cell>
        </row>
        <row r="809">
          <cell r="A809" t="str">
            <v xml:space="preserve">    Cost Rate (Mills/KWH)</v>
          </cell>
          <cell r="C809">
            <v>30.48</v>
          </cell>
          <cell r="D809">
            <v>30.42</v>
          </cell>
          <cell r="E809">
            <v>26.39</v>
          </cell>
          <cell r="F809">
            <v>25.51</v>
          </cell>
          <cell r="G809">
            <v>28.46</v>
          </cell>
          <cell r="H809">
            <v>40.369999999999997</v>
          </cell>
          <cell r="I809">
            <v>63.94</v>
          </cell>
          <cell r="J809">
            <v>63.86</v>
          </cell>
          <cell r="K809">
            <v>32.409999999999997</v>
          </cell>
          <cell r="L809">
            <v>25.92</v>
          </cell>
          <cell r="M809">
            <v>25.95</v>
          </cell>
          <cell r="N809">
            <v>26.51</v>
          </cell>
          <cell r="O809">
            <v>26.99</v>
          </cell>
        </row>
        <row r="810">
          <cell r="A810" t="str">
            <v xml:space="preserve">    Cost of Purchases ($1000)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593.79999999999995</v>
          </cell>
          <cell r="O810">
            <v>593.79999999999995</v>
          </cell>
        </row>
        <row r="812">
          <cell r="A812" t="str">
            <v xml:space="preserve">  COMBUSTION TURBINES &amp; DIESELS</v>
          </cell>
        </row>
        <row r="814">
          <cell r="A814" t="str">
            <v xml:space="preserve">    Output Interchanged (GWH)</v>
          </cell>
          <cell r="B814" t="str">
            <v>.</v>
          </cell>
          <cell r="C814">
            <v>0.4</v>
          </cell>
          <cell r="D814">
            <v>0.9</v>
          </cell>
          <cell r="E814">
            <v>0.1</v>
          </cell>
          <cell r="F814">
            <v>0</v>
          </cell>
          <cell r="G814">
            <v>0.5</v>
          </cell>
          <cell r="H814">
            <v>0.5</v>
          </cell>
          <cell r="I814">
            <v>2</v>
          </cell>
          <cell r="J814">
            <v>1.6</v>
          </cell>
          <cell r="K814">
            <v>2.4</v>
          </cell>
          <cell r="L814">
            <v>0.2</v>
          </cell>
          <cell r="M814">
            <v>0.1</v>
          </cell>
          <cell r="N814">
            <v>0.2</v>
          </cell>
          <cell r="O814">
            <v>9</v>
          </cell>
        </row>
        <row r="815">
          <cell r="A815" t="str">
            <v xml:space="preserve">    Fuel Cost Rate (Mills/KWH)</v>
          </cell>
          <cell r="C815">
            <v>64.816050000000004</v>
          </cell>
          <cell r="D815">
            <v>89.778509999999997</v>
          </cell>
          <cell r="E815">
            <v>88.844319999999996</v>
          </cell>
          <cell r="F815">
            <v>92.622380000000007</v>
          </cell>
          <cell r="G815">
            <v>29.760200000000001</v>
          </cell>
          <cell r="H815">
            <v>24.246569999999998</v>
          </cell>
          <cell r="I815">
            <v>41.568109999999997</v>
          </cell>
          <cell r="J815">
            <v>78.268299999999996</v>
          </cell>
          <cell r="K815">
            <v>43.312609999999999</v>
          </cell>
          <cell r="L815">
            <v>49.338380000000001</v>
          </cell>
          <cell r="M815">
            <v>49.984749999999998</v>
          </cell>
          <cell r="N815">
            <v>78.934569999999994</v>
          </cell>
          <cell r="O815">
            <v>53.96</v>
          </cell>
        </row>
        <row r="816">
          <cell r="A816" t="str">
            <v xml:space="preserve">    Cost ($1000)</v>
          </cell>
          <cell r="C816">
            <v>25.9</v>
          </cell>
          <cell r="D816">
            <v>80.8</v>
          </cell>
          <cell r="E816">
            <v>8.9</v>
          </cell>
          <cell r="F816">
            <v>0</v>
          </cell>
          <cell r="G816">
            <v>14.9</v>
          </cell>
          <cell r="H816">
            <v>12.1</v>
          </cell>
          <cell r="I816">
            <v>83.1</v>
          </cell>
          <cell r="J816">
            <v>125.2</v>
          </cell>
          <cell r="K816">
            <v>104</v>
          </cell>
          <cell r="L816">
            <v>9.9</v>
          </cell>
          <cell r="M816">
            <v>5</v>
          </cell>
          <cell r="N816">
            <v>15.8</v>
          </cell>
          <cell r="O816">
            <v>485.59999999999997</v>
          </cell>
        </row>
        <row r="818">
          <cell r="A818" t="str">
            <v xml:space="preserve">  COST OF PJM SALES</v>
          </cell>
        </row>
        <row r="820">
          <cell r="A820" t="str">
            <v xml:space="preserve">    Output For Interchange Sales (GWH)</v>
          </cell>
          <cell r="C820">
            <v>883.4</v>
          </cell>
          <cell r="D820">
            <v>835.9</v>
          </cell>
          <cell r="E820">
            <v>421.4</v>
          </cell>
          <cell r="F820">
            <v>0.6</v>
          </cell>
          <cell r="G820">
            <v>507.3</v>
          </cell>
          <cell r="H820">
            <v>1564.4</v>
          </cell>
          <cell r="I820">
            <v>1618.9</v>
          </cell>
          <cell r="J820">
            <v>1626</v>
          </cell>
          <cell r="K820">
            <v>1006</v>
          </cell>
          <cell r="L820">
            <v>856</v>
          </cell>
          <cell r="M820">
            <v>677.1</v>
          </cell>
          <cell r="N820">
            <v>844.8</v>
          </cell>
          <cell r="O820">
            <v>10842</v>
          </cell>
        </row>
        <row r="821">
          <cell r="A821" t="str">
            <v xml:space="preserve">    Cost Rate (Mills/KWH)</v>
          </cell>
          <cell r="C821">
            <v>14.44</v>
          </cell>
          <cell r="D821">
            <v>14.56</v>
          </cell>
          <cell r="E821">
            <v>13.9</v>
          </cell>
          <cell r="F821">
            <v>14.17</v>
          </cell>
          <cell r="G821">
            <v>15.25</v>
          </cell>
          <cell r="H821">
            <v>14.22</v>
          </cell>
          <cell r="I821">
            <v>13.86</v>
          </cell>
          <cell r="J821">
            <v>14.64</v>
          </cell>
          <cell r="K821">
            <v>12.54</v>
          </cell>
          <cell r="L821">
            <v>12.33</v>
          </cell>
          <cell r="M821">
            <v>13.96</v>
          </cell>
          <cell r="N821">
            <v>14.54</v>
          </cell>
          <cell r="O821">
            <v>14.01</v>
          </cell>
        </row>
        <row r="822">
          <cell r="A822" t="str">
            <v xml:space="preserve">    Cost of Interchange ($1000)</v>
          </cell>
          <cell r="C822">
            <v>12752.2</v>
          </cell>
          <cell r="D822">
            <v>12173.1</v>
          </cell>
          <cell r="E822">
            <v>5856.3</v>
          </cell>
          <cell r="F822">
            <v>8.5</v>
          </cell>
          <cell r="G822">
            <v>7738.6</v>
          </cell>
          <cell r="H822">
            <v>22239.5</v>
          </cell>
          <cell r="I822">
            <v>22444.799999999999</v>
          </cell>
          <cell r="J822">
            <v>23801.3</v>
          </cell>
          <cell r="K822">
            <v>12611.9</v>
          </cell>
          <cell r="L822">
            <v>10550.7</v>
          </cell>
          <cell r="M822">
            <v>9452</v>
          </cell>
          <cell r="N822">
            <v>12283</v>
          </cell>
          <cell r="O822">
            <v>151911.9</v>
          </cell>
        </row>
        <row r="824">
          <cell r="A824" t="str">
            <v xml:space="preserve">  PJM BILLING</v>
          </cell>
        </row>
        <row r="826">
          <cell r="A826" t="str">
            <v xml:space="preserve">    Interchange Sales (GWH)</v>
          </cell>
          <cell r="C826">
            <v>883.4</v>
          </cell>
          <cell r="D826">
            <v>835.9</v>
          </cell>
          <cell r="E826">
            <v>421.4</v>
          </cell>
          <cell r="F826">
            <v>0.6</v>
          </cell>
          <cell r="G826">
            <v>507.3</v>
          </cell>
          <cell r="H826">
            <v>1564.4</v>
          </cell>
          <cell r="I826">
            <v>1618.9</v>
          </cell>
          <cell r="J826">
            <v>1626</v>
          </cell>
          <cell r="K826">
            <v>1006</v>
          </cell>
          <cell r="L826">
            <v>856</v>
          </cell>
          <cell r="M826">
            <v>677.1</v>
          </cell>
          <cell r="N826">
            <v>844.8</v>
          </cell>
          <cell r="O826">
            <v>10842</v>
          </cell>
        </row>
        <row r="827">
          <cell r="A827" t="str">
            <v xml:space="preserve">    Billing Rate (Mills/KWH)</v>
          </cell>
          <cell r="C827">
            <v>27.45</v>
          </cell>
          <cell r="D827">
            <v>27.45</v>
          </cell>
          <cell r="E827">
            <v>22.8</v>
          </cell>
          <cell r="F827">
            <v>21.5</v>
          </cell>
          <cell r="G827">
            <v>27</v>
          </cell>
          <cell r="H827">
            <v>30.9</v>
          </cell>
          <cell r="I827">
            <v>40.35</v>
          </cell>
          <cell r="J827">
            <v>40.35</v>
          </cell>
          <cell r="K827">
            <v>27.65</v>
          </cell>
          <cell r="L827">
            <v>21.8</v>
          </cell>
          <cell r="M827">
            <v>22.15</v>
          </cell>
          <cell r="N827">
            <v>23.15</v>
          </cell>
          <cell r="O827">
            <v>30.51</v>
          </cell>
        </row>
        <row r="828">
          <cell r="A828" t="str">
            <v xml:space="preserve">    Interchange Bill ($1000)</v>
          </cell>
          <cell r="C828">
            <v>24248.5</v>
          </cell>
          <cell r="D828">
            <v>22945.8</v>
          </cell>
          <cell r="E828">
            <v>9608.4</v>
          </cell>
          <cell r="F828">
            <v>12.9</v>
          </cell>
          <cell r="G828">
            <v>13697.7</v>
          </cell>
          <cell r="H828">
            <v>48341</v>
          </cell>
          <cell r="I828">
            <v>65322.9</v>
          </cell>
          <cell r="J828">
            <v>65608.899999999994</v>
          </cell>
          <cell r="K828">
            <v>27815.7</v>
          </cell>
          <cell r="L828">
            <v>18660.5</v>
          </cell>
          <cell r="M828">
            <v>14997.7</v>
          </cell>
          <cell r="N828">
            <v>19557</v>
          </cell>
          <cell r="O828">
            <v>330817</v>
          </cell>
        </row>
        <row r="829">
          <cell r="A829" t="str">
            <v>TOTAL PJM BILLING</v>
          </cell>
          <cell r="C829">
            <v>24248.5</v>
          </cell>
          <cell r="D829">
            <v>22945.8</v>
          </cell>
          <cell r="E829">
            <v>9608.4</v>
          </cell>
          <cell r="F829">
            <v>12.9</v>
          </cell>
          <cell r="G829">
            <v>13697.7</v>
          </cell>
          <cell r="H829">
            <v>48341</v>
          </cell>
          <cell r="I829">
            <v>65322.9</v>
          </cell>
          <cell r="J829">
            <v>65608.899999999994</v>
          </cell>
          <cell r="K829">
            <v>27815.7</v>
          </cell>
          <cell r="L829">
            <v>18660.5</v>
          </cell>
          <cell r="M829">
            <v>14997.7</v>
          </cell>
          <cell r="N829">
            <v>19557</v>
          </cell>
          <cell r="O829">
            <v>330817</v>
          </cell>
        </row>
        <row r="831">
          <cell r="A831" t="str">
            <v xml:space="preserve">  SAVINGS ON PJM SALES</v>
          </cell>
        </row>
        <row r="833">
          <cell r="A833" t="str">
            <v xml:space="preserve">    Interchange Sales (GWH)</v>
          </cell>
          <cell r="C833">
            <v>883.4</v>
          </cell>
          <cell r="D833">
            <v>835.9</v>
          </cell>
          <cell r="E833">
            <v>421.4</v>
          </cell>
          <cell r="F833">
            <v>0.6</v>
          </cell>
          <cell r="G833">
            <v>507.3</v>
          </cell>
          <cell r="H833">
            <v>1564.4</v>
          </cell>
          <cell r="I833">
            <v>1618.9</v>
          </cell>
          <cell r="J833">
            <v>1626</v>
          </cell>
          <cell r="K833">
            <v>1006</v>
          </cell>
          <cell r="L833">
            <v>856</v>
          </cell>
          <cell r="M833">
            <v>677.1</v>
          </cell>
          <cell r="N833">
            <v>844.8</v>
          </cell>
          <cell r="O833">
            <v>10842</v>
          </cell>
        </row>
        <row r="834">
          <cell r="A834" t="str">
            <v xml:space="preserve">    Savings Rate (Mills/KWH)</v>
          </cell>
          <cell r="C834">
            <v>13.01</v>
          </cell>
          <cell r="D834">
            <v>12.89</v>
          </cell>
          <cell r="E834">
            <v>8.9</v>
          </cell>
          <cell r="F834">
            <v>7.33</v>
          </cell>
          <cell r="G834">
            <v>11.75</v>
          </cell>
          <cell r="H834">
            <v>16.68</v>
          </cell>
          <cell r="I834">
            <v>26.49</v>
          </cell>
          <cell r="J834">
            <v>25.71</v>
          </cell>
          <cell r="K834">
            <v>15.11</v>
          </cell>
          <cell r="L834">
            <v>9.4700000000000006</v>
          </cell>
          <cell r="M834">
            <v>8.19</v>
          </cell>
          <cell r="N834">
            <v>8.61</v>
          </cell>
          <cell r="O834">
            <v>16.5</v>
          </cell>
        </row>
        <row r="835">
          <cell r="A835" t="str">
            <v xml:space="preserve">    Interchange Savings ($1000)</v>
          </cell>
          <cell r="C835">
            <v>11496.3</v>
          </cell>
          <cell r="D835">
            <v>10772.699999999999</v>
          </cell>
          <cell r="E835">
            <v>3752.0999999999995</v>
          </cell>
          <cell r="F835">
            <v>4.4000000000000004</v>
          </cell>
          <cell r="G835">
            <v>5959.1</v>
          </cell>
          <cell r="H835">
            <v>26101.5</v>
          </cell>
          <cell r="I835">
            <v>42878.100000000006</v>
          </cell>
          <cell r="J835">
            <v>41807.599999999991</v>
          </cell>
          <cell r="K835">
            <v>15203.800000000001</v>
          </cell>
          <cell r="L835">
            <v>8109.7999999999993</v>
          </cell>
          <cell r="M835">
            <v>5545.7000000000007</v>
          </cell>
          <cell r="N835">
            <v>7274</v>
          </cell>
          <cell r="O835">
            <v>178905.09999999998</v>
          </cell>
        </row>
        <row r="837">
          <cell r="A837" t="str">
            <v xml:space="preserve">  PPUC CUST. SAVINGS ($1000)</v>
          </cell>
          <cell r="B837">
            <v>1</v>
          </cell>
          <cell r="C837">
            <v>11496.3</v>
          </cell>
          <cell r="D837">
            <v>10772.7</v>
          </cell>
          <cell r="E837">
            <v>3752.1</v>
          </cell>
          <cell r="F837">
            <v>4.4000000000000004</v>
          </cell>
          <cell r="G837">
            <v>5959.1</v>
          </cell>
          <cell r="H837">
            <v>26101.5</v>
          </cell>
          <cell r="I837">
            <v>42878.1</v>
          </cell>
          <cell r="J837">
            <v>41807.599999999999</v>
          </cell>
          <cell r="K837">
            <v>15203.8</v>
          </cell>
          <cell r="L837">
            <v>8109.8</v>
          </cell>
          <cell r="M837">
            <v>5545.7</v>
          </cell>
          <cell r="N837">
            <v>7274</v>
          </cell>
          <cell r="O837">
            <v>178905.09999999998</v>
          </cell>
        </row>
        <row r="838">
          <cell r="F838" t="str">
            <v xml:space="preserve">               CALCULATION OF COST TO SUPPLY SYSTEM OUTPUT (INC UGI)</v>
          </cell>
          <cell r="L838" t="str">
            <v>CASE:2001 FORECAST</v>
          </cell>
          <cell r="P838" t="str">
            <v>16</v>
          </cell>
        </row>
        <row r="839">
          <cell r="A839" t="str">
            <v>THIS PAGE IS NO LONGER USED</v>
          </cell>
          <cell r="F839" t="str">
            <v xml:space="preserve">                   (EXCLUDES ENERGY COSTS NOT APPLICABLE TO ECR)</v>
          </cell>
          <cell r="L839">
            <v>36851</v>
          </cell>
        </row>
        <row r="841">
          <cell r="A841" t="str">
            <v>COST TO SUPPLY INTERNAL LOAD</v>
          </cell>
          <cell r="C841" t="str">
            <v>JANUARY</v>
          </cell>
          <cell r="D841" t="str">
            <v>FEBRUARY</v>
          </cell>
          <cell r="E841" t="str">
            <v>MARCH</v>
          </cell>
          <cell r="F841" t="str">
            <v>APRIL</v>
          </cell>
          <cell r="G841" t="str">
            <v>MAY</v>
          </cell>
          <cell r="H841" t="str">
            <v>JUNE</v>
          </cell>
          <cell r="I841" t="str">
            <v>JULY</v>
          </cell>
          <cell r="J841" t="str">
            <v>AUGUST</v>
          </cell>
          <cell r="K841" t="str">
            <v>SEPTEMBER</v>
          </cell>
          <cell r="L841" t="str">
            <v>OCTOBER</v>
          </cell>
          <cell r="M841" t="str">
            <v>NOVEMBER</v>
          </cell>
          <cell r="N841" t="str">
            <v>DECEMBER</v>
          </cell>
          <cell r="O841" t="str">
            <v>TOTAL</v>
          </cell>
        </row>
        <row r="843">
          <cell r="A843" t="str">
            <v xml:space="preserve">  MARTINS CREEK #3-4</v>
          </cell>
        </row>
        <row r="845">
          <cell r="A845" t="str">
            <v xml:space="preserve">    Output For Load (GWH)</v>
          </cell>
          <cell r="C845">
            <v>89.3</v>
          </cell>
          <cell r="D845">
            <v>85.8</v>
          </cell>
          <cell r="E845">
            <v>34</v>
          </cell>
          <cell r="F845">
            <v>23.8</v>
          </cell>
          <cell r="G845">
            <v>68.2</v>
          </cell>
          <cell r="H845">
            <v>235.2</v>
          </cell>
          <cell r="I845">
            <v>400.4</v>
          </cell>
          <cell r="J845">
            <v>350.4</v>
          </cell>
          <cell r="K845">
            <v>136.4</v>
          </cell>
          <cell r="L845">
            <v>31.5</v>
          </cell>
          <cell r="M845">
            <v>33.4</v>
          </cell>
          <cell r="N845">
            <v>79.3</v>
          </cell>
          <cell r="O845">
            <v>1568</v>
          </cell>
        </row>
        <row r="846">
          <cell r="A846" t="str">
            <v xml:space="preserve">    Fuel Cost Rate (Mills/KWH)</v>
          </cell>
          <cell r="C846">
            <v>55.22</v>
          </cell>
          <cell r="D846">
            <v>50.93</v>
          </cell>
          <cell r="E846">
            <v>50.32</v>
          </cell>
          <cell r="F846">
            <v>48.27</v>
          </cell>
          <cell r="G846">
            <v>44.37</v>
          </cell>
          <cell r="H846">
            <v>43.41</v>
          </cell>
          <cell r="I846">
            <v>40.07</v>
          </cell>
          <cell r="J846">
            <v>39.619999999999997</v>
          </cell>
          <cell r="K846">
            <v>40.590000000000003</v>
          </cell>
          <cell r="L846">
            <v>41</v>
          </cell>
          <cell r="M846">
            <v>44.9</v>
          </cell>
          <cell r="N846">
            <v>44.38</v>
          </cell>
          <cell r="O846">
            <v>42.84</v>
          </cell>
        </row>
        <row r="847">
          <cell r="A847" t="str">
            <v xml:space="preserve">    Cost To Carry Load ($1000)</v>
          </cell>
          <cell r="C847">
            <v>4931.2734760000012</v>
          </cell>
          <cell r="D847">
            <v>4369.6363159999992</v>
          </cell>
          <cell r="E847">
            <v>1711.0204700000002</v>
          </cell>
          <cell r="F847">
            <v>1148.8674879999999</v>
          </cell>
          <cell r="G847">
            <v>3025.8430239999998</v>
          </cell>
          <cell r="H847">
            <v>10210.307488</v>
          </cell>
          <cell r="I847">
            <v>16044.875923999998</v>
          </cell>
          <cell r="J847">
            <v>13882.196427999999</v>
          </cell>
          <cell r="K847">
            <v>5536.1212080000005</v>
          </cell>
          <cell r="L847">
            <v>1291.6054240000001</v>
          </cell>
          <cell r="M847">
            <v>1499.6834879999999</v>
          </cell>
          <cell r="N847">
            <v>3519.0427199999999</v>
          </cell>
          <cell r="O847">
            <v>67170.399999999994</v>
          </cell>
        </row>
        <row r="849">
          <cell r="A849" t="str">
            <v xml:space="preserve">  COAL</v>
          </cell>
        </row>
        <row r="851">
          <cell r="A851" t="str">
            <v xml:space="preserve">    Output For Load (GWH)</v>
          </cell>
          <cell r="C851">
            <v>-901.4303711799671</v>
          </cell>
          <cell r="D851">
            <v>-492.68878123055447</v>
          </cell>
          <cell r="E851">
            <v>-821.37820312333452</v>
          </cell>
          <cell r="F851">
            <v>-1152.4924305566651</v>
          </cell>
          <cell r="G851">
            <v>-1975.3783543079885</v>
          </cell>
          <cell r="H851">
            <v>-2818.5673394166993</v>
          </cell>
          <cell r="I851">
            <v>-3540.5930868202445</v>
          </cell>
          <cell r="J851">
            <v>-3384.5051982400196</v>
          </cell>
          <cell r="K851">
            <v>-2135.0084327590598</v>
          </cell>
          <cell r="L851">
            <v>-1384.8139125659795</v>
          </cell>
          <cell r="M851">
            <v>-656.30505535439988</v>
          </cell>
          <cell r="N851">
            <v>-1143.9045029406398</v>
          </cell>
          <cell r="O851">
            <v>-20407</v>
          </cell>
        </row>
        <row r="852">
          <cell r="A852" t="str">
            <v xml:space="preserve">    Fuel Cost Rate (Mills/KWH)</v>
          </cell>
          <cell r="C852">
            <v>78.41</v>
          </cell>
          <cell r="D852">
            <v>111.97</v>
          </cell>
          <cell r="E852">
            <v>71.98</v>
          </cell>
          <cell r="F852">
            <v>47.27</v>
          </cell>
          <cell r="G852">
            <v>41.77</v>
          </cell>
          <cell r="H852">
            <v>56.97</v>
          </cell>
          <cell r="I852">
            <v>88.11</v>
          </cell>
          <cell r="J852">
            <v>88.96</v>
          </cell>
          <cell r="K852">
            <v>49.89</v>
          </cell>
          <cell r="L852">
            <v>44.27</v>
          </cell>
          <cell r="M852">
            <v>67.59</v>
          </cell>
          <cell r="N852">
            <v>57.21</v>
          </cell>
          <cell r="O852">
            <v>67.290000000000006</v>
          </cell>
        </row>
        <row r="853">
          <cell r="A853" t="str">
            <v xml:space="preserve">    Cost To Carry Load ($1000)</v>
          </cell>
          <cell r="C853">
            <v>-70682.5</v>
          </cell>
          <cell r="D853">
            <v>-55168.3</v>
          </cell>
          <cell r="E853">
            <v>-59124.500000000007</v>
          </cell>
          <cell r="F853">
            <v>-54474.30000000001</v>
          </cell>
          <cell r="G853">
            <v>-82516.799999999988</v>
          </cell>
          <cell r="H853">
            <v>-160576.20000000001</v>
          </cell>
          <cell r="I853">
            <v>-311958.7</v>
          </cell>
          <cell r="J853">
            <v>-301078.90000000002</v>
          </cell>
          <cell r="K853">
            <v>-106514</v>
          </cell>
          <cell r="L853">
            <v>-61301.200000000004</v>
          </cell>
          <cell r="M853">
            <v>-44357.799999999996</v>
          </cell>
          <cell r="N853">
            <v>-65446.099999999991</v>
          </cell>
          <cell r="O853">
            <v>-1373199.3000000003</v>
          </cell>
        </row>
        <row r="855">
          <cell r="A855" t="str">
            <v xml:space="preserve">  COST OF PL SHARE NUCLEAR</v>
          </cell>
        </row>
        <row r="856">
          <cell r="A856" t="str">
            <v xml:space="preserve">    (Including D&amp;D Expense)</v>
          </cell>
        </row>
        <row r="857">
          <cell r="A857" t="str">
            <v xml:space="preserve">    Output For Load (GWH)</v>
          </cell>
          <cell r="C857">
            <v>1335.3999999999999</v>
          </cell>
          <cell r="D857">
            <v>1197.8000000000002</v>
          </cell>
          <cell r="E857">
            <v>831.59999999999991</v>
          </cell>
          <cell r="F857">
            <v>684.1</v>
          </cell>
          <cell r="G857">
            <v>1083</v>
          </cell>
          <cell r="H857">
            <v>1388.9</v>
          </cell>
          <cell r="I857">
            <v>1435.2</v>
          </cell>
          <cell r="J857">
            <v>1435.2</v>
          </cell>
          <cell r="K857">
            <v>1388.9</v>
          </cell>
          <cell r="L857">
            <v>1435.2</v>
          </cell>
          <cell r="M857">
            <v>1388.9</v>
          </cell>
          <cell r="N857">
            <v>1435.2</v>
          </cell>
          <cell r="O857">
            <v>15039</v>
          </cell>
        </row>
        <row r="858">
          <cell r="A858" t="str">
            <v xml:space="preserve">    Fuel Cost Rate (Mills/KWH)</v>
          </cell>
          <cell r="C858">
            <v>4.79</v>
          </cell>
          <cell r="D858">
            <v>4.8099999999999996</v>
          </cell>
          <cell r="E858">
            <v>4.83</v>
          </cell>
          <cell r="F858">
            <v>4.8499999999999996</v>
          </cell>
          <cell r="G858">
            <v>4.7300000000000004</v>
          </cell>
          <cell r="H858">
            <v>4.4000000000000004</v>
          </cell>
          <cell r="I858">
            <v>4.3899999999999997</v>
          </cell>
          <cell r="J858">
            <v>4.3899999999999997</v>
          </cell>
          <cell r="K858">
            <v>4.4000000000000004</v>
          </cell>
          <cell r="L858">
            <v>4.3899999999999997</v>
          </cell>
          <cell r="M858">
            <v>4.4000000000000004</v>
          </cell>
          <cell r="N858">
            <v>4.3899999999999997</v>
          </cell>
          <cell r="O858">
            <v>4.53</v>
          </cell>
        </row>
        <row r="859">
          <cell r="A859" t="str">
            <v xml:space="preserve">    Cost To Carry Load ($1000)</v>
          </cell>
          <cell r="C859">
            <v>6398.3262499999992</v>
          </cell>
          <cell r="D859">
            <v>5758.3995499999992</v>
          </cell>
          <cell r="E859">
            <v>4017.8377500000001</v>
          </cell>
          <cell r="F859">
            <v>3316.9476999999997</v>
          </cell>
          <cell r="G859">
            <v>5119.3518999999997</v>
          </cell>
          <cell r="H859">
            <v>6105.0965999999989</v>
          </cell>
          <cell r="I859">
            <v>6301.9778000000006</v>
          </cell>
          <cell r="J859">
            <v>6301.9778000000006</v>
          </cell>
          <cell r="K859">
            <v>6105.0965999999989</v>
          </cell>
          <cell r="L859">
            <v>6301.9778000000006</v>
          </cell>
          <cell r="M859">
            <v>6105.0965999999989</v>
          </cell>
          <cell r="N859">
            <v>6301.9778000000006</v>
          </cell>
          <cell r="O859">
            <v>68134.100000000006</v>
          </cell>
        </row>
        <row r="861">
          <cell r="A861" t="str">
            <v xml:space="preserve">  COMBUSTION TURBINES &amp; DIESELS</v>
          </cell>
        </row>
        <row r="863">
          <cell r="A863" t="str">
            <v xml:space="preserve">    Output For Load (GWH)</v>
          </cell>
          <cell r="C863">
            <v>0.19999999999999996</v>
          </cell>
          <cell r="D863">
            <v>9.9999999999999978E-2</v>
          </cell>
          <cell r="E863">
            <v>0.1</v>
          </cell>
          <cell r="F863">
            <v>0.30000000000000004</v>
          </cell>
          <cell r="G863">
            <v>0.19999999999999996</v>
          </cell>
          <cell r="H863">
            <v>0.19999999999999996</v>
          </cell>
          <cell r="I863">
            <v>3.0999999999999996</v>
          </cell>
          <cell r="J863">
            <v>0.10000000000000009</v>
          </cell>
          <cell r="K863">
            <v>0.10000000000000009</v>
          </cell>
          <cell r="L863">
            <v>0.10000000000000003</v>
          </cell>
          <cell r="M863">
            <v>0.20000000000000004</v>
          </cell>
          <cell r="N863">
            <v>0.10000000000000003</v>
          </cell>
          <cell r="O863">
            <v>5</v>
          </cell>
        </row>
        <row r="864">
          <cell r="A864" t="str">
            <v xml:space="preserve">    Cost Rate (Mills/KWH)</v>
          </cell>
          <cell r="C864">
            <v>62.01</v>
          </cell>
          <cell r="D864">
            <v>58.86</v>
          </cell>
          <cell r="E864">
            <v>56.52</v>
          </cell>
          <cell r="F864">
            <v>79.599999999999994</v>
          </cell>
          <cell r="G864">
            <v>51.84</v>
          </cell>
          <cell r="H864">
            <v>49.41</v>
          </cell>
          <cell r="I864">
            <v>41.87</v>
          </cell>
          <cell r="J864">
            <v>51.32</v>
          </cell>
          <cell r="K864">
            <v>51.27</v>
          </cell>
          <cell r="L864">
            <v>53.37</v>
          </cell>
          <cell r="M864">
            <v>53.03</v>
          </cell>
          <cell r="N864">
            <v>56.58</v>
          </cell>
          <cell r="O864">
            <v>45.96</v>
          </cell>
        </row>
        <row r="865">
          <cell r="A865" t="str">
            <v xml:space="preserve">    Cost To Carry Load ($1000)</v>
          </cell>
          <cell r="C865">
            <v>12.401792000000007</v>
          </cell>
          <cell r="D865">
            <v>5.8858469999999983</v>
          </cell>
          <cell r="E865">
            <v>5.6522329999999972</v>
          </cell>
          <cell r="F865">
            <v>23.879328000000001</v>
          </cell>
          <cell r="G865">
            <v>10.368148</v>
          </cell>
          <cell r="H865">
            <v>9.8818280000000005</v>
          </cell>
          <cell r="I865">
            <v>129.80655699999997</v>
          </cell>
          <cell r="J865">
            <v>5.1323210000000046</v>
          </cell>
          <cell r="K865">
            <v>5.1268359999999973</v>
          </cell>
          <cell r="L865">
            <v>5.3369279999999986</v>
          </cell>
          <cell r="M865">
            <v>10.605435999999999</v>
          </cell>
          <cell r="N865">
            <v>5.6580800000000018</v>
          </cell>
          <cell r="O865">
            <v>229.79999999999998</v>
          </cell>
        </row>
        <row r="867">
          <cell r="A867" t="str">
            <v xml:space="preserve">  HYDRO</v>
          </cell>
        </row>
        <row r="869">
          <cell r="A869" t="str">
            <v xml:space="preserve">    Output For Load (GWH)</v>
          </cell>
          <cell r="C869">
            <v>61.2</v>
          </cell>
          <cell r="D869">
            <v>59.4</v>
          </cell>
          <cell r="E869">
            <v>77.3</v>
          </cell>
          <cell r="F869">
            <v>75.3</v>
          </cell>
          <cell r="G869">
            <v>71.2</v>
          </cell>
          <cell r="H869">
            <v>54.7</v>
          </cell>
          <cell r="I869">
            <v>42.3</v>
          </cell>
          <cell r="J869">
            <v>33.700000000000003</v>
          </cell>
          <cell r="K869">
            <v>31.200000000000003</v>
          </cell>
          <cell r="L869">
            <v>36.1</v>
          </cell>
          <cell r="M869">
            <v>49.7</v>
          </cell>
          <cell r="N869">
            <v>60.6</v>
          </cell>
          <cell r="O869">
            <v>653</v>
          </cell>
        </row>
        <row r="870">
          <cell r="A870" t="str">
            <v xml:space="preserve">    Cost Rate (Mills/KWH)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</row>
        <row r="871">
          <cell r="A871" t="str">
            <v xml:space="preserve">    Cost To Carry Load ($1000)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</row>
        <row r="873">
          <cell r="A873" t="str">
            <v xml:space="preserve">  COST OF SAFE HARBOR</v>
          </cell>
        </row>
        <row r="875">
          <cell r="A875" t="str">
            <v xml:space="preserve">    Quantity (GWH)</v>
          </cell>
          <cell r="C875">
            <v>31.4</v>
          </cell>
          <cell r="D875">
            <v>32.700000000000003</v>
          </cell>
          <cell r="E875">
            <v>57.5</v>
          </cell>
          <cell r="F875">
            <v>56.9</v>
          </cell>
          <cell r="G875">
            <v>41.8</v>
          </cell>
          <cell r="H875">
            <v>23.5</v>
          </cell>
          <cell r="I875">
            <v>15.6</v>
          </cell>
          <cell r="J875">
            <v>11.2</v>
          </cell>
          <cell r="K875">
            <v>10.3</v>
          </cell>
          <cell r="L875">
            <v>15.8</v>
          </cell>
          <cell r="M875">
            <v>25.4</v>
          </cell>
          <cell r="N875">
            <v>33.200000000000003</v>
          </cell>
          <cell r="O875">
            <v>355.3</v>
          </cell>
        </row>
        <row r="876">
          <cell r="A876" t="str">
            <v xml:space="preserve">    Billing Rate (Mills/KWH)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</row>
        <row r="877">
          <cell r="A877" t="str">
            <v xml:space="preserve">    Cost ($1000)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</row>
        <row r="879">
          <cell r="A879" t="str">
            <v xml:space="preserve">  INTERCHANGE RETAINED FOR LOAD</v>
          </cell>
        </row>
        <row r="881">
          <cell r="A881" t="str">
            <v xml:space="preserve">    Retained Interchange (GWH)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</row>
        <row r="882">
          <cell r="A882" t="str">
            <v xml:space="preserve">    Billing Rate (Mills/KWH)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</row>
        <row r="883">
          <cell r="A883" t="str">
            <v xml:space="preserve">    Cost ($1000)</v>
          </cell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</row>
        <row r="885">
          <cell r="A885" t="str">
            <v xml:space="preserve">  OTHER PURCHASES FOR LOAD</v>
          </cell>
        </row>
        <row r="887">
          <cell r="A887" t="str">
            <v xml:space="preserve">    Other Purchases (GWH)</v>
          </cell>
          <cell r="C887">
            <v>2677.4</v>
          </cell>
          <cell r="D887">
            <v>2156.9</v>
          </cell>
          <cell r="E887">
            <v>2825.7</v>
          </cell>
          <cell r="F887">
            <v>2659.8</v>
          </cell>
          <cell r="G887">
            <v>3160.4</v>
          </cell>
          <cell r="H887">
            <v>3948.9</v>
          </cell>
          <cell r="I887">
            <v>4831.7</v>
          </cell>
          <cell r="J887">
            <v>4679.7</v>
          </cell>
          <cell r="K887">
            <v>3348</v>
          </cell>
          <cell r="L887">
            <v>2547.4</v>
          </cell>
          <cell r="M887">
            <v>1966.3</v>
          </cell>
          <cell r="N887">
            <v>2815</v>
          </cell>
          <cell r="O887">
            <v>37617</v>
          </cell>
        </row>
        <row r="888">
          <cell r="A888" t="str">
            <v xml:space="preserve">    Billing Rate (Mills/KWH)</v>
          </cell>
          <cell r="C888">
            <v>30.48</v>
          </cell>
          <cell r="D888">
            <v>30.42</v>
          </cell>
          <cell r="E888">
            <v>26.39</v>
          </cell>
          <cell r="F888">
            <v>25.51</v>
          </cell>
          <cell r="G888">
            <v>28.46</v>
          </cell>
          <cell r="H888">
            <v>40.369999999999997</v>
          </cell>
          <cell r="I888">
            <v>63.94</v>
          </cell>
          <cell r="J888">
            <v>63.86</v>
          </cell>
          <cell r="K888">
            <v>32.409999999999997</v>
          </cell>
          <cell r="L888">
            <v>25.92</v>
          </cell>
          <cell r="M888">
            <v>25.95</v>
          </cell>
          <cell r="N888">
            <v>26.51</v>
          </cell>
          <cell r="O888">
            <v>38.47</v>
          </cell>
        </row>
        <row r="889">
          <cell r="A889" t="str">
            <v xml:space="preserve">    Cost ($1000)</v>
          </cell>
          <cell r="C889">
            <v>81610.716630251016</v>
          </cell>
          <cell r="D889">
            <v>65610.57108425512</v>
          </cell>
          <cell r="E889">
            <v>74565.070185863238</v>
          </cell>
          <cell r="F889">
            <v>67855.519773507651</v>
          </cell>
          <cell r="G889">
            <v>89958.147098652218</v>
          </cell>
          <cell r="H889">
            <v>159406.62244032157</v>
          </cell>
          <cell r="I889">
            <v>308951.61221789679</v>
          </cell>
          <cell r="J889">
            <v>298868.85052939726</v>
          </cell>
          <cell r="K889">
            <v>108524.69422466808</v>
          </cell>
          <cell r="L889">
            <v>66016.368245767633</v>
          </cell>
          <cell r="M889">
            <v>51022.672363820668</v>
          </cell>
          <cell r="N889">
            <v>74628.9593541496</v>
          </cell>
          <cell r="O889">
            <v>1447019.9</v>
          </cell>
        </row>
        <row r="891">
          <cell r="A891" t="str">
            <v xml:space="preserve">  NON-UTILITY GENERATION FOR LOAD</v>
          </cell>
        </row>
        <row r="893">
          <cell r="A893" t="str">
            <v xml:space="preserve">    Quantity (GWH)</v>
          </cell>
          <cell r="C893">
            <v>205.8</v>
          </cell>
          <cell r="D893">
            <v>229.3</v>
          </cell>
          <cell r="E893">
            <v>211.1</v>
          </cell>
          <cell r="F893">
            <v>204.3</v>
          </cell>
          <cell r="G893">
            <v>201.5</v>
          </cell>
          <cell r="H893">
            <v>233.6</v>
          </cell>
          <cell r="I893">
            <v>211.1</v>
          </cell>
          <cell r="J893">
            <v>200.2</v>
          </cell>
          <cell r="K893">
            <v>186.3</v>
          </cell>
          <cell r="L893">
            <v>201.7</v>
          </cell>
          <cell r="M893">
            <v>213.2</v>
          </cell>
          <cell r="N893">
            <v>239.2</v>
          </cell>
          <cell r="O893">
            <v>2537.2999999999993</v>
          </cell>
        </row>
        <row r="894">
          <cell r="A894" t="str">
            <v xml:space="preserve">    Cost Rate (Mills/KWH)</v>
          </cell>
          <cell r="C894">
            <v>65.2</v>
          </cell>
          <cell r="D894">
            <v>65.2</v>
          </cell>
          <cell r="E894">
            <v>65.2</v>
          </cell>
          <cell r="F894">
            <v>65.2</v>
          </cell>
          <cell r="G894">
            <v>65.2</v>
          </cell>
          <cell r="H894">
            <v>65.2</v>
          </cell>
          <cell r="I894">
            <v>65.2</v>
          </cell>
          <cell r="J894">
            <v>65.2</v>
          </cell>
          <cell r="K894">
            <v>65.2</v>
          </cell>
          <cell r="L894">
            <v>65.2</v>
          </cell>
          <cell r="M894">
            <v>65.2</v>
          </cell>
          <cell r="N894">
            <v>65.2</v>
          </cell>
          <cell r="O894">
            <v>65.2</v>
          </cell>
        </row>
        <row r="895">
          <cell r="A895" t="str">
            <v xml:space="preserve">    Cost ($1000)</v>
          </cell>
          <cell r="C895">
            <v>13418.160000000002</v>
          </cell>
          <cell r="D895">
            <v>14950.36</v>
          </cell>
          <cell r="E895">
            <v>13763.72</v>
          </cell>
          <cell r="F895">
            <v>13320.36</v>
          </cell>
          <cell r="G895">
            <v>13137.800000000001</v>
          </cell>
          <cell r="H895">
            <v>15230.720000000001</v>
          </cell>
          <cell r="I895">
            <v>13763.72</v>
          </cell>
          <cell r="J895">
            <v>13053.039999999999</v>
          </cell>
          <cell r="K895">
            <v>12146.760000000002</v>
          </cell>
          <cell r="L895">
            <v>13150.84</v>
          </cell>
          <cell r="M895">
            <v>13900.64</v>
          </cell>
          <cell r="N895">
            <v>15595.84</v>
          </cell>
          <cell r="O895">
            <v>165431.9</v>
          </cell>
        </row>
        <row r="897">
          <cell r="A897" t="str">
            <v xml:space="preserve">  PASNY AND BORDERLINES</v>
          </cell>
        </row>
        <row r="899">
          <cell r="A899" t="str">
            <v xml:space="preserve">    Quantity (GWH)</v>
          </cell>
          <cell r="C899">
            <v>2.5</v>
          </cell>
          <cell r="D899">
            <v>2.5</v>
          </cell>
          <cell r="E899">
            <v>2.5</v>
          </cell>
          <cell r="F899">
            <v>2.5</v>
          </cell>
          <cell r="G899">
            <v>2.5</v>
          </cell>
          <cell r="H899">
            <v>2.5</v>
          </cell>
          <cell r="I899">
            <v>2.5</v>
          </cell>
          <cell r="J899">
            <v>2.5</v>
          </cell>
          <cell r="K899">
            <v>2.5</v>
          </cell>
          <cell r="L899">
            <v>2.5</v>
          </cell>
          <cell r="M899">
            <v>2.5</v>
          </cell>
          <cell r="N899">
            <v>2.5</v>
          </cell>
          <cell r="O899">
            <v>30</v>
          </cell>
        </row>
        <row r="900">
          <cell r="A900" t="str">
            <v xml:space="preserve">    Cost Rate (Mills/KWH)</v>
          </cell>
          <cell r="C900">
            <v>23.36</v>
          </cell>
          <cell r="D900">
            <v>23.36</v>
          </cell>
          <cell r="E900">
            <v>23.36</v>
          </cell>
          <cell r="F900">
            <v>23.36</v>
          </cell>
          <cell r="G900">
            <v>23.36</v>
          </cell>
          <cell r="H900">
            <v>23.36</v>
          </cell>
          <cell r="I900">
            <v>23.36</v>
          </cell>
          <cell r="J900">
            <v>23.36</v>
          </cell>
          <cell r="K900">
            <v>23.36</v>
          </cell>
          <cell r="L900">
            <v>23.36</v>
          </cell>
          <cell r="M900">
            <v>23.36</v>
          </cell>
          <cell r="N900">
            <v>23.36</v>
          </cell>
          <cell r="O900">
            <v>23.36</v>
          </cell>
        </row>
        <row r="901">
          <cell r="A901" t="str">
            <v xml:space="preserve">    Cost ($1000)</v>
          </cell>
          <cell r="C901">
            <v>58.4</v>
          </cell>
          <cell r="D901">
            <v>58.4</v>
          </cell>
          <cell r="E901">
            <v>58.4</v>
          </cell>
          <cell r="F901">
            <v>58.4</v>
          </cell>
          <cell r="G901">
            <v>58.4</v>
          </cell>
          <cell r="H901">
            <v>58.4</v>
          </cell>
          <cell r="I901">
            <v>58.4</v>
          </cell>
          <cell r="J901">
            <v>58.4</v>
          </cell>
          <cell r="K901">
            <v>58.4</v>
          </cell>
          <cell r="L901">
            <v>58.4</v>
          </cell>
          <cell r="M901">
            <v>58.4</v>
          </cell>
          <cell r="N901">
            <v>58.4</v>
          </cell>
          <cell r="O901">
            <v>700.79999999999984</v>
          </cell>
        </row>
        <row r="903">
          <cell r="A903" t="str">
            <v xml:space="preserve">  PP&amp;L SHARE OF EHV CHARGES (Page 14)</v>
          </cell>
          <cell r="C903">
            <v>1666.4582227079802</v>
          </cell>
          <cell r="D903">
            <v>1354.1332687383326</v>
          </cell>
          <cell r="E903">
            <v>1755.4069218740008</v>
          </cell>
          <cell r="F903">
            <v>1655.8754583339992</v>
          </cell>
          <cell r="G903">
            <v>1956.2270125847931</v>
          </cell>
          <cell r="H903">
            <v>2429.3204036500192</v>
          </cell>
          <cell r="I903">
            <v>2959.0158520921464</v>
          </cell>
          <cell r="J903">
            <v>2867.8231189440116</v>
          </cell>
          <cell r="K903">
            <v>2068.8050596554363</v>
          </cell>
          <cell r="L903">
            <v>1588.448347539588</v>
          </cell>
          <cell r="M903">
            <v>1239.7830332126398</v>
          </cell>
          <cell r="N903">
            <v>1762.4427017643839</v>
          </cell>
          <cell r="O903">
            <v>23303.600000000002</v>
          </cell>
        </row>
        <row r="905">
          <cell r="A905" t="str">
            <v xml:space="preserve">  TOTAL COST TO SUPPLY SYSTEM OUTPUT (INC UGI)</v>
          </cell>
        </row>
        <row r="906">
          <cell r="A906" t="str">
            <v xml:space="preserve">    Total To Supply System Output</v>
          </cell>
          <cell r="C906" t="e">
            <v>#REF!</v>
          </cell>
          <cell r="D906" t="e">
            <v>#REF!</v>
          </cell>
          <cell r="E906" t="e">
            <v>#REF!</v>
          </cell>
          <cell r="F906" t="e">
            <v>#REF!</v>
          </cell>
          <cell r="G906" t="e">
            <v>#REF!</v>
          </cell>
          <cell r="H906" t="e">
            <v>#REF!</v>
          </cell>
          <cell r="I906" t="e">
            <v>#REF!</v>
          </cell>
          <cell r="J906" t="e">
            <v>#REF!</v>
          </cell>
          <cell r="K906" t="e">
            <v>#REF!</v>
          </cell>
          <cell r="L906" t="e">
            <v>#REF!</v>
          </cell>
          <cell r="M906" t="e">
            <v>#REF!</v>
          </cell>
          <cell r="N906" t="e">
            <v>#REF!</v>
          </cell>
          <cell r="O906" t="e">
            <v>#REF!</v>
          </cell>
        </row>
        <row r="907">
          <cell r="A907" t="str">
            <v xml:space="preserve">    System Output (inc UGI)</v>
          </cell>
          <cell r="C907">
            <v>2586.6</v>
          </cell>
          <cell r="D907">
            <v>2420.5</v>
          </cell>
          <cell r="E907">
            <v>2399.1999999999998</v>
          </cell>
          <cell r="F907">
            <v>2041.8</v>
          </cell>
          <cell r="G907">
            <v>1995.8</v>
          </cell>
          <cell r="H907">
            <v>2081.1</v>
          </cell>
          <cell r="I907">
            <v>2331.8000000000002</v>
          </cell>
          <cell r="J907">
            <v>2287.6</v>
          </cell>
          <cell r="K907">
            <v>2014.4</v>
          </cell>
          <cell r="L907">
            <v>2110.1</v>
          </cell>
          <cell r="M907">
            <v>2208.6</v>
          </cell>
          <cell r="N907">
            <v>2602.1</v>
          </cell>
          <cell r="O907">
            <v>27080</v>
          </cell>
        </row>
        <row r="908">
          <cell r="A908" t="str">
            <v xml:space="preserve">    Cost Rate (Mills/KWH)</v>
          </cell>
          <cell r="C908">
            <v>14.46</v>
          </cell>
          <cell r="D908">
            <v>15.26</v>
          </cell>
          <cell r="E908">
            <v>15.32</v>
          </cell>
          <cell r="F908">
            <v>16.12</v>
          </cell>
          <cell r="G908">
            <v>15.41</v>
          </cell>
          <cell r="H908">
            <v>15.8</v>
          </cell>
          <cell r="I908">
            <v>15.55</v>
          </cell>
          <cell r="J908">
            <v>14.84</v>
          </cell>
          <cell r="K908">
            <v>13.87</v>
          </cell>
          <cell r="L908">
            <v>12.85</v>
          </cell>
          <cell r="M908">
            <v>13.35</v>
          </cell>
          <cell r="N908">
            <v>14</v>
          </cell>
          <cell r="O908">
            <v>14.73</v>
          </cell>
        </row>
        <row r="909">
          <cell r="A909" t="str">
            <v xml:space="preserve">    Cost ($1000)</v>
          </cell>
          <cell r="C909">
            <v>37413.236370958999</v>
          </cell>
          <cell r="D909">
            <v>36939.086065993448</v>
          </cell>
          <cell r="E909">
            <v>36752.60756073724</v>
          </cell>
          <cell r="F909">
            <v>32905.549747841636</v>
          </cell>
          <cell r="G909">
            <v>30749.337183237018</v>
          </cell>
          <cell r="H909">
            <v>32874.148759971577</v>
          </cell>
          <cell r="I909">
            <v>36250.708350988891</v>
          </cell>
          <cell r="J909">
            <v>33958.520197341219</v>
          </cell>
          <cell r="K909">
            <v>27931.00392832352</v>
          </cell>
          <cell r="L909">
            <v>27111.776745307216</v>
          </cell>
          <cell r="M909">
            <v>29479.08092103331</v>
          </cell>
          <cell r="N909">
            <v>36426.220655913989</v>
          </cell>
          <cell r="O909">
            <v>398791.1</v>
          </cell>
        </row>
        <row r="911">
          <cell r="A911" t="str">
            <v>COST FOR PPUC CUST. ($1000)</v>
          </cell>
          <cell r="B911">
            <v>1</v>
          </cell>
          <cell r="C911">
            <v>37413.199999999997</v>
          </cell>
          <cell r="D911">
            <v>36939.1</v>
          </cell>
          <cell r="E911">
            <v>36752.6</v>
          </cell>
          <cell r="F911">
            <v>32905.5</v>
          </cell>
          <cell r="G911">
            <v>30749.3</v>
          </cell>
          <cell r="H911">
            <v>32874.1</v>
          </cell>
          <cell r="I911">
            <v>36250.699999999997</v>
          </cell>
          <cell r="J911">
            <v>33958.5</v>
          </cell>
          <cell r="K911">
            <v>27931</v>
          </cell>
          <cell r="L911">
            <v>27111.8</v>
          </cell>
          <cell r="M911">
            <v>29479.1</v>
          </cell>
          <cell r="N911">
            <v>36426.199999999997</v>
          </cell>
          <cell r="O911">
            <v>398791.1</v>
          </cell>
        </row>
        <row r="912">
          <cell r="A912" t="str">
            <v xml:space="preserve">    ECR Cost Check ($1000)</v>
          </cell>
          <cell r="C912">
            <v>39765.399999999994</v>
          </cell>
          <cell r="D912">
            <v>39096.100000000006</v>
          </cell>
          <cell r="E912">
            <v>38515.699999999997</v>
          </cell>
          <cell r="F912">
            <v>33632</v>
          </cell>
          <cell r="G912">
            <v>34178.800000000003</v>
          </cell>
          <cell r="H912">
            <v>39221.800000000003</v>
          </cell>
          <cell r="I912">
            <v>43317.299999999996</v>
          </cell>
          <cell r="J912">
            <v>40972.799999999996</v>
          </cell>
          <cell r="K912">
            <v>32682.799999999999</v>
          </cell>
          <cell r="L912">
            <v>28706.3</v>
          </cell>
          <cell r="M912">
            <v>31063.600000000002</v>
          </cell>
          <cell r="N912">
            <v>38617.1</v>
          </cell>
          <cell r="O912">
            <v>439769.7</v>
          </cell>
        </row>
        <row r="915">
          <cell r="F915" t="str">
            <v xml:space="preserve">                                SURPLUS ENERGY BY GENERATING UNIT</v>
          </cell>
        </row>
        <row r="916">
          <cell r="F916" t="str">
            <v xml:space="preserve">                               FOR THE TYPICAL WEEK IN EACH MONTH</v>
          </cell>
          <cell r="L916" t="str">
            <v>CASE:2001 FORECAST</v>
          </cell>
          <cell r="P916" t="str">
            <v>17</v>
          </cell>
        </row>
        <row r="917">
          <cell r="L917">
            <v>36851</v>
          </cell>
        </row>
        <row r="918">
          <cell r="F918" t="str">
            <v xml:space="preserve">         (MILLIONS OF KWH)</v>
          </cell>
        </row>
        <row r="919">
          <cell r="A919" t="str">
            <v xml:space="preserve">                                 </v>
          </cell>
        </row>
        <row r="920">
          <cell r="A920" t="str">
            <v xml:space="preserve">                                    </v>
          </cell>
          <cell r="C920" t="str">
            <v>JANUARY</v>
          </cell>
          <cell r="D920" t="str">
            <v>FEBRUARY</v>
          </cell>
          <cell r="E920" t="str">
            <v>MARCH</v>
          </cell>
          <cell r="F920" t="str">
            <v>APRIL</v>
          </cell>
          <cell r="G920" t="str">
            <v>MAY</v>
          </cell>
          <cell r="H920" t="str">
            <v>JUNE</v>
          </cell>
          <cell r="I920" t="str">
            <v>JULY</v>
          </cell>
          <cell r="J920" t="str">
            <v>AUGUST</v>
          </cell>
          <cell r="K920" t="str">
            <v>SEPTEMBER</v>
          </cell>
          <cell r="L920" t="str">
            <v>OCTOBER</v>
          </cell>
          <cell r="M920" t="str">
            <v>NOVEMBER</v>
          </cell>
          <cell r="N920" t="str">
            <v>DECEMBER</v>
          </cell>
          <cell r="O920" t="str">
            <v>TOTAL</v>
          </cell>
        </row>
        <row r="922">
          <cell r="A922" t="str">
            <v xml:space="preserve">    Brunner Is. #1</v>
          </cell>
          <cell r="C922">
            <v>9.3000000000000007</v>
          </cell>
          <cell r="D922">
            <v>3.9</v>
          </cell>
          <cell r="E922">
            <v>8.6</v>
          </cell>
          <cell r="F922">
            <v>6</v>
          </cell>
          <cell r="G922">
            <v>14.4</v>
          </cell>
          <cell r="H922">
            <v>12</v>
          </cell>
          <cell r="I922">
            <v>9.1</v>
          </cell>
          <cell r="J922">
            <v>8.6</v>
          </cell>
          <cell r="K922">
            <v>9.1</v>
          </cell>
          <cell r="L922">
            <v>5.2</v>
          </cell>
          <cell r="M922">
            <v>9.6999999999999993</v>
          </cell>
          <cell r="N922">
            <v>11</v>
          </cell>
          <cell r="O922">
            <v>107</v>
          </cell>
        </row>
        <row r="923">
          <cell r="A923" t="str">
            <v xml:space="preserve">    Brunner Is. #2</v>
          </cell>
          <cell r="C923">
            <v>10.1</v>
          </cell>
          <cell r="D923">
            <v>4.3</v>
          </cell>
          <cell r="E923">
            <v>9.6</v>
          </cell>
          <cell r="F923">
            <v>6.9</v>
          </cell>
          <cell r="G923">
            <v>16.899999999999999</v>
          </cell>
          <cell r="H923">
            <v>14.3</v>
          </cell>
          <cell r="I923">
            <v>10.7</v>
          </cell>
          <cell r="J923">
            <v>9.9</v>
          </cell>
          <cell r="K923">
            <v>3.4</v>
          </cell>
          <cell r="L923">
            <v>1</v>
          </cell>
          <cell r="M923">
            <v>14.7</v>
          </cell>
          <cell r="N923">
            <v>11</v>
          </cell>
          <cell r="O923">
            <v>113</v>
          </cell>
        </row>
        <row r="924">
          <cell r="A924" t="str">
            <v xml:space="preserve">    Brunner Is. #3</v>
          </cell>
          <cell r="C924">
            <v>13.2</v>
          </cell>
          <cell r="D924">
            <v>5.5</v>
          </cell>
          <cell r="E924">
            <v>12.1</v>
          </cell>
          <cell r="F924">
            <v>8.5</v>
          </cell>
          <cell r="G924">
            <v>36</v>
          </cell>
          <cell r="H924">
            <v>31.8</v>
          </cell>
          <cell r="I924">
            <v>24.1</v>
          </cell>
          <cell r="J924">
            <v>21</v>
          </cell>
          <cell r="K924">
            <v>22.2</v>
          </cell>
          <cell r="L924">
            <v>6</v>
          </cell>
          <cell r="M924">
            <v>19.2</v>
          </cell>
          <cell r="N924">
            <v>15.4</v>
          </cell>
          <cell r="O924">
            <v>215</v>
          </cell>
        </row>
        <row r="925">
          <cell r="C925" t="str">
            <v xml:space="preserve"> --------</v>
          </cell>
          <cell r="D925" t="str">
            <v xml:space="preserve"> --------</v>
          </cell>
          <cell r="E925" t="str">
            <v xml:space="preserve"> --------</v>
          </cell>
          <cell r="F925" t="str">
            <v xml:space="preserve"> --------</v>
          </cell>
          <cell r="G925" t="str">
            <v xml:space="preserve"> --------</v>
          </cell>
          <cell r="H925" t="str">
            <v xml:space="preserve"> --------</v>
          </cell>
          <cell r="I925" t="str">
            <v xml:space="preserve"> --------</v>
          </cell>
          <cell r="J925" t="str">
            <v xml:space="preserve"> --------</v>
          </cell>
          <cell r="K925" t="str">
            <v xml:space="preserve"> --------</v>
          </cell>
          <cell r="L925" t="str">
            <v xml:space="preserve"> --------</v>
          </cell>
          <cell r="M925" t="str">
            <v xml:space="preserve"> --------</v>
          </cell>
          <cell r="N925" t="str">
            <v xml:space="preserve"> --------</v>
          </cell>
          <cell r="O925" t="str">
            <v xml:space="preserve"> --------</v>
          </cell>
        </row>
        <row r="926">
          <cell r="A926" t="str">
            <v xml:space="preserve">        TOTAL</v>
          </cell>
          <cell r="C926">
            <v>32.599999999999994</v>
          </cell>
          <cell r="D926">
            <v>13.7</v>
          </cell>
          <cell r="E926">
            <v>30.299999999999997</v>
          </cell>
          <cell r="F926">
            <v>21.4</v>
          </cell>
          <cell r="G926">
            <v>67.3</v>
          </cell>
          <cell r="H926">
            <v>58.1</v>
          </cell>
          <cell r="I926">
            <v>43.9</v>
          </cell>
          <cell r="J926">
            <v>39.5</v>
          </cell>
          <cell r="K926">
            <v>34.700000000000003</v>
          </cell>
          <cell r="L926">
            <v>12.2</v>
          </cell>
          <cell r="M926">
            <v>43.599999999999994</v>
          </cell>
          <cell r="N926">
            <v>37.4</v>
          </cell>
          <cell r="O926">
            <v>435</v>
          </cell>
        </row>
        <row r="928">
          <cell r="A928" t="str">
            <v xml:space="preserve">    Martins Creek #1</v>
          </cell>
          <cell r="C928">
            <v>0.55042999999999997</v>
          </cell>
          <cell r="D928">
            <v>2.4</v>
          </cell>
          <cell r="E928">
            <v>7.5</v>
          </cell>
          <cell r="F928">
            <v>8.3000000000000007</v>
          </cell>
          <cell r="G928">
            <v>15.2</v>
          </cell>
          <cell r="H928">
            <v>10.1</v>
          </cell>
          <cell r="I928">
            <v>10</v>
          </cell>
          <cell r="J928">
            <v>5.5</v>
          </cell>
          <cell r="K928">
            <v>2.6</v>
          </cell>
          <cell r="L928">
            <v>4.0999999999999996</v>
          </cell>
          <cell r="M928">
            <v>11.8</v>
          </cell>
          <cell r="N928">
            <v>8.1</v>
          </cell>
          <cell r="O928">
            <v>86</v>
          </cell>
        </row>
        <row r="929">
          <cell r="A929" t="str">
            <v xml:space="preserve">    Martins Creek #2</v>
          </cell>
          <cell r="C929">
            <v>6.9</v>
          </cell>
          <cell r="D929">
            <v>2.2000000000000002</v>
          </cell>
          <cell r="E929">
            <v>6.5</v>
          </cell>
          <cell r="F929">
            <v>7.5</v>
          </cell>
          <cell r="G929">
            <v>13.9</v>
          </cell>
          <cell r="H929">
            <v>9.3000000000000007</v>
          </cell>
          <cell r="I929">
            <v>9.3000000000000007</v>
          </cell>
          <cell r="J929">
            <v>5.5</v>
          </cell>
          <cell r="K929">
            <v>7.1</v>
          </cell>
          <cell r="L929">
            <v>4.3</v>
          </cell>
          <cell r="M929">
            <v>10.7</v>
          </cell>
          <cell r="N929">
            <v>7.2</v>
          </cell>
          <cell r="O929">
            <v>90</v>
          </cell>
        </row>
        <row r="930">
          <cell r="C930" t="str">
            <v xml:space="preserve"> --------</v>
          </cell>
          <cell r="D930" t="str">
            <v xml:space="preserve"> --------</v>
          </cell>
          <cell r="E930" t="str">
            <v xml:space="preserve"> --------</v>
          </cell>
          <cell r="F930" t="str">
            <v xml:space="preserve"> --------</v>
          </cell>
          <cell r="G930" t="str">
            <v xml:space="preserve"> --------</v>
          </cell>
          <cell r="H930" t="str">
            <v xml:space="preserve"> --------</v>
          </cell>
          <cell r="I930" t="str">
            <v xml:space="preserve"> --------</v>
          </cell>
          <cell r="J930" t="str">
            <v xml:space="preserve"> --------</v>
          </cell>
          <cell r="K930" t="str">
            <v xml:space="preserve"> --------</v>
          </cell>
          <cell r="L930" t="str">
            <v xml:space="preserve"> --------</v>
          </cell>
          <cell r="M930" t="str">
            <v xml:space="preserve"> --------</v>
          </cell>
          <cell r="N930" t="str">
            <v xml:space="preserve"> --------</v>
          </cell>
          <cell r="O930" t="str">
            <v xml:space="preserve"> --------</v>
          </cell>
        </row>
        <row r="931">
          <cell r="A931" t="str">
            <v xml:space="preserve">        TOTAL</v>
          </cell>
          <cell r="C931">
            <v>7.5</v>
          </cell>
          <cell r="D931">
            <v>4.5999999999999996</v>
          </cell>
          <cell r="E931">
            <v>14</v>
          </cell>
          <cell r="F931">
            <v>15.8</v>
          </cell>
          <cell r="G931">
            <v>29.1</v>
          </cell>
          <cell r="H931">
            <v>19.399999999999999</v>
          </cell>
          <cell r="I931">
            <v>19.3</v>
          </cell>
          <cell r="J931">
            <v>11</v>
          </cell>
          <cell r="K931">
            <v>9.6999999999999993</v>
          </cell>
          <cell r="L931">
            <v>8.3999999999999986</v>
          </cell>
          <cell r="M931">
            <v>22.5</v>
          </cell>
          <cell r="N931">
            <v>15.3</v>
          </cell>
          <cell r="O931">
            <v>177</v>
          </cell>
        </row>
        <row r="933">
          <cell r="A933" t="str">
            <v xml:space="preserve">    Sunbury #1-2</v>
          </cell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</row>
        <row r="934">
          <cell r="A934" t="str">
            <v xml:space="preserve">    Sunbury #3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</row>
        <row r="935">
          <cell r="A935" t="str">
            <v xml:space="preserve">    Sunbury #4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</row>
        <row r="936">
          <cell r="C936" t="str">
            <v xml:space="preserve"> --------</v>
          </cell>
          <cell r="D936" t="str">
            <v xml:space="preserve"> --------</v>
          </cell>
          <cell r="E936" t="str">
            <v xml:space="preserve"> --------</v>
          </cell>
          <cell r="F936" t="str">
            <v xml:space="preserve"> --------</v>
          </cell>
          <cell r="G936" t="str">
            <v xml:space="preserve"> --------</v>
          </cell>
          <cell r="H936" t="str">
            <v xml:space="preserve"> --------</v>
          </cell>
          <cell r="I936" t="str">
            <v xml:space="preserve"> --------</v>
          </cell>
          <cell r="J936" t="str">
            <v xml:space="preserve"> --------</v>
          </cell>
          <cell r="K936" t="str">
            <v xml:space="preserve"> --------</v>
          </cell>
          <cell r="L936" t="str">
            <v xml:space="preserve"> --------</v>
          </cell>
          <cell r="M936" t="str">
            <v xml:space="preserve"> --------</v>
          </cell>
          <cell r="N936" t="str">
            <v xml:space="preserve"> --------</v>
          </cell>
          <cell r="O936" t="str">
            <v xml:space="preserve"> --------</v>
          </cell>
        </row>
        <row r="937">
          <cell r="A937" t="str">
            <v xml:space="preserve">        TOTAL</v>
          </cell>
          <cell r="C937">
            <v>0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</row>
        <row r="939">
          <cell r="A939" t="str">
            <v xml:space="preserve">    Holtwood #17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</row>
        <row r="941">
          <cell r="A941" t="str">
            <v xml:space="preserve">    Keystone #1 (PL Share)</v>
          </cell>
          <cell r="C941">
            <v>0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</row>
        <row r="942">
          <cell r="A942" t="str">
            <v xml:space="preserve">    Keystone #2 (PL Share)</v>
          </cell>
          <cell r="C942">
            <v>0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</row>
        <row r="943">
          <cell r="C943" t="str">
            <v xml:space="preserve"> --------</v>
          </cell>
          <cell r="D943" t="str">
            <v xml:space="preserve"> --------</v>
          </cell>
          <cell r="E943" t="str">
            <v xml:space="preserve"> --------</v>
          </cell>
          <cell r="F943" t="str">
            <v xml:space="preserve"> --------</v>
          </cell>
          <cell r="G943" t="str">
            <v xml:space="preserve"> --------</v>
          </cell>
          <cell r="H943" t="str">
            <v xml:space="preserve"> --------</v>
          </cell>
          <cell r="I943" t="str">
            <v xml:space="preserve"> --------</v>
          </cell>
          <cell r="J943" t="str">
            <v xml:space="preserve"> --------</v>
          </cell>
          <cell r="K943" t="str">
            <v xml:space="preserve"> --------</v>
          </cell>
          <cell r="L943" t="str">
            <v xml:space="preserve"> --------</v>
          </cell>
          <cell r="M943" t="str">
            <v xml:space="preserve"> --------</v>
          </cell>
          <cell r="N943" t="str">
            <v xml:space="preserve"> --------</v>
          </cell>
          <cell r="O943" t="str">
            <v xml:space="preserve"> --------</v>
          </cell>
        </row>
        <row r="944">
          <cell r="A944" t="str">
            <v xml:space="preserve">        TOTAL</v>
          </cell>
          <cell r="C944">
            <v>0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</row>
        <row r="946">
          <cell r="A946" t="str">
            <v xml:space="preserve">    Conemaugh #1 (PL Share)</v>
          </cell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</row>
        <row r="947">
          <cell r="A947" t="str">
            <v xml:space="preserve">    Conemaugh #2 (PL Share)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</row>
        <row r="948">
          <cell r="C948" t="str">
            <v xml:space="preserve"> --------</v>
          </cell>
          <cell r="D948" t="str">
            <v xml:space="preserve"> --------</v>
          </cell>
          <cell r="E948" t="str">
            <v xml:space="preserve"> --------</v>
          </cell>
          <cell r="F948" t="str">
            <v xml:space="preserve"> --------</v>
          </cell>
          <cell r="G948" t="str">
            <v xml:space="preserve"> --------</v>
          </cell>
          <cell r="H948" t="str">
            <v xml:space="preserve"> --------</v>
          </cell>
          <cell r="I948" t="str">
            <v xml:space="preserve"> --------</v>
          </cell>
          <cell r="J948" t="str">
            <v xml:space="preserve"> --------</v>
          </cell>
          <cell r="K948" t="str">
            <v xml:space="preserve"> --------</v>
          </cell>
          <cell r="L948" t="str">
            <v xml:space="preserve"> --------</v>
          </cell>
          <cell r="M948" t="str">
            <v xml:space="preserve"> --------</v>
          </cell>
          <cell r="N948" t="str">
            <v xml:space="preserve"> --------</v>
          </cell>
          <cell r="O948" t="str">
            <v xml:space="preserve"> --------</v>
          </cell>
        </row>
        <row r="949">
          <cell r="A949" t="str">
            <v xml:space="preserve">        TOTAL</v>
          </cell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</row>
        <row r="951">
          <cell r="A951" t="str">
            <v xml:space="preserve">    Montour #1</v>
          </cell>
          <cell r="C951">
            <v>11.1</v>
          </cell>
          <cell r="D951">
            <v>4.0999999999999996</v>
          </cell>
          <cell r="E951">
            <v>9.9</v>
          </cell>
          <cell r="F951">
            <v>4.7</v>
          </cell>
          <cell r="G951">
            <v>0</v>
          </cell>
          <cell r="H951">
            <v>19.8</v>
          </cell>
          <cell r="I951">
            <v>17.399999999999999</v>
          </cell>
          <cell r="J951">
            <v>16.3</v>
          </cell>
          <cell r="K951">
            <v>17.100000000000001</v>
          </cell>
          <cell r="L951">
            <v>5.7</v>
          </cell>
          <cell r="M951">
            <v>15.2</v>
          </cell>
          <cell r="N951">
            <v>14</v>
          </cell>
          <cell r="O951">
            <v>135</v>
          </cell>
        </row>
        <row r="952">
          <cell r="A952" t="str">
            <v xml:space="preserve">    Montour #2</v>
          </cell>
          <cell r="C952">
            <v>12.7</v>
          </cell>
          <cell r="D952">
            <v>5.2</v>
          </cell>
          <cell r="E952">
            <v>8.4</v>
          </cell>
          <cell r="F952">
            <v>10.7</v>
          </cell>
          <cell r="G952">
            <v>21.7</v>
          </cell>
          <cell r="H952">
            <v>18.600000000000001</v>
          </cell>
          <cell r="I952">
            <v>14.4</v>
          </cell>
          <cell r="J952">
            <v>13.5</v>
          </cell>
          <cell r="K952">
            <v>14.4</v>
          </cell>
          <cell r="L952">
            <v>5.0999999999999996</v>
          </cell>
          <cell r="M952">
            <v>20.5</v>
          </cell>
          <cell r="N952">
            <v>15</v>
          </cell>
          <cell r="O952">
            <v>160</v>
          </cell>
        </row>
        <row r="953">
          <cell r="C953" t="str">
            <v xml:space="preserve"> --------</v>
          </cell>
          <cell r="D953" t="str">
            <v xml:space="preserve"> --------</v>
          </cell>
          <cell r="E953" t="str">
            <v xml:space="preserve"> --------</v>
          </cell>
          <cell r="F953" t="str">
            <v xml:space="preserve"> --------</v>
          </cell>
          <cell r="G953" t="str">
            <v xml:space="preserve"> --------</v>
          </cell>
          <cell r="H953" t="str">
            <v xml:space="preserve"> --------</v>
          </cell>
          <cell r="I953" t="str">
            <v xml:space="preserve"> --------</v>
          </cell>
          <cell r="J953" t="str">
            <v xml:space="preserve"> --------</v>
          </cell>
          <cell r="K953" t="str">
            <v xml:space="preserve"> --------</v>
          </cell>
          <cell r="L953" t="str">
            <v xml:space="preserve"> --------</v>
          </cell>
          <cell r="M953" t="str">
            <v xml:space="preserve"> --------</v>
          </cell>
          <cell r="N953" t="str">
            <v xml:space="preserve"> --------</v>
          </cell>
          <cell r="O953" t="str">
            <v xml:space="preserve"> --------</v>
          </cell>
        </row>
        <row r="954">
          <cell r="A954" t="str">
            <v xml:space="preserve">        TOTAL</v>
          </cell>
          <cell r="C954">
            <v>23.799999999999997</v>
          </cell>
          <cell r="D954">
            <v>9.3000000000000007</v>
          </cell>
          <cell r="E954">
            <v>18.3</v>
          </cell>
          <cell r="F954">
            <v>15.399999999999999</v>
          </cell>
          <cell r="G954">
            <v>21.7</v>
          </cell>
          <cell r="H954">
            <v>38.400000000000006</v>
          </cell>
          <cell r="I954">
            <v>31.799999999999997</v>
          </cell>
          <cell r="J954">
            <v>29.8</v>
          </cell>
          <cell r="K954">
            <v>31.5</v>
          </cell>
          <cell r="L954">
            <v>10.8</v>
          </cell>
          <cell r="M954">
            <v>35.700000000000003</v>
          </cell>
          <cell r="N954">
            <v>29</v>
          </cell>
          <cell r="O954">
            <v>296</v>
          </cell>
        </row>
        <row r="955">
          <cell r="C955" t="str">
            <v xml:space="preserve"> =========</v>
          </cell>
          <cell r="D955" t="str">
            <v xml:space="preserve"> =========</v>
          </cell>
          <cell r="E955" t="str">
            <v xml:space="preserve"> =========</v>
          </cell>
          <cell r="F955" t="str">
            <v xml:space="preserve"> =========</v>
          </cell>
          <cell r="G955" t="str">
            <v xml:space="preserve"> =========</v>
          </cell>
          <cell r="H955" t="str">
            <v xml:space="preserve"> =========</v>
          </cell>
          <cell r="I955" t="str">
            <v xml:space="preserve"> =========</v>
          </cell>
          <cell r="J955" t="str">
            <v xml:space="preserve"> =========</v>
          </cell>
          <cell r="K955" t="str">
            <v xml:space="preserve"> =========</v>
          </cell>
          <cell r="L955" t="str">
            <v xml:space="preserve"> =========</v>
          </cell>
          <cell r="M955" t="str">
            <v xml:space="preserve"> =========</v>
          </cell>
          <cell r="N955" t="str">
            <v xml:space="preserve"> =========</v>
          </cell>
          <cell r="O955" t="str">
            <v xml:space="preserve"> =========</v>
          </cell>
        </row>
        <row r="956">
          <cell r="A956" t="str">
            <v xml:space="preserve"> TOTAL SURPLUS ENERGY</v>
          </cell>
          <cell r="C956">
            <v>63.900000000000006</v>
          </cell>
          <cell r="D956">
            <v>27.599999999999998</v>
          </cell>
          <cell r="E956">
            <v>62.599999999999994</v>
          </cell>
          <cell r="F956">
            <v>52.6</v>
          </cell>
          <cell r="G956">
            <v>118.10000000000001</v>
          </cell>
          <cell r="H956">
            <v>115.9</v>
          </cell>
          <cell r="I956">
            <v>95</v>
          </cell>
          <cell r="J956">
            <v>80.3</v>
          </cell>
          <cell r="K956">
            <v>75.900000000000006</v>
          </cell>
          <cell r="L956">
            <v>31.400000000000002</v>
          </cell>
          <cell r="M956">
            <v>101.8</v>
          </cell>
          <cell r="N956">
            <v>81.7</v>
          </cell>
          <cell r="O956">
            <v>907</v>
          </cell>
        </row>
        <row r="962">
          <cell r="F962" t="str">
            <v xml:space="preserve">                  SHORT-TERM PURCHASES FROM OTHER UTILITIES</v>
          </cell>
          <cell r="L962" t="str">
            <v>CASE:2001 FORECAST</v>
          </cell>
          <cell r="P962" t="str">
            <v>18</v>
          </cell>
        </row>
        <row r="963">
          <cell r="C963" t="str">
            <v xml:space="preserve">                  </v>
          </cell>
          <cell r="L963">
            <v>36851</v>
          </cell>
        </row>
        <row r="965">
          <cell r="C965" t="str">
            <v>JANUARY</v>
          </cell>
          <cell r="D965" t="str">
            <v>FEBRUARY</v>
          </cell>
          <cell r="E965" t="str">
            <v>MARCH</v>
          </cell>
          <cell r="F965" t="str">
            <v>APRIL</v>
          </cell>
          <cell r="G965" t="str">
            <v>MAY</v>
          </cell>
          <cell r="H965" t="str">
            <v>JUNE</v>
          </cell>
          <cell r="I965" t="str">
            <v>JULY</v>
          </cell>
          <cell r="J965" t="str">
            <v>AUGUST</v>
          </cell>
          <cell r="K965" t="str">
            <v>SEPTEMBER</v>
          </cell>
          <cell r="L965" t="str">
            <v>OCTOBER</v>
          </cell>
          <cell r="M965" t="str">
            <v>NOVEMBER</v>
          </cell>
          <cell r="N965" t="str">
            <v>DECEMBER</v>
          </cell>
          <cell r="O965" t="str">
            <v>TOTAL</v>
          </cell>
        </row>
        <row r="966">
          <cell r="A966" t="str">
            <v>APS ON-PEAK</v>
          </cell>
        </row>
        <row r="968">
          <cell r="A968" t="str">
            <v xml:space="preserve">   ENERGY (GWH)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</row>
        <row r="969">
          <cell r="A969" t="str">
            <v xml:space="preserve">   Energy Cost (mills/kwh)</v>
          </cell>
          <cell r="C969">
            <v>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</row>
        <row r="970">
          <cell r="A970" t="str">
            <v xml:space="preserve">   Adder (mills/kwh)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</row>
        <row r="971">
          <cell r="A971" t="str">
            <v xml:space="preserve">   Total Cost (mills/kwh)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</row>
        <row r="972">
          <cell r="A972" t="str">
            <v xml:space="preserve">   Avg. Opp. Party (mills/kwh)</v>
          </cell>
          <cell r="C972">
            <v>0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</row>
        <row r="973">
          <cell r="A973" t="str">
            <v xml:space="preserve">   BILLING RATE (mills/kwh)</v>
          </cell>
          <cell r="C973">
            <v>0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</row>
        <row r="974">
          <cell r="A974" t="str">
            <v xml:space="preserve">   TOTAL BILL ($1,000)</v>
          </cell>
          <cell r="C974">
            <v>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</row>
        <row r="976">
          <cell r="A976" t="str">
            <v xml:space="preserve">   SAVINGS ($1,000)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</row>
        <row r="977">
          <cell r="A977" t="str">
            <v xml:space="preserve">   SAVINGS RATE (mills/kwh)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</row>
        <row r="979">
          <cell r="A979" t="str">
            <v>OTHER</v>
          </cell>
          <cell r="C979" t="str">
            <v>ENERGY PURCHASES AND RATES COME FROM WORKSHEET ":TWOPARTY BY REGION."</v>
          </cell>
        </row>
        <row r="981">
          <cell r="A981" t="str">
            <v xml:space="preserve">   ENERGY (GWH)</v>
          </cell>
          <cell r="C981">
            <v>2677.4303711799671</v>
          </cell>
          <cell r="D981">
            <v>2156.8887812305543</v>
          </cell>
          <cell r="E981">
            <v>2825.6782031233347</v>
          </cell>
          <cell r="F981">
            <v>2659.7924305566653</v>
          </cell>
          <cell r="G981">
            <v>3160.3783543079885</v>
          </cell>
          <cell r="H981">
            <v>3948.8673394166985</v>
          </cell>
          <cell r="I981">
            <v>4831.6930868202444</v>
          </cell>
          <cell r="J981">
            <v>4679.7051982400199</v>
          </cell>
          <cell r="K981">
            <v>3348.0084327590603</v>
          </cell>
          <cell r="L981">
            <v>2547.4139125659799</v>
          </cell>
          <cell r="M981">
            <v>1966.3050553543999</v>
          </cell>
          <cell r="N981">
            <v>2837.4045029406398</v>
          </cell>
          <cell r="O981">
            <v>37639.565668495554</v>
          </cell>
        </row>
        <row r="982">
          <cell r="A982" t="str">
            <v xml:space="preserve">   BILLING RATE (mills/kwh)</v>
          </cell>
          <cell r="C982">
            <v>30.480985615429638</v>
          </cell>
          <cell r="D982">
            <v>30.419079395842932</v>
          </cell>
          <cell r="E982">
            <v>26.38838000146071</v>
          </cell>
          <cell r="F982">
            <v>25.511584661253522</v>
          </cell>
          <cell r="G982">
            <v>28.464359963745508</v>
          </cell>
          <cell r="H982">
            <v>40.367682360245638</v>
          </cell>
          <cell r="I982">
            <v>63.942722906106404</v>
          </cell>
          <cell r="J982">
            <v>63.864888463871232</v>
          </cell>
          <cell r="K982">
            <v>32.414701576851755</v>
          </cell>
          <cell r="L982">
            <v>25.915053662900871</v>
          </cell>
          <cell r="M982">
            <v>25.948502865759313</v>
          </cell>
          <cell r="N982">
            <v>26.511115801849883</v>
          </cell>
          <cell r="O982">
            <v>38.459893835253752</v>
          </cell>
        </row>
        <row r="983">
          <cell r="A983" t="str">
            <v xml:space="preserve">   TOTAL BILL ($1,000)</v>
          </cell>
          <cell r="C983">
            <v>81610.716630251016</v>
          </cell>
          <cell r="D983">
            <v>65610.57108425512</v>
          </cell>
          <cell r="E983">
            <v>74565.070185863238</v>
          </cell>
          <cell r="F983">
            <v>67855.519773507651</v>
          </cell>
          <cell r="G983">
            <v>89958.147098652218</v>
          </cell>
          <cell r="H983">
            <v>159406.62244032157</v>
          </cell>
          <cell r="I983">
            <v>308951.61221789679</v>
          </cell>
          <cell r="J983">
            <v>298868.85052939726</v>
          </cell>
          <cell r="K983">
            <v>108524.69422466808</v>
          </cell>
          <cell r="L983">
            <v>66016.368245767633</v>
          </cell>
          <cell r="M983">
            <v>51022.672363820668</v>
          </cell>
          <cell r="N983">
            <v>75222.759354149603</v>
          </cell>
          <cell r="O983">
            <v>1447613.7</v>
          </cell>
        </row>
        <row r="985">
          <cell r="A985" t="str">
            <v>TOTAL PURCHASES</v>
          </cell>
        </row>
        <row r="987">
          <cell r="A987" t="str">
            <v xml:space="preserve">   TOTAL ENERGY PURCH (GWH)</v>
          </cell>
          <cell r="C987">
            <v>2677.4303711799671</v>
          </cell>
          <cell r="D987">
            <v>2156.8887812305543</v>
          </cell>
          <cell r="E987">
            <v>2825.6782031233347</v>
          </cell>
          <cell r="F987">
            <v>2659.7924305566653</v>
          </cell>
          <cell r="G987">
            <v>3160.3783543079885</v>
          </cell>
          <cell r="H987">
            <v>3948.8673394166985</v>
          </cell>
          <cell r="I987">
            <v>4831.6930868202444</v>
          </cell>
          <cell r="J987">
            <v>4679.7051982400199</v>
          </cell>
          <cell r="K987">
            <v>3348.0084327590603</v>
          </cell>
          <cell r="L987">
            <v>2547.4139125659799</v>
          </cell>
          <cell r="M987">
            <v>1966.3050553543999</v>
          </cell>
          <cell r="N987">
            <v>2837.4045029406398</v>
          </cell>
          <cell r="O987">
            <v>37640</v>
          </cell>
        </row>
        <row r="988">
          <cell r="A988" t="str">
            <v xml:space="preserve">   TOTAL PAYMENTS ($1,000)</v>
          </cell>
          <cell r="C988">
            <v>81610.716630251016</v>
          </cell>
          <cell r="D988">
            <v>65610.57108425512</v>
          </cell>
          <cell r="E988">
            <v>74565.070185863238</v>
          </cell>
          <cell r="F988">
            <v>67855.519773507651</v>
          </cell>
          <cell r="G988">
            <v>89958.147098652218</v>
          </cell>
          <cell r="H988">
            <v>159406.62244032157</v>
          </cell>
          <cell r="I988">
            <v>308951.61221789679</v>
          </cell>
          <cell r="J988">
            <v>298868.85052939726</v>
          </cell>
          <cell r="K988">
            <v>108524.69422466808</v>
          </cell>
          <cell r="L988">
            <v>66016.368245767633</v>
          </cell>
          <cell r="M988">
            <v>51022.672363820668</v>
          </cell>
          <cell r="N988">
            <v>75222.759354149603</v>
          </cell>
          <cell r="O988">
            <v>1447613.6041485511</v>
          </cell>
        </row>
        <row r="989">
          <cell r="A989" t="str">
            <v xml:space="preserve">   AVERAGE BILLING RATE (mills/kwh)</v>
          </cell>
          <cell r="C989">
            <v>30.48</v>
          </cell>
          <cell r="D989">
            <v>30.42</v>
          </cell>
          <cell r="E989">
            <v>26.39</v>
          </cell>
          <cell r="F989">
            <v>25.51</v>
          </cell>
          <cell r="G989">
            <v>28.46</v>
          </cell>
          <cell r="H989">
            <v>40.369999999999997</v>
          </cell>
          <cell r="I989">
            <v>63.94</v>
          </cell>
          <cell r="J989">
            <v>63.86</v>
          </cell>
          <cell r="K989">
            <v>32.409999999999997</v>
          </cell>
          <cell r="L989">
            <v>25.92</v>
          </cell>
          <cell r="M989">
            <v>25.95</v>
          </cell>
          <cell r="N989">
            <v>26.51</v>
          </cell>
          <cell r="O989">
            <v>38.46</v>
          </cell>
        </row>
        <row r="994">
          <cell r="A994" t="str">
            <v>THIS PAGE IS NO LONGER USED</v>
          </cell>
          <cell r="G994" t="str">
            <v>FERC METHOD OF</v>
          </cell>
        </row>
        <row r="995">
          <cell r="G995" t="str">
            <v xml:space="preserve">                        CALCULATION OF THE COST OF INTERCHANGE SALES</v>
          </cell>
          <cell r="L995" t="str">
            <v>CASE:2001 FORECAST</v>
          </cell>
          <cell r="P995" t="str">
            <v>19</v>
          </cell>
        </row>
        <row r="996">
          <cell r="G996" t="str">
            <v xml:space="preserve">                        BASED ON GENERATING UNIT DISPATCH FUEL COSTS</v>
          </cell>
          <cell r="L996">
            <v>36851</v>
          </cell>
        </row>
        <row r="998">
          <cell r="A998" t="str">
            <v>COST OF INTERCHANGE MIX</v>
          </cell>
          <cell r="C998" t="str">
            <v>JANUARY</v>
          </cell>
          <cell r="D998" t="str">
            <v>FEBRUARY</v>
          </cell>
          <cell r="E998" t="str">
            <v>MARCH</v>
          </cell>
          <cell r="F998" t="str">
            <v>APRIL</v>
          </cell>
          <cell r="G998" t="str">
            <v>MAY</v>
          </cell>
          <cell r="H998" t="str">
            <v>JUNE</v>
          </cell>
          <cell r="I998" t="str">
            <v>JULY</v>
          </cell>
          <cell r="J998" t="str">
            <v>AUGUST</v>
          </cell>
          <cell r="K998" t="str">
            <v>SEPTEMBER</v>
          </cell>
          <cell r="L998" t="str">
            <v>OCTOBER</v>
          </cell>
          <cell r="M998" t="str">
            <v>NOVEMBER</v>
          </cell>
          <cell r="N998" t="str">
            <v>DECEMBER</v>
          </cell>
          <cell r="O998" t="str">
            <v>TOTAL</v>
          </cell>
        </row>
        <row r="1000">
          <cell r="A1000" t="str">
            <v xml:space="preserve">  MARTINS CREEK #3-4</v>
          </cell>
        </row>
        <row r="1002">
          <cell r="A1002" t="str">
            <v xml:space="preserve">    Output Interchanged (GWH)</v>
          </cell>
          <cell r="B1002" t="str">
            <v xml:space="preserve">  </v>
          </cell>
          <cell r="C1002">
            <v>6.5</v>
          </cell>
          <cell r="D1002">
            <v>10</v>
          </cell>
          <cell r="E1002">
            <v>0.8</v>
          </cell>
          <cell r="F1002">
            <v>0</v>
          </cell>
          <cell r="G1002">
            <v>5</v>
          </cell>
          <cell r="H1002">
            <v>15</v>
          </cell>
          <cell r="I1002">
            <v>0</v>
          </cell>
          <cell r="J1002">
            <v>50</v>
          </cell>
          <cell r="K1002">
            <v>10</v>
          </cell>
          <cell r="L1002">
            <v>0.8</v>
          </cell>
          <cell r="M1002">
            <v>1.4</v>
          </cell>
          <cell r="N1002">
            <v>1.3</v>
          </cell>
          <cell r="O1002">
            <v>101</v>
          </cell>
        </row>
        <row r="1003">
          <cell r="A1003" t="str">
            <v xml:space="preserve">    Dispatch Fuel Cost (Mills/KWH)</v>
          </cell>
          <cell r="C1003">
            <v>39.020000000000003</v>
          </cell>
          <cell r="D1003">
            <v>36.06</v>
          </cell>
          <cell r="E1003">
            <v>33.68</v>
          </cell>
          <cell r="F1003">
            <v>32.93</v>
          </cell>
          <cell r="G1003">
            <v>30.42</v>
          </cell>
          <cell r="H1003">
            <v>28.86</v>
          </cell>
          <cell r="I1003">
            <v>27.27</v>
          </cell>
          <cell r="J1003">
            <v>29.79</v>
          </cell>
          <cell r="K1003">
            <v>31.69</v>
          </cell>
          <cell r="L1003">
            <v>31.63</v>
          </cell>
          <cell r="M1003">
            <v>38.86</v>
          </cell>
          <cell r="N1003">
            <v>39.19</v>
          </cell>
          <cell r="O1003">
            <v>31.32</v>
          </cell>
        </row>
        <row r="1004">
          <cell r="A1004" t="str">
            <v xml:space="preserve">    Cost of Interchange ($1000)</v>
          </cell>
          <cell r="C1004">
            <v>253.6</v>
          </cell>
          <cell r="D1004">
            <v>360.6</v>
          </cell>
          <cell r="E1004">
            <v>26.9</v>
          </cell>
          <cell r="F1004">
            <v>0</v>
          </cell>
          <cell r="G1004">
            <v>152.1</v>
          </cell>
          <cell r="H1004">
            <v>432.9</v>
          </cell>
          <cell r="I1004">
            <v>0</v>
          </cell>
          <cell r="J1004">
            <v>1489.5</v>
          </cell>
          <cell r="K1004">
            <v>316.89999999999998</v>
          </cell>
          <cell r="L1004">
            <v>25.3</v>
          </cell>
          <cell r="M1004">
            <v>54.4</v>
          </cell>
          <cell r="N1004">
            <v>50.9</v>
          </cell>
          <cell r="O1004">
            <v>3163.1000000000004</v>
          </cell>
        </row>
        <row r="1006">
          <cell r="A1006" t="str">
            <v xml:space="preserve">  COAL</v>
          </cell>
        </row>
        <row r="1008">
          <cell r="A1008" t="str">
            <v xml:space="preserve">    Output For Interchange (GWH)</v>
          </cell>
          <cell r="C1008">
            <v>876.5</v>
          </cell>
          <cell r="D1008">
            <v>825</v>
          </cell>
          <cell r="E1008">
            <v>420.49999999999994</v>
          </cell>
          <cell r="F1008">
            <v>0.6</v>
          </cell>
          <cell r="G1008">
            <v>501.8</v>
          </cell>
          <cell r="H1008">
            <v>1548.9</v>
          </cell>
          <cell r="I1008">
            <v>1616.9</v>
          </cell>
          <cell r="J1008">
            <v>1574.4</v>
          </cell>
          <cell r="K1008">
            <v>993.6</v>
          </cell>
          <cell r="L1008">
            <v>855</v>
          </cell>
          <cell r="M1008">
            <v>675.6</v>
          </cell>
          <cell r="N1008">
            <v>820.9</v>
          </cell>
          <cell r="O1008">
            <v>10710</v>
          </cell>
        </row>
        <row r="1009">
          <cell r="A1009" t="str">
            <v xml:space="preserve">    Dispatch Fuel Cost (Mills/KWH)</v>
          </cell>
          <cell r="C1009">
            <v>14.8</v>
          </cell>
          <cell r="D1009">
            <v>14.36</v>
          </cell>
          <cell r="E1009">
            <v>14.25</v>
          </cell>
          <cell r="F1009">
            <v>15.03</v>
          </cell>
          <cell r="G1009">
            <v>15.1</v>
          </cell>
          <cell r="H1009">
            <v>15.02</v>
          </cell>
          <cell r="I1009">
            <v>14.77</v>
          </cell>
          <cell r="J1009">
            <v>14.76</v>
          </cell>
          <cell r="K1009">
            <v>14.89</v>
          </cell>
          <cell r="L1009">
            <v>14.84</v>
          </cell>
          <cell r="M1009">
            <v>15.16</v>
          </cell>
          <cell r="N1009">
            <v>14.81</v>
          </cell>
          <cell r="O1009">
            <v>14.81</v>
          </cell>
        </row>
        <row r="1010">
          <cell r="A1010" t="str">
            <v xml:space="preserve">    Cost of Interchange ($1000)</v>
          </cell>
          <cell r="C1010">
            <v>12972.2</v>
          </cell>
          <cell r="D1010">
            <v>11847</v>
          </cell>
          <cell r="E1010">
            <v>5992.1</v>
          </cell>
          <cell r="F1010">
            <v>9</v>
          </cell>
          <cell r="G1010">
            <v>7577.2</v>
          </cell>
          <cell r="H1010">
            <v>23264.5</v>
          </cell>
          <cell r="I1010">
            <v>23881.599999999999</v>
          </cell>
          <cell r="J1010">
            <v>23238.1</v>
          </cell>
          <cell r="K1010">
            <v>14794.7</v>
          </cell>
          <cell r="L1010">
            <v>12688.2</v>
          </cell>
          <cell r="M1010">
            <v>10242.1</v>
          </cell>
          <cell r="N1010">
            <v>12157.5</v>
          </cell>
          <cell r="O1010">
            <v>158664.20000000001</v>
          </cell>
        </row>
        <row r="1012">
          <cell r="A1012" t="str">
            <v xml:space="preserve">  POOL PURCHASES RESOLD</v>
          </cell>
        </row>
        <row r="1014">
          <cell r="A1014" t="str">
            <v xml:space="preserve">    Quantity (GWH)</v>
          </cell>
          <cell r="B1014" t="str">
            <v>.</v>
          </cell>
          <cell r="C1014">
            <v>0</v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</row>
        <row r="1015">
          <cell r="A1015" t="str">
            <v xml:space="preserve">    Cost Rate (Mills/KWH)</v>
          </cell>
          <cell r="B1015" t="str">
            <v>.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</row>
        <row r="1016">
          <cell r="A1016" t="str">
            <v xml:space="preserve">    Cost of Purchases ($1000)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</row>
        <row r="1018">
          <cell r="A1018" t="str">
            <v xml:space="preserve">  OTHER PURCHASES RESOLD</v>
          </cell>
        </row>
        <row r="1020">
          <cell r="A1020" t="str">
            <v xml:space="preserve">    Quantity (GWH)</v>
          </cell>
          <cell r="B1020" t="str">
            <v>.</v>
          </cell>
          <cell r="C1020">
            <v>0</v>
          </cell>
          <cell r="D1020">
            <v>0</v>
          </cell>
          <cell r="E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22.4</v>
          </cell>
          <cell r="O1020">
            <v>22</v>
          </cell>
        </row>
        <row r="1021">
          <cell r="A1021" t="str">
            <v xml:space="preserve">    Cost Rate (Mills/KWH)</v>
          </cell>
          <cell r="C1021">
            <v>30.48</v>
          </cell>
          <cell r="D1021">
            <v>30.42</v>
          </cell>
          <cell r="E1021">
            <v>26.39</v>
          </cell>
          <cell r="F1021">
            <v>25.51</v>
          </cell>
          <cell r="G1021">
            <v>28.46</v>
          </cell>
          <cell r="H1021">
            <v>40.369999999999997</v>
          </cell>
          <cell r="I1021">
            <v>63.94</v>
          </cell>
          <cell r="J1021">
            <v>63.86</v>
          </cell>
          <cell r="K1021">
            <v>32.409999999999997</v>
          </cell>
          <cell r="L1021">
            <v>25.92</v>
          </cell>
          <cell r="M1021">
            <v>25.95</v>
          </cell>
          <cell r="N1021">
            <v>26.51</v>
          </cell>
          <cell r="O1021">
            <v>26.99</v>
          </cell>
        </row>
        <row r="1022">
          <cell r="A1022" t="str">
            <v xml:space="preserve">    Cost of Purchases ($1000)</v>
          </cell>
          <cell r="C1022">
            <v>0</v>
          </cell>
          <cell r="D1022">
            <v>0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593.79999999999995</v>
          </cell>
          <cell r="O1022">
            <v>593.79999999999995</v>
          </cell>
        </row>
        <row r="1024">
          <cell r="A1024" t="str">
            <v xml:space="preserve">  COMBUSTION TURBINES &amp; DIESELS</v>
          </cell>
        </row>
        <row r="1026">
          <cell r="A1026" t="str">
            <v xml:space="preserve">    Output Interchanged (GWH)</v>
          </cell>
          <cell r="B1026" t="str">
            <v>.</v>
          </cell>
          <cell r="C1026">
            <v>0.4</v>
          </cell>
          <cell r="D1026">
            <v>0.9</v>
          </cell>
          <cell r="E1026">
            <v>0.1</v>
          </cell>
          <cell r="F1026">
            <v>0</v>
          </cell>
          <cell r="G1026">
            <v>0.5</v>
          </cell>
          <cell r="H1026">
            <v>0.5</v>
          </cell>
          <cell r="I1026">
            <v>2</v>
          </cell>
          <cell r="J1026">
            <v>1.6</v>
          </cell>
          <cell r="K1026">
            <v>2.4</v>
          </cell>
          <cell r="L1026">
            <v>0.2</v>
          </cell>
          <cell r="M1026">
            <v>0.1</v>
          </cell>
          <cell r="N1026">
            <v>0.2</v>
          </cell>
          <cell r="O1026">
            <v>9</v>
          </cell>
        </row>
        <row r="1027">
          <cell r="A1027" t="str">
            <v xml:space="preserve">    Dispatch Fuel Cost (Mills/KWH)</v>
          </cell>
          <cell r="C1027">
            <v>64.816050000000004</v>
          </cell>
          <cell r="D1027">
            <v>89.778509999999997</v>
          </cell>
          <cell r="E1027">
            <v>88.844319999999996</v>
          </cell>
          <cell r="F1027">
            <v>92.622380000000007</v>
          </cell>
          <cell r="G1027">
            <v>29.760200000000001</v>
          </cell>
          <cell r="H1027">
            <v>24.246569999999998</v>
          </cell>
          <cell r="I1027">
            <v>41.568109999999997</v>
          </cell>
          <cell r="J1027">
            <v>78.268299999999996</v>
          </cell>
          <cell r="K1027">
            <v>43.312609999999999</v>
          </cell>
          <cell r="L1027">
            <v>49.338380000000001</v>
          </cell>
          <cell r="M1027">
            <v>49.984749999999998</v>
          </cell>
          <cell r="N1027">
            <v>78.934569999999994</v>
          </cell>
          <cell r="O1027">
            <v>53.96</v>
          </cell>
        </row>
        <row r="1028">
          <cell r="A1028" t="str">
            <v xml:space="preserve">    Cost ($1000)</v>
          </cell>
          <cell r="C1028">
            <v>25.9</v>
          </cell>
          <cell r="D1028">
            <v>80.8</v>
          </cell>
          <cell r="E1028">
            <v>8.9</v>
          </cell>
          <cell r="F1028">
            <v>0</v>
          </cell>
          <cell r="G1028">
            <v>14.9</v>
          </cell>
          <cell r="H1028">
            <v>12.1</v>
          </cell>
          <cell r="I1028">
            <v>83.1</v>
          </cell>
          <cell r="J1028">
            <v>125.2</v>
          </cell>
          <cell r="K1028">
            <v>104</v>
          </cell>
          <cell r="L1028">
            <v>9.9</v>
          </cell>
          <cell r="M1028">
            <v>5</v>
          </cell>
          <cell r="N1028">
            <v>15.8</v>
          </cell>
          <cell r="O1028">
            <v>485.59999999999997</v>
          </cell>
        </row>
        <row r="1030">
          <cell r="A1030" t="str">
            <v xml:space="preserve">  COST OF PJM SALES</v>
          </cell>
        </row>
        <row r="1032">
          <cell r="A1032" t="str">
            <v xml:space="preserve">    Output For Interchange Sales (GWH)</v>
          </cell>
          <cell r="C1032">
            <v>883.4</v>
          </cell>
          <cell r="D1032">
            <v>835.9</v>
          </cell>
          <cell r="E1032">
            <v>421.4</v>
          </cell>
          <cell r="F1032">
            <v>0.6</v>
          </cell>
          <cell r="G1032">
            <v>507.3</v>
          </cell>
          <cell r="H1032">
            <v>1564.4</v>
          </cell>
          <cell r="I1032">
            <v>1618.9</v>
          </cell>
          <cell r="J1032">
            <v>1626</v>
          </cell>
          <cell r="K1032">
            <v>1006</v>
          </cell>
          <cell r="L1032">
            <v>856</v>
          </cell>
          <cell r="M1032">
            <v>677.1</v>
          </cell>
          <cell r="N1032">
            <v>844.8</v>
          </cell>
          <cell r="O1032">
            <v>10842</v>
          </cell>
        </row>
        <row r="1033">
          <cell r="A1033" t="str">
            <v xml:space="preserve">    Cost Rate (Mills/KWH)</v>
          </cell>
          <cell r="C1033">
            <v>15</v>
          </cell>
          <cell r="D1033">
            <v>14.7</v>
          </cell>
          <cell r="E1033">
            <v>14.3</v>
          </cell>
          <cell r="F1033">
            <v>15</v>
          </cell>
          <cell r="G1033">
            <v>15.27</v>
          </cell>
          <cell r="H1033">
            <v>15.16</v>
          </cell>
          <cell r="I1033">
            <v>14.8</v>
          </cell>
          <cell r="J1033">
            <v>15.28</v>
          </cell>
          <cell r="K1033">
            <v>15.12</v>
          </cell>
          <cell r="L1033">
            <v>14.86</v>
          </cell>
          <cell r="M1033">
            <v>15.21</v>
          </cell>
          <cell r="N1033">
            <v>15.17</v>
          </cell>
          <cell r="O1033">
            <v>15.03</v>
          </cell>
        </row>
        <row r="1034">
          <cell r="A1034" t="str">
            <v xml:space="preserve">    Cost of Interchange ($1000)</v>
          </cell>
          <cell r="C1034">
            <v>13251.7</v>
          </cell>
          <cell r="D1034">
            <v>12288.4</v>
          </cell>
          <cell r="E1034">
            <v>6027.9</v>
          </cell>
          <cell r="F1034">
            <v>9</v>
          </cell>
          <cell r="G1034">
            <v>7744.2</v>
          </cell>
          <cell r="H1034">
            <v>23709.5</v>
          </cell>
          <cell r="I1034">
            <v>23964.7</v>
          </cell>
          <cell r="J1034">
            <v>24852.799999999999</v>
          </cell>
          <cell r="K1034">
            <v>15215.6</v>
          </cell>
          <cell r="L1034">
            <v>12723.4</v>
          </cell>
          <cell r="M1034">
            <v>10301.5</v>
          </cell>
          <cell r="N1034">
            <v>12818</v>
          </cell>
          <cell r="O1034">
            <v>162906.70000000001</v>
          </cell>
        </row>
        <row r="1039">
          <cell r="F1039" t="str">
            <v xml:space="preserve">                                SALES TO BG&amp;E BY UNIT</v>
          </cell>
          <cell r="L1039" t="str">
            <v>CASE:2001 FORECAST</v>
          </cell>
          <cell r="P1039" t="str">
            <v>20</v>
          </cell>
        </row>
        <row r="1040">
          <cell r="F1040" t="str">
            <v xml:space="preserve">                 </v>
          </cell>
          <cell r="L1040">
            <v>36851</v>
          </cell>
        </row>
        <row r="1041">
          <cell r="F1041" t="str">
            <v xml:space="preserve">                                  (Millions of KWH)</v>
          </cell>
        </row>
        <row r="1043">
          <cell r="A1043" t="str">
            <v xml:space="preserve">BG&amp;E ENTITLEMENT (Sales after </v>
          </cell>
          <cell r="B1043" t="str">
            <v>% SHARE</v>
          </cell>
          <cell r="C1043" t="str">
            <v>JANUARY</v>
          </cell>
          <cell r="D1043" t="str">
            <v>FEBRUARY</v>
          </cell>
          <cell r="E1043" t="str">
            <v>MARCH</v>
          </cell>
          <cell r="F1043" t="str">
            <v>APRIL</v>
          </cell>
          <cell r="G1043" t="str">
            <v>MAY</v>
          </cell>
          <cell r="H1043" t="str">
            <v>JUNE</v>
          </cell>
          <cell r="I1043" t="str">
            <v>JULY</v>
          </cell>
          <cell r="J1043" t="str">
            <v>AUGUST</v>
          </cell>
          <cell r="K1043" t="str">
            <v>SEPTEMBER</v>
          </cell>
          <cell r="L1043" t="str">
            <v>OCTOBER</v>
          </cell>
          <cell r="M1043" t="str">
            <v>NOVEMBER</v>
          </cell>
          <cell r="N1043" t="str">
            <v>DECEMBER</v>
          </cell>
          <cell r="O1043" t="str">
            <v>TOTAL</v>
          </cell>
        </row>
        <row r="1044">
          <cell r="A1044" t="str">
            <v xml:space="preserve">            loss adjustment)</v>
          </cell>
        </row>
        <row r="1045">
          <cell r="A1045" t="str">
            <v xml:space="preserve">     Susquehanna #1</v>
          </cell>
          <cell r="C1045">
            <v>46.3</v>
          </cell>
          <cell r="D1045">
            <v>41.8</v>
          </cell>
          <cell r="E1045">
            <v>46.3</v>
          </cell>
          <cell r="F1045">
            <v>44.7</v>
          </cell>
          <cell r="G1045">
            <v>29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208</v>
          </cell>
        </row>
        <row r="1046">
          <cell r="A1046" t="str">
            <v xml:space="preserve">     Susquehanna #2</v>
          </cell>
          <cell r="C1046">
            <v>46.4</v>
          </cell>
          <cell r="D1046">
            <v>41.3</v>
          </cell>
          <cell r="E1046">
            <v>11.4</v>
          </cell>
          <cell r="F1046">
            <v>2.7</v>
          </cell>
          <cell r="G1046">
            <v>46.1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148</v>
          </cell>
        </row>
        <row r="1048">
          <cell r="A1048" t="str">
            <v xml:space="preserve"> TOTAL</v>
          </cell>
          <cell r="C1048">
            <v>92.699999999999989</v>
          </cell>
          <cell r="D1048">
            <v>83.1</v>
          </cell>
          <cell r="E1048">
            <v>57.699999999999996</v>
          </cell>
          <cell r="F1048">
            <v>47.400000000000006</v>
          </cell>
          <cell r="G1048">
            <v>75.099999999999994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356</v>
          </cell>
        </row>
        <row r="1054">
          <cell r="G1054" t="str">
            <v xml:space="preserve">BG&amp;E LOSSES              </v>
          </cell>
        </row>
        <row r="1055">
          <cell r="F1055" t="str">
            <v xml:space="preserve">                                 SALES TO ACE BY UNIT</v>
          </cell>
          <cell r="L1055" t="str">
            <v xml:space="preserve">                         </v>
          </cell>
        </row>
        <row r="1056">
          <cell r="F1056" t="str">
            <v xml:space="preserve">                 </v>
          </cell>
          <cell r="L1056" t="str">
            <v xml:space="preserve">                        </v>
          </cell>
        </row>
        <row r="1057">
          <cell r="F1057" t="str">
            <v xml:space="preserve">                                  (Millions of KWH)</v>
          </cell>
        </row>
        <row r="1059">
          <cell r="A1059" t="str">
            <v>BG&amp;E LOSSES (1.7% of 6.6%)</v>
          </cell>
          <cell r="B1059" t="str">
            <v>LOSS %</v>
          </cell>
          <cell r="C1059" t="str">
            <v>JANUARY</v>
          </cell>
          <cell r="D1059" t="str">
            <v>FEBRUARY</v>
          </cell>
          <cell r="E1059" t="str">
            <v>MARCH</v>
          </cell>
          <cell r="F1059" t="str">
            <v>APRIL</v>
          </cell>
          <cell r="G1059" t="str">
            <v>MAY</v>
          </cell>
          <cell r="H1059" t="str">
            <v>JUNE</v>
          </cell>
          <cell r="I1059" t="str">
            <v>JULY</v>
          </cell>
          <cell r="J1059" t="str">
            <v>AUGUST</v>
          </cell>
          <cell r="K1059" t="str">
            <v>SEPTEMBER</v>
          </cell>
          <cell r="L1059" t="str">
            <v>OCTOBER</v>
          </cell>
          <cell r="M1059" t="str">
            <v>NOVEMBER</v>
          </cell>
          <cell r="N1059" t="str">
            <v>DECEMBER</v>
          </cell>
          <cell r="O1059" t="str">
            <v>TOTAL</v>
          </cell>
        </row>
        <row r="1061">
          <cell r="A1061" t="str">
            <v xml:space="preserve">     Susquehanna #1</v>
          </cell>
          <cell r="B1061">
            <v>1.7000000000000001E-2</v>
          </cell>
          <cell r="C1061">
            <v>0.8</v>
          </cell>
          <cell r="D1061">
            <v>0.7</v>
          </cell>
          <cell r="E1061">
            <v>0.8</v>
          </cell>
          <cell r="F1061">
            <v>0.8</v>
          </cell>
          <cell r="G1061">
            <v>0.5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4</v>
          </cell>
        </row>
        <row r="1062">
          <cell r="A1062" t="str">
            <v xml:space="preserve">     Susquehanna #2</v>
          </cell>
          <cell r="B1062">
            <v>1.7000000000000001E-2</v>
          </cell>
          <cell r="C1062">
            <v>0.8</v>
          </cell>
          <cell r="D1062">
            <v>0.7</v>
          </cell>
          <cell r="E1062">
            <v>0.2</v>
          </cell>
          <cell r="F1062">
            <v>0</v>
          </cell>
          <cell r="G1062">
            <v>0.8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3</v>
          </cell>
        </row>
        <row r="1064">
          <cell r="A1064" t="str">
            <v xml:space="preserve"> TOTAL</v>
          </cell>
          <cell r="C1064">
            <v>1.6</v>
          </cell>
          <cell r="D1064">
            <v>1.4</v>
          </cell>
          <cell r="E1064">
            <v>1</v>
          </cell>
          <cell r="F1064">
            <v>0.8</v>
          </cell>
          <cell r="G1064">
            <v>1.3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6</v>
          </cell>
        </row>
        <row r="1073">
          <cell r="F1073" t="str">
            <v xml:space="preserve">                          FUEL COST OF SALES TO BG&amp;E BY UNIT</v>
          </cell>
        </row>
        <row r="1074">
          <cell r="F1074" t="str">
            <v xml:space="preserve">                   </v>
          </cell>
        </row>
        <row r="1075">
          <cell r="F1075" t="str">
            <v xml:space="preserve">                                (Thousands of Dollars)</v>
          </cell>
        </row>
        <row r="1077">
          <cell r="A1077" t="str">
            <v>BG&amp;E ENTITLEMENT</v>
          </cell>
          <cell r="B1077" t="str">
            <v>% SHARE</v>
          </cell>
          <cell r="C1077" t="str">
            <v>JANUARY</v>
          </cell>
          <cell r="D1077" t="str">
            <v>FEBRUARY</v>
          </cell>
          <cell r="E1077" t="str">
            <v>MARCH</v>
          </cell>
          <cell r="F1077" t="str">
            <v>APRIL</v>
          </cell>
          <cell r="G1077" t="str">
            <v>MAY</v>
          </cell>
          <cell r="H1077" t="str">
            <v>JUNE</v>
          </cell>
          <cell r="I1077" t="str">
            <v>JULY</v>
          </cell>
          <cell r="J1077" t="str">
            <v>AUGUST</v>
          </cell>
          <cell r="K1077" t="str">
            <v>SEPTEMBER</v>
          </cell>
          <cell r="L1077" t="str">
            <v>OCTOBER</v>
          </cell>
          <cell r="M1077" t="str">
            <v>NOVEMBER</v>
          </cell>
          <cell r="N1077" t="str">
            <v>DECEMBER</v>
          </cell>
          <cell r="O1077" t="str">
            <v>TOTAL</v>
          </cell>
        </row>
        <row r="1079">
          <cell r="A1079" t="str">
            <v xml:space="preserve">     Susquehanna #1</v>
          </cell>
          <cell r="B1079">
            <v>6.6000000000000003E-2</v>
          </cell>
          <cell r="C1079">
            <v>170.4</v>
          </cell>
          <cell r="D1079">
            <v>153.9</v>
          </cell>
          <cell r="E1079">
            <v>170.4</v>
          </cell>
          <cell r="F1079">
            <v>164.9</v>
          </cell>
          <cell r="G1079">
            <v>106.8</v>
          </cell>
          <cell r="H1079">
            <v>164.9</v>
          </cell>
          <cell r="I1079">
            <v>170.4</v>
          </cell>
          <cell r="J1079">
            <v>170.4</v>
          </cell>
          <cell r="K1079">
            <v>164.9</v>
          </cell>
          <cell r="L1079">
            <v>170.4</v>
          </cell>
          <cell r="M1079">
            <v>164.9</v>
          </cell>
          <cell r="N1079">
            <v>170.4</v>
          </cell>
          <cell r="O1079">
            <v>1943</v>
          </cell>
        </row>
        <row r="1080">
          <cell r="A1080" t="str">
            <v xml:space="preserve">     Susquehanna #2</v>
          </cell>
          <cell r="B1080">
            <v>6.6000000000000003E-2</v>
          </cell>
          <cell r="C1080">
            <v>178.4</v>
          </cell>
          <cell r="D1080">
            <v>158.9</v>
          </cell>
          <cell r="E1080">
            <v>44</v>
          </cell>
          <cell r="F1080">
            <v>9.8000000000000007</v>
          </cell>
          <cell r="G1080">
            <v>168.4</v>
          </cell>
          <cell r="H1080">
            <v>165.6</v>
          </cell>
          <cell r="I1080">
            <v>171.1</v>
          </cell>
          <cell r="J1080">
            <v>171.1</v>
          </cell>
          <cell r="K1080">
            <v>165.6</v>
          </cell>
          <cell r="L1080">
            <v>171.1</v>
          </cell>
          <cell r="M1080">
            <v>165.6</v>
          </cell>
          <cell r="N1080">
            <v>171.1</v>
          </cell>
          <cell r="O1080">
            <v>1741</v>
          </cell>
        </row>
        <row r="1081">
          <cell r="A1081" t="str">
            <v xml:space="preserve">     Susquehanna #1 (Spent Fuel)</v>
          </cell>
          <cell r="B1081">
            <v>6.6000000000000003E-2</v>
          </cell>
          <cell r="C1081">
            <v>44.7</v>
          </cell>
          <cell r="D1081">
            <v>40.4</v>
          </cell>
          <cell r="E1081">
            <v>44.7</v>
          </cell>
          <cell r="F1081">
            <v>43.3</v>
          </cell>
          <cell r="G1081">
            <v>28</v>
          </cell>
          <cell r="H1081">
            <v>43.3</v>
          </cell>
          <cell r="I1081">
            <v>44.7</v>
          </cell>
          <cell r="J1081">
            <v>44.7</v>
          </cell>
          <cell r="K1081">
            <v>43.3</v>
          </cell>
          <cell r="L1081">
            <v>44.7</v>
          </cell>
          <cell r="M1081">
            <v>43.3</v>
          </cell>
          <cell r="N1081">
            <v>44.7</v>
          </cell>
          <cell r="O1081">
            <v>510</v>
          </cell>
        </row>
        <row r="1082">
          <cell r="A1082" t="str">
            <v xml:space="preserve">     Susquehanna #2 (Spent Fuel)</v>
          </cell>
          <cell r="B1082">
            <v>6.6000000000000003E-2</v>
          </cell>
          <cell r="C1082">
            <v>44.8</v>
          </cell>
          <cell r="D1082">
            <v>39.9</v>
          </cell>
          <cell r="E1082">
            <v>11</v>
          </cell>
          <cell r="F1082">
            <v>2.6</v>
          </cell>
          <cell r="G1082">
            <v>44.6</v>
          </cell>
          <cell r="H1082">
            <v>43.8</v>
          </cell>
          <cell r="I1082">
            <v>45.3</v>
          </cell>
          <cell r="J1082">
            <v>45.3</v>
          </cell>
          <cell r="K1082">
            <v>43.8</v>
          </cell>
          <cell r="L1082">
            <v>45.3</v>
          </cell>
          <cell r="M1082">
            <v>43.8</v>
          </cell>
          <cell r="N1082">
            <v>45.3</v>
          </cell>
          <cell r="O1082">
            <v>456</v>
          </cell>
        </row>
        <row r="1083">
          <cell r="A1083" t="str">
            <v xml:space="preserve">     D&amp;D Expense</v>
          </cell>
          <cell r="B1083">
            <v>6.6000000000000003E-2</v>
          </cell>
          <cell r="C1083">
            <v>13.8</v>
          </cell>
          <cell r="D1083">
            <v>13.8</v>
          </cell>
          <cell r="E1083">
            <v>13.8</v>
          </cell>
          <cell r="F1083">
            <v>13.8</v>
          </cell>
          <cell r="G1083">
            <v>13.8</v>
          </cell>
          <cell r="H1083">
            <v>13.9</v>
          </cell>
          <cell r="I1083">
            <v>13.9</v>
          </cell>
          <cell r="J1083">
            <v>13.9</v>
          </cell>
          <cell r="K1083">
            <v>13.9</v>
          </cell>
          <cell r="L1083">
            <v>13.9</v>
          </cell>
          <cell r="M1083">
            <v>13.9</v>
          </cell>
          <cell r="N1083">
            <v>13.9</v>
          </cell>
          <cell r="O1083">
            <v>166</v>
          </cell>
        </row>
        <row r="1085">
          <cell r="A1085" t="str">
            <v xml:space="preserve"> TOTAL</v>
          </cell>
          <cell r="C1085">
            <v>452.1</v>
          </cell>
          <cell r="D1085">
            <v>406.9</v>
          </cell>
          <cell r="E1085">
            <v>283.90000000000003</v>
          </cell>
          <cell r="F1085">
            <v>234.4</v>
          </cell>
          <cell r="G1085">
            <v>361.6</v>
          </cell>
          <cell r="H1085">
            <v>431.5</v>
          </cell>
          <cell r="I1085">
            <v>445.4</v>
          </cell>
          <cell r="J1085">
            <v>445.4</v>
          </cell>
          <cell r="K1085">
            <v>431.5</v>
          </cell>
          <cell r="L1085">
            <v>445.4</v>
          </cell>
          <cell r="M1085">
            <v>431.5</v>
          </cell>
          <cell r="N1085">
            <v>445.4</v>
          </cell>
          <cell r="O1085">
            <v>4815</v>
          </cell>
        </row>
        <row r="1087">
          <cell r="A1087" t="str">
            <v>* BG&amp;E gets 5.84% of 100% Susq.  This equates to 6.6% of 90% Susq.</v>
          </cell>
        </row>
        <row r="1091">
          <cell r="F1091" t="str">
            <v xml:space="preserve">                              COAL SALES TO ACE BY UNIT</v>
          </cell>
          <cell r="L1091" t="str">
            <v>CASE:2001 FORECAST</v>
          </cell>
          <cell r="P1091" t="str">
            <v>21</v>
          </cell>
        </row>
        <row r="1092">
          <cell r="F1092" t="str">
            <v xml:space="preserve">                </v>
          </cell>
          <cell r="L1092">
            <v>36851</v>
          </cell>
        </row>
        <row r="1093">
          <cell r="F1093" t="str">
            <v xml:space="preserve">                                  (Millions of KWH)</v>
          </cell>
        </row>
        <row r="1095">
          <cell r="A1095" t="str">
            <v>ACE ENTITLEMENT (Sales after</v>
          </cell>
          <cell r="C1095" t="str">
            <v>JANUARY</v>
          </cell>
          <cell r="D1095" t="str">
            <v>FEBRUARY</v>
          </cell>
          <cell r="E1095" t="str">
            <v>MARCH</v>
          </cell>
          <cell r="F1095" t="str">
            <v>APRIL</v>
          </cell>
          <cell r="G1095" t="str">
            <v>MAY</v>
          </cell>
          <cell r="H1095" t="str">
            <v>JUNE</v>
          </cell>
          <cell r="I1095" t="str">
            <v>JULY</v>
          </cell>
          <cell r="J1095" t="str">
            <v>AUGUST</v>
          </cell>
          <cell r="K1095" t="str">
            <v>SEPTEMBER</v>
          </cell>
          <cell r="L1095" t="str">
            <v>OCTOBER</v>
          </cell>
          <cell r="M1095" t="str">
            <v>NOVEMBER</v>
          </cell>
          <cell r="N1095" t="str">
            <v>DECEMBER</v>
          </cell>
          <cell r="O1095" t="str">
            <v>TOTAL</v>
          </cell>
        </row>
        <row r="1096">
          <cell r="A1096" t="str">
            <v xml:space="preserve">            loss adjustment)</v>
          </cell>
          <cell r="B1096">
            <v>0</v>
          </cell>
        </row>
        <row r="1097">
          <cell r="A1097" t="str">
            <v xml:space="preserve">    Brunner Is. #1</v>
          </cell>
          <cell r="B1097">
            <v>0</v>
          </cell>
          <cell r="C1097">
            <v>0</v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</row>
        <row r="1098">
          <cell r="A1098" t="str">
            <v xml:space="preserve">    Brunner Is. #2</v>
          </cell>
          <cell r="C1098">
            <v>0</v>
          </cell>
          <cell r="D1098">
            <v>0</v>
          </cell>
          <cell r="E1098">
            <v>0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</row>
        <row r="1099">
          <cell r="A1099" t="str">
            <v xml:space="preserve">    Brunner Is. #3</v>
          </cell>
          <cell r="C1099">
            <v>0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</row>
        <row r="1101">
          <cell r="A1101" t="str">
            <v xml:space="preserve">        TOTAL</v>
          </cell>
          <cell r="C1101">
            <v>0</v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</row>
        <row r="1103">
          <cell r="A1103" t="str">
            <v xml:space="preserve">    Martins Creek #1</v>
          </cell>
          <cell r="C1103">
            <v>0</v>
          </cell>
          <cell r="D1103">
            <v>0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</row>
        <row r="1104">
          <cell r="A1104" t="str">
            <v xml:space="preserve">    Martins Creek #2</v>
          </cell>
          <cell r="C1104">
            <v>0</v>
          </cell>
          <cell r="D1104">
            <v>0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</row>
        <row r="1106">
          <cell r="A1106" t="str">
            <v xml:space="preserve">        TOTAL</v>
          </cell>
          <cell r="C1106">
            <v>0</v>
          </cell>
          <cell r="D1106">
            <v>0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</row>
        <row r="1108">
          <cell r="A1108" t="str">
            <v xml:space="preserve">    Sunbury #1-2</v>
          </cell>
          <cell r="C1108">
            <v>0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</row>
        <row r="1109">
          <cell r="A1109" t="str">
            <v xml:space="preserve">    Sunbury #3</v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</row>
        <row r="1110">
          <cell r="A1110" t="str">
            <v xml:space="preserve">    Sunbury #4</v>
          </cell>
          <cell r="C1110">
            <v>0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</row>
        <row r="1112">
          <cell r="A1112" t="str">
            <v xml:space="preserve">        TOTAL</v>
          </cell>
          <cell r="C1112">
            <v>0</v>
          </cell>
          <cell r="D1112">
            <v>0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</row>
        <row r="1114">
          <cell r="A1114" t="str">
            <v xml:space="preserve">    Holtwood #17</v>
          </cell>
          <cell r="C1114">
            <v>0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</row>
        <row r="1116">
          <cell r="A1116" t="str">
            <v xml:space="preserve">    Montour #1</v>
          </cell>
          <cell r="C1116">
            <v>0</v>
          </cell>
          <cell r="D1116">
            <v>0</v>
          </cell>
          <cell r="E1116">
            <v>0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</row>
        <row r="1117">
          <cell r="A1117" t="str">
            <v xml:space="preserve">    Montour #2</v>
          </cell>
          <cell r="C1117">
            <v>0</v>
          </cell>
          <cell r="D1117">
            <v>0</v>
          </cell>
          <cell r="E1117">
            <v>0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</row>
        <row r="1119">
          <cell r="A1119" t="str">
            <v xml:space="preserve">        TOTAL</v>
          </cell>
          <cell r="C1119">
            <v>0</v>
          </cell>
          <cell r="D1119">
            <v>0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</row>
        <row r="1120">
          <cell r="C1120" t="str">
            <v xml:space="preserve"> =========</v>
          </cell>
          <cell r="D1120" t="str">
            <v xml:space="preserve"> =========</v>
          </cell>
          <cell r="E1120" t="str">
            <v xml:space="preserve"> =========</v>
          </cell>
          <cell r="F1120" t="str">
            <v xml:space="preserve"> =========</v>
          </cell>
          <cell r="G1120" t="str">
            <v xml:space="preserve"> =========</v>
          </cell>
          <cell r="H1120" t="str">
            <v xml:space="preserve"> =========</v>
          </cell>
          <cell r="I1120" t="str">
            <v xml:space="preserve"> =========</v>
          </cell>
          <cell r="J1120" t="str">
            <v xml:space="preserve"> =========</v>
          </cell>
          <cell r="K1120" t="str">
            <v xml:space="preserve"> =========</v>
          </cell>
          <cell r="L1120" t="str">
            <v xml:space="preserve"> =========</v>
          </cell>
          <cell r="M1120" t="str">
            <v xml:space="preserve"> =========</v>
          </cell>
          <cell r="N1120" t="str">
            <v xml:space="preserve"> =========</v>
          </cell>
          <cell r="O1120" t="str">
            <v xml:space="preserve"> =========</v>
          </cell>
        </row>
        <row r="1121">
          <cell r="A1121" t="str">
            <v xml:space="preserve"> TOTAL COAL FIRED SALES TO ACE</v>
          </cell>
          <cell r="C1121">
            <v>0</v>
          </cell>
          <cell r="D1121">
            <v>0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</row>
        <row r="1123">
          <cell r="F1123" t="str">
            <v xml:space="preserve">                 ACE LOSSES              </v>
          </cell>
        </row>
        <row r="1124">
          <cell r="F1124" t="str">
            <v xml:space="preserve">                                 SALES TO ACE BY UNIT</v>
          </cell>
          <cell r="L1124" t="str">
            <v xml:space="preserve">                         </v>
          </cell>
        </row>
        <row r="1125">
          <cell r="F1125" t="str">
            <v xml:space="preserve">                 </v>
          </cell>
          <cell r="L1125" t="str">
            <v xml:space="preserve">                        </v>
          </cell>
        </row>
        <row r="1126">
          <cell r="F1126" t="str">
            <v xml:space="preserve">                                  (Millions of KWH)</v>
          </cell>
        </row>
        <row r="1128">
          <cell r="B1128" t="str">
            <v>LOSS %</v>
          </cell>
          <cell r="C1128" t="str">
            <v>JANUARY</v>
          </cell>
          <cell r="D1128" t="str">
            <v>FEBRUARY</v>
          </cell>
          <cell r="E1128" t="str">
            <v>MARCH</v>
          </cell>
          <cell r="F1128" t="str">
            <v>APRIL</v>
          </cell>
          <cell r="G1128" t="str">
            <v>MAY</v>
          </cell>
          <cell r="H1128" t="str">
            <v>JUNE</v>
          </cell>
          <cell r="I1128" t="str">
            <v>JULY</v>
          </cell>
          <cell r="J1128" t="str">
            <v>AUGUST</v>
          </cell>
          <cell r="K1128" t="str">
            <v>SEPTEMBER</v>
          </cell>
          <cell r="L1128" t="str">
            <v>OCTOBER</v>
          </cell>
          <cell r="M1128" t="str">
            <v>NOVEMBER</v>
          </cell>
          <cell r="N1128" t="str">
            <v>DECEMBER</v>
          </cell>
          <cell r="O1128" t="str">
            <v>TOTAL</v>
          </cell>
        </row>
        <row r="1130">
          <cell r="A1130" t="str">
            <v>ACE LOSSES (1.7% of 3.42%)</v>
          </cell>
          <cell r="B1130">
            <v>1.7000000000000001E-2</v>
          </cell>
          <cell r="C1130">
            <v>0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</row>
        <row r="1132">
          <cell r="F1132" t="str">
            <v xml:space="preserve">                             COST FOR COAL SALES TO ACE</v>
          </cell>
        </row>
        <row r="1133">
          <cell r="F1133" t="str">
            <v xml:space="preserve">                    </v>
          </cell>
        </row>
        <row r="1134">
          <cell r="F1134" t="str">
            <v xml:space="preserve">                               (Thousands of Dollars)     </v>
          </cell>
        </row>
        <row r="1136">
          <cell r="A1136" t="str">
            <v>ACE FUEL EXPENSE</v>
          </cell>
          <cell r="B1136" t="str">
            <v>% SHARE</v>
          </cell>
          <cell r="C1136" t="str">
            <v>JANUARY</v>
          </cell>
          <cell r="D1136" t="str">
            <v>FEBRUARY</v>
          </cell>
          <cell r="E1136" t="str">
            <v>MARCH</v>
          </cell>
          <cell r="F1136" t="str">
            <v>APRIL</v>
          </cell>
          <cell r="G1136" t="str">
            <v>MAY</v>
          </cell>
          <cell r="H1136" t="str">
            <v>JUNE</v>
          </cell>
          <cell r="I1136" t="str">
            <v>JULY</v>
          </cell>
          <cell r="J1136" t="str">
            <v>AUGUST</v>
          </cell>
          <cell r="K1136" t="str">
            <v>SEPTEMBER</v>
          </cell>
          <cell r="L1136" t="str">
            <v>OCTOBER</v>
          </cell>
          <cell r="M1136" t="str">
            <v>NOVEMBER</v>
          </cell>
          <cell r="N1136" t="str">
            <v>DECEMBER</v>
          </cell>
          <cell r="O1136" t="str">
            <v>TOTAL</v>
          </cell>
        </row>
        <row r="1137">
          <cell r="A1137" t="str">
            <v xml:space="preserve">                 </v>
          </cell>
          <cell r="B1137">
            <v>0</v>
          </cell>
        </row>
        <row r="1138">
          <cell r="A1138" t="str">
            <v xml:space="preserve">    Brunner Island</v>
          </cell>
          <cell r="B1138">
            <v>0</v>
          </cell>
          <cell r="C1138">
            <v>0</v>
          </cell>
          <cell r="D1138">
            <v>0</v>
          </cell>
          <cell r="E1138">
            <v>0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</row>
        <row r="1139">
          <cell r="A1139" t="str">
            <v xml:space="preserve">    Martins Creek 1-2</v>
          </cell>
          <cell r="C1139">
            <v>0</v>
          </cell>
          <cell r="D1139">
            <v>0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</row>
        <row r="1140">
          <cell r="A1140" t="str">
            <v xml:space="preserve">    Sunbury</v>
          </cell>
          <cell r="C1140">
            <v>0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</row>
        <row r="1141">
          <cell r="A1141" t="str">
            <v xml:space="preserve">    Holtwood</v>
          </cell>
          <cell r="C1141">
            <v>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</row>
        <row r="1142">
          <cell r="A1142" t="str">
            <v xml:space="preserve">    Montour</v>
          </cell>
          <cell r="C1142">
            <v>0</v>
          </cell>
          <cell r="D1142">
            <v>0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</row>
        <row r="1143">
          <cell r="A1143" t="str">
            <v xml:space="preserve">    Retired Miner's Health Care Costs</v>
          </cell>
          <cell r="C1143">
            <v>0</v>
          </cell>
          <cell r="D1143">
            <v>0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</row>
        <row r="1144">
          <cell r="A1144" t="str">
            <v xml:space="preserve">    Conemaugh Scrubber Cost</v>
          </cell>
          <cell r="C1144">
            <v>0</v>
          </cell>
          <cell r="D1144">
            <v>0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</row>
        <row r="1145">
          <cell r="C1145" t="str">
            <v xml:space="preserve"> ========</v>
          </cell>
          <cell r="D1145" t="str">
            <v xml:space="preserve"> ========</v>
          </cell>
          <cell r="E1145" t="str">
            <v xml:space="preserve"> ========</v>
          </cell>
          <cell r="F1145" t="str">
            <v xml:space="preserve"> ========</v>
          </cell>
          <cell r="G1145" t="str">
            <v xml:space="preserve"> ========</v>
          </cell>
          <cell r="H1145" t="str">
            <v xml:space="preserve"> ========</v>
          </cell>
          <cell r="I1145" t="str">
            <v xml:space="preserve"> ========</v>
          </cell>
          <cell r="J1145" t="str">
            <v xml:space="preserve"> ========</v>
          </cell>
          <cell r="K1145" t="str">
            <v xml:space="preserve"> ========</v>
          </cell>
          <cell r="L1145" t="str">
            <v xml:space="preserve"> ========</v>
          </cell>
          <cell r="M1145" t="str">
            <v xml:space="preserve"> ========</v>
          </cell>
          <cell r="N1145" t="str">
            <v xml:space="preserve"> ========</v>
          </cell>
          <cell r="O1145" t="str">
            <v xml:space="preserve"> ========</v>
          </cell>
        </row>
        <row r="1146">
          <cell r="A1146" t="str">
            <v xml:space="preserve"> TOTAL COAL EXPENSE FOR ACE SALE</v>
          </cell>
          <cell r="C1146">
            <v>0</v>
          </cell>
          <cell r="D1146">
            <v>0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</row>
        <row r="1148">
          <cell r="C1148" t="str">
            <v xml:space="preserve">                   </v>
          </cell>
          <cell r="F1148" t="str">
            <v xml:space="preserve">   CAPACITY FACTORS - %</v>
          </cell>
          <cell r="L1148" t="str">
            <v>CASE:2001 FORECAST</v>
          </cell>
          <cell r="P1148" t="str">
            <v>22</v>
          </cell>
        </row>
        <row r="1149">
          <cell r="C1149" t="str">
            <v xml:space="preserve">                 </v>
          </cell>
          <cell r="L1149">
            <v>36851</v>
          </cell>
        </row>
        <row r="1150">
          <cell r="B1150" t="str">
            <v>Winter</v>
          </cell>
        </row>
        <row r="1151">
          <cell r="B1151" t="str">
            <v>Rating</v>
          </cell>
        </row>
        <row r="1152">
          <cell r="A1152" t="str">
            <v>PP&amp;L GENERATING UNITS</v>
          </cell>
          <cell r="B1152" t="str">
            <v>(MW)</v>
          </cell>
          <cell r="C1152" t="str">
            <v>JANUARY</v>
          </cell>
          <cell r="D1152" t="str">
            <v>FEBRUARY</v>
          </cell>
          <cell r="E1152" t="str">
            <v>MARCH</v>
          </cell>
          <cell r="F1152" t="str">
            <v>APRIL</v>
          </cell>
          <cell r="G1152" t="str">
            <v>MAY</v>
          </cell>
          <cell r="H1152" t="str">
            <v>JUNE</v>
          </cell>
          <cell r="I1152" t="str">
            <v>JULY</v>
          </cell>
          <cell r="J1152" t="str">
            <v>AUGUST</v>
          </cell>
          <cell r="K1152" t="str">
            <v>SEPTEMBER</v>
          </cell>
          <cell r="L1152" t="str">
            <v>OCTOBER</v>
          </cell>
          <cell r="M1152" t="str">
            <v>NOVEMBER</v>
          </cell>
          <cell r="N1152" t="str">
            <v>DECEMBER</v>
          </cell>
          <cell r="O1152" t="str">
            <v>TOTAL</v>
          </cell>
        </row>
        <row r="1154">
          <cell r="A1154" t="str">
            <v xml:space="preserve">    Brunner Is. #1</v>
          </cell>
          <cell r="B1154">
            <v>334</v>
          </cell>
          <cell r="C1154">
            <v>74.44787843667504</v>
          </cell>
          <cell r="D1154">
            <v>75.741374394068998</v>
          </cell>
          <cell r="E1154">
            <v>72.435773614062199</v>
          </cell>
          <cell r="F1154">
            <v>66.533599467731207</v>
          </cell>
          <cell r="G1154">
            <v>51.50988345888868</v>
          </cell>
          <cell r="H1154">
            <v>69.860279441117768</v>
          </cell>
          <cell r="I1154">
            <v>74.44787843667504</v>
          </cell>
          <cell r="J1154">
            <v>76.459983259287881</v>
          </cell>
          <cell r="K1154">
            <v>64.87025948103792</v>
          </cell>
          <cell r="L1154">
            <v>73.119889253750557</v>
          </cell>
          <cell r="M1154">
            <v>40.460745176314035</v>
          </cell>
          <cell r="N1154">
            <v>66.359217049771431</v>
          </cell>
          <cell r="O1154">
            <v>67.19437836655456</v>
          </cell>
        </row>
        <row r="1155">
          <cell r="A1155" t="str">
            <v xml:space="preserve">    Brunner Is. #2</v>
          </cell>
          <cell r="B1155">
            <v>390</v>
          </cell>
          <cell r="C1155">
            <v>75.475599669148068</v>
          </cell>
          <cell r="D1155">
            <v>76.312576312576311</v>
          </cell>
          <cell r="E1155">
            <v>68.927488282326991</v>
          </cell>
          <cell r="F1155">
            <v>60.541310541310537</v>
          </cell>
          <cell r="G1155">
            <v>41.011855527984558</v>
          </cell>
          <cell r="H1155">
            <v>66.239316239316238</v>
          </cell>
          <cell r="I1155">
            <v>72.718500137854988</v>
          </cell>
          <cell r="J1155">
            <v>75.820237110559688</v>
          </cell>
          <cell r="K1155">
            <v>13.817663817663815</v>
          </cell>
          <cell r="L1155">
            <v>5.8933002481389583</v>
          </cell>
          <cell r="M1155">
            <v>57.90598290598291</v>
          </cell>
          <cell r="N1155">
            <v>66.066997518610421</v>
          </cell>
          <cell r="O1155">
            <v>56.638566912539517</v>
          </cell>
        </row>
        <row r="1156">
          <cell r="A1156" t="str">
            <v xml:space="preserve">    Brunner Is. #3</v>
          </cell>
          <cell r="B1156">
            <v>745</v>
          </cell>
          <cell r="C1156">
            <v>73.969834740564337</v>
          </cell>
          <cell r="D1156">
            <v>79.897730904442312</v>
          </cell>
          <cell r="E1156">
            <v>82.99054629429169</v>
          </cell>
          <cell r="F1156">
            <v>39.149888143176739</v>
          </cell>
          <cell r="G1156">
            <v>55.928411633109619</v>
          </cell>
          <cell r="H1156">
            <v>76.435495898583142</v>
          </cell>
          <cell r="I1156">
            <v>77.578119362055276</v>
          </cell>
          <cell r="J1156">
            <v>75.773977051309814</v>
          </cell>
          <cell r="K1156">
            <v>61.521252796420583</v>
          </cell>
          <cell r="L1156">
            <v>58.526376560583095</v>
          </cell>
          <cell r="M1156">
            <v>44.239373601789708</v>
          </cell>
          <cell r="N1156">
            <v>70.560005773255398</v>
          </cell>
          <cell r="O1156">
            <v>66.393919892127116</v>
          </cell>
        </row>
        <row r="1158">
          <cell r="A1158" t="str">
            <v xml:space="preserve">        TOTAL</v>
          </cell>
          <cell r="B1158">
            <v>1469</v>
          </cell>
          <cell r="C1158">
            <v>74.478286011257751</v>
          </cell>
          <cell r="D1158">
            <v>78.000907646925342</v>
          </cell>
          <cell r="E1158">
            <v>76.857199323656644</v>
          </cell>
          <cell r="F1158">
            <v>51.05513955071477</v>
          </cell>
          <cell r="G1158">
            <v>50.963642884853279</v>
          </cell>
          <cell r="H1158">
            <v>72.233567808789047</v>
          </cell>
          <cell r="I1158">
            <v>75.576246001595706</v>
          </cell>
          <cell r="J1158">
            <v>75.942232665041686</v>
          </cell>
          <cell r="K1158">
            <v>49.61803191891687</v>
          </cell>
          <cell r="L1158">
            <v>47.871055578734705</v>
          </cell>
          <cell r="M1158">
            <v>47.008547008547005</v>
          </cell>
          <cell r="N1158">
            <v>68.412057064640564</v>
          </cell>
          <cell r="O1158">
            <v>63.985999857014534</v>
          </cell>
        </row>
        <row r="1160">
          <cell r="A1160" t="str">
            <v xml:space="preserve">    Martins Creek #1</v>
          </cell>
          <cell r="B1160">
            <v>150</v>
          </cell>
          <cell r="C1160">
            <v>358.2437275985663</v>
          </cell>
          <cell r="D1160">
            <v>378.67063492063488</v>
          </cell>
          <cell r="E1160">
            <v>344.98207885304657</v>
          </cell>
          <cell r="F1160">
            <v>0</v>
          </cell>
          <cell r="G1160">
            <v>108.42293906810035</v>
          </cell>
          <cell r="H1160">
            <v>398.14814814814815</v>
          </cell>
          <cell r="I1160">
            <v>418.27956989247309</v>
          </cell>
          <cell r="J1160">
            <v>409.31899641577064</v>
          </cell>
          <cell r="K1160">
            <v>356.7592592592593</v>
          </cell>
          <cell r="L1160">
            <v>347.67025089605738</v>
          </cell>
          <cell r="M1160">
            <v>267.40740740740745</v>
          </cell>
          <cell r="N1160">
            <v>345.34050179211471</v>
          </cell>
          <cell r="O1160">
            <v>311.18721461187215</v>
          </cell>
        </row>
        <row r="1161">
          <cell r="A1161" t="str">
            <v xml:space="preserve">    Martins Creek #2</v>
          </cell>
          <cell r="B1161">
            <v>150</v>
          </cell>
          <cell r="C1161">
            <v>372.93906810035844</v>
          </cell>
          <cell r="D1161">
            <v>381.94444444444446</v>
          </cell>
          <cell r="E1161">
            <v>272.40143369175627</v>
          </cell>
          <cell r="F1161">
            <v>365.74074074074076</v>
          </cell>
          <cell r="G1161">
            <v>336.02150537634407</v>
          </cell>
          <cell r="H1161">
            <v>398.14814814814815</v>
          </cell>
          <cell r="I1161">
            <v>421.86379928315415</v>
          </cell>
          <cell r="J1161">
            <v>411.82795698924735</v>
          </cell>
          <cell r="K1161">
            <v>359.16666666666669</v>
          </cell>
          <cell r="L1161">
            <v>267.02508960573476</v>
          </cell>
          <cell r="M1161">
            <v>356.48148148148147</v>
          </cell>
          <cell r="N1161">
            <v>362.45519713261649</v>
          </cell>
          <cell r="O1161">
            <v>358.52359208523592</v>
          </cell>
        </row>
        <row r="1163">
          <cell r="A1163" t="str">
            <v xml:space="preserve">        TOTAL</v>
          </cell>
          <cell r="B1163">
            <v>300</v>
          </cell>
          <cell r="C1163">
            <v>55.555555555555557</v>
          </cell>
          <cell r="D1163">
            <v>58.035714285714285</v>
          </cell>
          <cell r="E1163">
            <v>41.666666666666671</v>
          </cell>
          <cell r="F1163">
            <v>45.370370370370374</v>
          </cell>
          <cell r="G1163">
            <v>27.598566308243729</v>
          </cell>
          <cell r="H1163">
            <v>40.833333333333336</v>
          </cell>
          <cell r="I1163">
            <v>40.90501792114695</v>
          </cell>
          <cell r="J1163">
            <v>44.220430107526887</v>
          </cell>
          <cell r="K1163">
            <v>16.168981481481481</v>
          </cell>
          <cell r="L1163">
            <v>60.08064516129032</v>
          </cell>
          <cell r="M1163">
            <v>34.768518518518512</v>
          </cell>
          <cell r="N1163">
            <v>42.11469534050179</v>
          </cell>
          <cell r="O1163">
            <v>334.85540334855403</v>
          </cell>
        </row>
        <row r="1165">
          <cell r="A1165" t="str">
            <v xml:space="preserve">    Sunbury #1,2,&amp;3</v>
          </cell>
          <cell r="B1165">
            <v>264</v>
          </cell>
          <cell r="C1165">
            <v>0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</row>
        <row r="1166">
          <cell r="A1166" t="str">
            <v xml:space="preserve">    Sunbury #4</v>
          </cell>
          <cell r="B1166">
            <v>134</v>
          </cell>
          <cell r="C1166">
            <v>0</v>
          </cell>
          <cell r="D1166">
            <v>0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</row>
        <row r="1168">
          <cell r="A1168" t="str">
            <v xml:space="preserve">        TOTAL</v>
          </cell>
          <cell r="B1168">
            <v>398</v>
          </cell>
          <cell r="C1168">
            <v>0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</row>
        <row r="1170">
          <cell r="A1170" t="str">
            <v xml:space="preserve">    Holtwood #17</v>
          </cell>
          <cell r="B1170">
            <v>73</v>
          </cell>
          <cell r="C1170">
            <v>0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</row>
        <row r="1172">
          <cell r="A1172" t="str">
            <v xml:space="preserve">    Keystone #1 (PL Share)</v>
          </cell>
          <cell r="B1172">
            <v>105</v>
          </cell>
          <cell r="C1172">
            <v>88.325652841781874</v>
          </cell>
          <cell r="D1172">
            <v>90.702947845804999</v>
          </cell>
          <cell r="E1172">
            <v>88.325652841781874</v>
          </cell>
          <cell r="F1172">
            <v>87.301587301587304</v>
          </cell>
          <cell r="G1172">
            <v>88.325652841781874</v>
          </cell>
          <cell r="H1172">
            <v>87.301587301587304</v>
          </cell>
          <cell r="I1172">
            <v>88.325652841781874</v>
          </cell>
          <cell r="J1172">
            <v>88.325652841781874</v>
          </cell>
          <cell r="K1172">
            <v>87.301587301587304</v>
          </cell>
          <cell r="L1172">
            <v>88.325652841781874</v>
          </cell>
          <cell r="M1172">
            <v>87.301587301587304</v>
          </cell>
          <cell r="N1172">
            <v>88.325652841781874</v>
          </cell>
          <cell r="O1172">
            <v>88.171341595999124</v>
          </cell>
        </row>
        <row r="1173">
          <cell r="A1173" t="str">
            <v xml:space="preserve">    Keystone #2 (PL Share)</v>
          </cell>
          <cell r="B1173">
            <v>105</v>
          </cell>
          <cell r="C1173">
            <v>88.325652841781874</v>
          </cell>
          <cell r="D1173">
            <v>90.702947845804999</v>
          </cell>
          <cell r="E1173">
            <v>88.325652841781874</v>
          </cell>
          <cell r="F1173">
            <v>64.417989417989418</v>
          </cell>
          <cell r="G1173">
            <v>0</v>
          </cell>
          <cell r="H1173">
            <v>87.301587301587304</v>
          </cell>
          <cell r="I1173">
            <v>88.325652841781874</v>
          </cell>
          <cell r="J1173">
            <v>88.325652841781874</v>
          </cell>
          <cell r="K1173">
            <v>87.301587301587304</v>
          </cell>
          <cell r="L1173">
            <v>88.325652841781874</v>
          </cell>
          <cell r="M1173">
            <v>87.301587301587304</v>
          </cell>
          <cell r="N1173">
            <v>88.325652841781874</v>
          </cell>
          <cell r="O1173">
            <v>78.821482931071969</v>
          </cell>
        </row>
        <row r="1175">
          <cell r="A1175" t="str">
            <v xml:space="preserve">        TOTAL</v>
          </cell>
          <cell r="B1175">
            <v>210</v>
          </cell>
          <cell r="C1175">
            <v>88.325652841781874</v>
          </cell>
          <cell r="D1175">
            <v>90.702947845804999</v>
          </cell>
          <cell r="E1175">
            <v>88.325652841781874</v>
          </cell>
          <cell r="F1175">
            <v>75.859788359788368</v>
          </cell>
          <cell r="G1175">
            <v>44.162826420890937</v>
          </cell>
          <cell r="H1175">
            <v>87.301587301587304</v>
          </cell>
          <cell r="I1175">
            <v>88.325652841781874</v>
          </cell>
          <cell r="J1175">
            <v>88.325652841781874</v>
          </cell>
          <cell r="K1175">
            <v>87.301587301587304</v>
          </cell>
          <cell r="L1175">
            <v>88.325652841781874</v>
          </cell>
          <cell r="M1175">
            <v>87.301587301587304</v>
          </cell>
          <cell r="N1175">
            <v>88.325652841781874</v>
          </cell>
          <cell r="O1175">
            <v>83.496412263535547</v>
          </cell>
        </row>
        <row r="1177">
          <cell r="A1177" t="str">
            <v xml:space="preserve">    Conemaugh #1 (PL Share)</v>
          </cell>
          <cell r="B1177">
            <v>97</v>
          </cell>
          <cell r="C1177">
            <v>116.94934042789048</v>
          </cell>
          <cell r="D1177">
            <v>121.0419734904271</v>
          </cell>
          <cell r="E1177">
            <v>116.94934042789048</v>
          </cell>
          <cell r="F1177">
            <v>116.83848797250859</v>
          </cell>
          <cell r="G1177">
            <v>116.94934042789048</v>
          </cell>
          <cell r="H1177">
            <v>116.83848797250859</v>
          </cell>
          <cell r="I1177">
            <v>116.94934042789048</v>
          </cell>
          <cell r="J1177">
            <v>116.94934042789048</v>
          </cell>
          <cell r="K1177">
            <v>31.214203894616265</v>
          </cell>
          <cell r="L1177">
            <v>0</v>
          </cell>
          <cell r="M1177">
            <v>38.946162657502867</v>
          </cell>
          <cell r="N1177">
            <v>116.94934042789048</v>
          </cell>
          <cell r="O1177">
            <v>93.913289083462786</v>
          </cell>
        </row>
        <row r="1178">
          <cell r="A1178" t="str">
            <v xml:space="preserve">    Conemaugh #2 (PL Share)</v>
          </cell>
          <cell r="B1178">
            <v>97</v>
          </cell>
          <cell r="C1178">
            <v>116.53364372020839</v>
          </cell>
          <cell r="D1178">
            <v>121.0419734904271</v>
          </cell>
          <cell r="E1178">
            <v>116.94934042789048</v>
          </cell>
          <cell r="F1178">
            <v>116.83848797250859</v>
          </cell>
          <cell r="G1178">
            <v>116.94934042789048</v>
          </cell>
          <cell r="H1178">
            <v>116.83848797250859</v>
          </cell>
          <cell r="I1178">
            <v>116.94934042789048</v>
          </cell>
          <cell r="J1178">
            <v>116.94934042789048</v>
          </cell>
          <cell r="K1178">
            <v>116.83848797250859</v>
          </cell>
          <cell r="L1178">
            <v>116.94934042789048</v>
          </cell>
          <cell r="M1178">
            <v>116.83848797250859</v>
          </cell>
          <cell r="N1178">
            <v>89.374792151646162</v>
          </cell>
          <cell r="O1178">
            <v>114.86136609706726</v>
          </cell>
        </row>
        <row r="1179">
          <cell r="B1179" t="str">
            <v xml:space="preserve"> --------</v>
          </cell>
          <cell r="C1179" t="str">
            <v xml:space="preserve"> --------</v>
          </cell>
          <cell r="D1179" t="str">
            <v xml:space="preserve"> --------</v>
          </cell>
          <cell r="E1179" t="str">
            <v xml:space="preserve"> --------</v>
          </cell>
          <cell r="F1179" t="str">
            <v xml:space="preserve"> --------</v>
          </cell>
          <cell r="G1179" t="str">
            <v xml:space="preserve"> --------</v>
          </cell>
          <cell r="H1179" t="str">
            <v xml:space="preserve"> --------</v>
          </cell>
          <cell r="I1179" t="str">
            <v xml:space="preserve"> --------</v>
          </cell>
          <cell r="J1179" t="str">
            <v xml:space="preserve"> --------</v>
          </cell>
          <cell r="K1179" t="str">
            <v xml:space="preserve"> --------</v>
          </cell>
          <cell r="L1179" t="str">
            <v xml:space="preserve"> --------</v>
          </cell>
          <cell r="M1179" t="str">
            <v xml:space="preserve"> --------</v>
          </cell>
          <cell r="N1179" t="str">
            <v xml:space="preserve"> --------</v>
          </cell>
          <cell r="O1179" t="str">
            <v xml:space="preserve">  --------</v>
          </cell>
        </row>
        <row r="1180">
          <cell r="A1180" t="str">
            <v xml:space="preserve">        TOTAL</v>
          </cell>
          <cell r="B1180">
            <v>194</v>
          </cell>
          <cell r="C1180">
            <v>116.74149207404943</v>
          </cell>
          <cell r="D1180">
            <v>121.0419734904271</v>
          </cell>
          <cell r="E1180">
            <v>116.94934042789048</v>
          </cell>
          <cell r="F1180">
            <v>116.83848797250859</v>
          </cell>
          <cell r="G1180">
            <v>116.94934042789048</v>
          </cell>
          <cell r="H1180">
            <v>116.83848797250859</v>
          </cell>
          <cell r="I1180">
            <v>116.94934042789048</v>
          </cell>
          <cell r="J1180">
            <v>116.94934042789048</v>
          </cell>
          <cell r="K1180">
            <v>74.026345933562425</v>
          </cell>
          <cell r="L1180">
            <v>58.474670213945238</v>
          </cell>
          <cell r="M1180">
            <v>77.892325315005735</v>
          </cell>
          <cell r="N1180">
            <v>103.16206628976832</v>
          </cell>
          <cell r="O1180">
            <v>104.38732759026502</v>
          </cell>
        </row>
        <row r="1182">
          <cell r="A1182" t="str">
            <v xml:space="preserve">    Montour #1</v>
          </cell>
          <cell r="B1182">
            <v>770</v>
          </cell>
          <cell r="C1182">
            <v>69.787739142577863</v>
          </cell>
          <cell r="D1182">
            <v>73.767006802721085</v>
          </cell>
          <cell r="E1182">
            <v>67.204301075268816</v>
          </cell>
          <cell r="F1182">
            <v>0</v>
          </cell>
          <cell r="G1182">
            <v>21.121351766513058</v>
          </cell>
          <cell r="H1182">
            <v>77.561327561327573</v>
          </cell>
          <cell r="I1182">
            <v>81.483033095936321</v>
          </cell>
          <cell r="J1182">
            <v>79.737466834241033</v>
          </cell>
          <cell r="K1182">
            <v>69.498556998556992</v>
          </cell>
          <cell r="L1182">
            <v>67.727970953777401</v>
          </cell>
          <cell r="M1182">
            <v>52.092352092352094</v>
          </cell>
          <cell r="N1182">
            <v>67.274123725736629</v>
          </cell>
          <cell r="O1182">
            <v>60.620885963351718</v>
          </cell>
        </row>
        <row r="1183">
          <cell r="A1183" t="str">
            <v xml:space="preserve">    Montour #2</v>
          </cell>
          <cell r="B1183">
            <v>755</v>
          </cell>
          <cell r="C1183">
            <v>74.093854589475185</v>
          </cell>
          <cell r="D1183">
            <v>75.883002207505513</v>
          </cell>
          <cell r="E1183">
            <v>54.119490137435022</v>
          </cell>
          <cell r="F1183">
            <v>72.663723325974985</v>
          </cell>
          <cell r="G1183">
            <v>66.759239478743865</v>
          </cell>
          <cell r="H1183">
            <v>79.102281089036055</v>
          </cell>
          <cell r="I1183">
            <v>83.813999857580285</v>
          </cell>
          <cell r="J1183">
            <v>81.820123905148478</v>
          </cell>
          <cell r="K1183">
            <v>71.357615894039739</v>
          </cell>
          <cell r="L1183">
            <v>53.051342305775123</v>
          </cell>
          <cell r="M1183">
            <v>70.824135393671824</v>
          </cell>
          <cell r="N1183">
            <v>72.010966317738379</v>
          </cell>
          <cell r="O1183">
            <v>71.229852732166066</v>
          </cell>
        </row>
        <row r="1184">
          <cell r="B1184" t="str">
            <v xml:space="preserve"> --------</v>
          </cell>
          <cell r="C1184" t="str">
            <v xml:space="preserve"> --------</v>
          </cell>
          <cell r="D1184" t="str">
            <v xml:space="preserve"> --------</v>
          </cell>
          <cell r="E1184" t="str">
            <v xml:space="preserve"> --------</v>
          </cell>
          <cell r="F1184" t="str">
            <v xml:space="preserve"> --------</v>
          </cell>
          <cell r="G1184" t="str">
            <v xml:space="preserve"> --------</v>
          </cell>
          <cell r="H1184" t="str">
            <v xml:space="preserve"> --------</v>
          </cell>
          <cell r="I1184" t="str">
            <v xml:space="preserve"> --------</v>
          </cell>
          <cell r="J1184" t="str">
            <v xml:space="preserve"> --------</v>
          </cell>
          <cell r="K1184" t="str">
            <v xml:space="preserve"> --------</v>
          </cell>
          <cell r="L1184" t="str">
            <v xml:space="preserve"> --------</v>
          </cell>
          <cell r="M1184" t="str">
            <v xml:space="preserve"> --------</v>
          </cell>
          <cell r="N1184" t="str">
            <v xml:space="preserve"> --------</v>
          </cell>
          <cell r="O1184" t="str">
            <v xml:space="preserve">  --------</v>
          </cell>
        </row>
        <row r="1185">
          <cell r="A1185" t="str">
            <v xml:space="preserve">        TOTAL</v>
          </cell>
          <cell r="B1185">
            <v>1525</v>
          </cell>
          <cell r="C1185">
            <v>71.919619249074557</v>
          </cell>
          <cell r="D1185">
            <v>74.814597970335683</v>
          </cell>
          <cell r="E1185">
            <v>60.726247135554381</v>
          </cell>
          <cell r="F1185">
            <v>35.974499089253186</v>
          </cell>
          <cell r="G1185">
            <v>43.715846994535518</v>
          </cell>
          <cell r="H1185">
            <v>78.32422586520947</v>
          </cell>
          <cell r="I1185">
            <v>82.637052705799405</v>
          </cell>
          <cell r="J1185">
            <v>80.768552793936195</v>
          </cell>
          <cell r="K1185">
            <v>70.418943533697629</v>
          </cell>
          <cell r="L1185">
            <v>60.461836770668079</v>
          </cell>
          <cell r="M1185">
            <v>61.366120218579233</v>
          </cell>
          <cell r="N1185">
            <v>69.619249074563726</v>
          </cell>
          <cell r="O1185">
            <v>65.873194101354898</v>
          </cell>
        </row>
        <row r="1186">
          <cell r="B1186" t="str">
            <v xml:space="preserve"> =========</v>
          </cell>
          <cell r="C1186" t="str">
            <v xml:space="preserve"> =========</v>
          </cell>
          <cell r="D1186" t="str">
            <v xml:space="preserve"> =========</v>
          </cell>
          <cell r="E1186" t="str">
            <v xml:space="preserve"> =========</v>
          </cell>
          <cell r="F1186" t="str">
            <v xml:space="preserve"> =========</v>
          </cell>
          <cell r="G1186" t="str">
            <v xml:space="preserve"> =========</v>
          </cell>
          <cell r="H1186" t="str">
            <v xml:space="preserve"> =========</v>
          </cell>
          <cell r="I1186" t="str">
            <v xml:space="preserve"> =========</v>
          </cell>
          <cell r="J1186" t="str">
            <v xml:space="preserve"> =========</v>
          </cell>
          <cell r="K1186" t="str">
            <v xml:space="preserve"> =========</v>
          </cell>
          <cell r="L1186" t="str">
            <v xml:space="preserve"> =========</v>
          </cell>
          <cell r="M1186" t="str">
            <v xml:space="preserve"> =========</v>
          </cell>
          <cell r="N1186" t="str">
            <v xml:space="preserve"> =========</v>
          </cell>
          <cell r="O1186" t="str">
            <v xml:space="preserve"> =========</v>
          </cell>
        </row>
        <row r="1187">
          <cell r="A1187" t="str">
            <v xml:space="preserve"> TOTAL COAL FIRED</v>
          </cell>
          <cell r="B1187">
            <v>4169</v>
          </cell>
          <cell r="C1187">
            <v>66.430540832617609</v>
          </cell>
          <cell r="D1187">
            <v>69.229088853099398</v>
          </cell>
          <cell r="E1187">
            <v>62.184531501069081</v>
          </cell>
          <cell r="F1187">
            <v>43.672210228938468</v>
          </cell>
          <cell r="G1187">
            <v>43.601389673395808</v>
          </cell>
          <cell r="H1187">
            <v>66.875882838943525</v>
          </cell>
          <cell r="I1187">
            <v>69.693229855796872</v>
          </cell>
          <cell r="J1187">
            <v>69.377277756714307</v>
          </cell>
          <cell r="K1187">
            <v>52.247408118120518</v>
          </cell>
          <cell r="L1187">
            <v>50.478183829958454</v>
          </cell>
          <cell r="M1187">
            <v>49.535593401028756</v>
          </cell>
          <cell r="N1187">
            <v>61.852459396931273</v>
          </cell>
          <cell r="O1187">
            <v>79.801886286145503</v>
          </cell>
        </row>
        <row r="1189">
          <cell r="A1189" t="str">
            <v xml:space="preserve">    Martins Creek #3</v>
          </cell>
          <cell r="B1189">
            <v>820</v>
          </cell>
          <cell r="C1189">
            <v>7.8514293207448205</v>
          </cell>
          <cell r="D1189">
            <v>8.6926538908246229</v>
          </cell>
          <cell r="E1189">
            <v>2.8520849724626274</v>
          </cell>
          <cell r="F1189">
            <v>2.0155826558265586</v>
          </cell>
          <cell r="G1189">
            <v>5.9992132179386308</v>
          </cell>
          <cell r="H1189">
            <v>21.189024390243901</v>
          </cell>
          <cell r="I1189">
            <v>32.815368476265405</v>
          </cell>
          <cell r="J1189">
            <v>32.815368476265405</v>
          </cell>
          <cell r="K1189">
            <v>12.398373983739839</v>
          </cell>
          <cell r="L1189">
            <v>0</v>
          </cell>
          <cell r="M1189">
            <v>2.9471544715447151</v>
          </cell>
          <cell r="N1189">
            <v>6.6056910569105689</v>
          </cell>
          <cell r="O1189">
            <v>11.387682369974385</v>
          </cell>
        </row>
        <row r="1190">
          <cell r="A1190" t="str">
            <v xml:space="preserve">    Martins Creek #4</v>
          </cell>
          <cell r="B1190">
            <v>820</v>
          </cell>
          <cell r="C1190">
            <v>7.8514293207448205</v>
          </cell>
          <cell r="D1190">
            <v>8.6926538908246229</v>
          </cell>
          <cell r="E1190">
            <v>2.8520849724626274</v>
          </cell>
          <cell r="F1190">
            <v>2.0155826558265586</v>
          </cell>
          <cell r="G1190">
            <v>5.9992132179386308</v>
          </cell>
          <cell r="H1190">
            <v>21.189024390243901</v>
          </cell>
          <cell r="I1190">
            <v>32.815368476265405</v>
          </cell>
          <cell r="J1190">
            <v>32.815368476265405</v>
          </cell>
          <cell r="K1190">
            <v>12.398373983739839</v>
          </cell>
          <cell r="L1190">
            <v>5.2943876212955674</v>
          </cell>
          <cell r="M1190">
            <v>2.9471544715447151</v>
          </cell>
          <cell r="N1190">
            <v>6.6056910569105689</v>
          </cell>
          <cell r="O1190">
            <v>11.833166276868248</v>
          </cell>
        </row>
        <row r="1191">
          <cell r="B1191" t="str">
            <v xml:space="preserve"> --------</v>
          </cell>
          <cell r="C1191" t="str">
            <v xml:space="preserve"> --------</v>
          </cell>
          <cell r="D1191" t="str">
            <v xml:space="preserve"> --------</v>
          </cell>
          <cell r="E1191" t="str">
            <v xml:space="preserve"> --------</v>
          </cell>
          <cell r="F1191" t="str">
            <v xml:space="preserve"> --------</v>
          </cell>
          <cell r="G1191" t="str">
            <v xml:space="preserve"> --------</v>
          </cell>
          <cell r="H1191" t="str">
            <v xml:space="preserve"> --------</v>
          </cell>
          <cell r="I1191" t="str">
            <v xml:space="preserve"> --------</v>
          </cell>
          <cell r="J1191" t="str">
            <v xml:space="preserve"> --------</v>
          </cell>
          <cell r="K1191" t="str">
            <v xml:space="preserve"> --------</v>
          </cell>
          <cell r="L1191" t="str">
            <v xml:space="preserve"> --------</v>
          </cell>
          <cell r="M1191" t="str">
            <v xml:space="preserve"> --------</v>
          </cell>
          <cell r="N1191" t="str">
            <v xml:space="preserve"> --------</v>
          </cell>
          <cell r="O1191" t="str">
            <v xml:space="preserve">  --------</v>
          </cell>
        </row>
        <row r="1192">
          <cell r="A1192" t="str">
            <v xml:space="preserve"> TOTAL HEAVY OIL FIRED</v>
          </cell>
          <cell r="B1192">
            <v>1640</v>
          </cell>
          <cell r="C1192">
            <v>7.8514293207448205</v>
          </cell>
          <cell r="D1192">
            <v>8.6926538908246229</v>
          </cell>
          <cell r="E1192">
            <v>2.8520849724626274</v>
          </cell>
          <cell r="F1192">
            <v>2.0155826558265586</v>
          </cell>
          <cell r="G1192">
            <v>5.9992132179386308</v>
          </cell>
          <cell r="H1192">
            <v>21.189024390243901</v>
          </cell>
          <cell r="I1192">
            <v>32.815368476265405</v>
          </cell>
          <cell r="J1192">
            <v>32.815368476265405</v>
          </cell>
          <cell r="K1192">
            <v>12.398373983739839</v>
          </cell>
          <cell r="L1192">
            <v>2.6471938106477837</v>
          </cell>
          <cell r="M1192">
            <v>2.9471544715447151</v>
          </cell>
          <cell r="N1192">
            <v>6.6056910569105689</v>
          </cell>
          <cell r="O1192">
            <v>11.610424323421316</v>
          </cell>
        </row>
        <row r="1193">
          <cell r="B1193">
            <v>990</v>
          </cell>
        </row>
        <row r="1194">
          <cell r="A1194" t="str">
            <v xml:space="preserve">    Susquehanna #1 (PL Share)</v>
          </cell>
          <cell r="B1194">
            <v>990</v>
          </cell>
          <cell r="C1194">
            <v>96.814923427826656</v>
          </cell>
          <cell r="D1194">
            <v>87.447051156728591</v>
          </cell>
          <cell r="E1194">
            <v>96.814923427826656</v>
          </cell>
          <cell r="F1194">
            <v>93.692299337460625</v>
          </cell>
          <cell r="G1194">
            <v>60.714673617899422</v>
          </cell>
          <cell r="H1194">
            <v>96.815375982042653</v>
          </cell>
          <cell r="I1194">
            <v>96.814923427826656</v>
          </cell>
          <cell r="J1194">
            <v>96.814923427826656</v>
          </cell>
          <cell r="K1194">
            <v>96.815375982042653</v>
          </cell>
          <cell r="L1194">
            <v>96.814923427826656</v>
          </cell>
          <cell r="M1194">
            <v>96.815375982042653</v>
          </cell>
          <cell r="N1194">
            <v>96.814923427826656</v>
          </cell>
          <cell r="O1194">
            <v>93.745675937456767</v>
          </cell>
        </row>
        <row r="1195">
          <cell r="A1195" t="str">
            <v xml:space="preserve">    Susquehanna #2 (PL Share)</v>
          </cell>
          <cell r="B1195">
            <v>990</v>
          </cell>
          <cell r="C1195">
            <v>97.072879330943849</v>
          </cell>
          <cell r="D1195">
            <v>95.719095719095719</v>
          </cell>
          <cell r="E1195">
            <v>23.922015857499726</v>
          </cell>
          <cell r="F1195">
            <v>5.808080808080808</v>
          </cell>
          <cell r="G1195">
            <v>96.516237645269896</v>
          </cell>
          <cell r="H1195">
            <v>98.035914702581366</v>
          </cell>
          <cell r="I1195">
            <v>98.036819811013373</v>
          </cell>
          <cell r="J1195">
            <v>98.036819811013373</v>
          </cell>
          <cell r="K1195">
            <v>98.035914702581366</v>
          </cell>
          <cell r="L1195">
            <v>98.036819811013373</v>
          </cell>
          <cell r="M1195">
            <v>98.035914702581366</v>
          </cell>
          <cell r="N1195">
            <v>98.036819811013373</v>
          </cell>
          <cell r="O1195">
            <v>83.771505004381709</v>
          </cell>
        </row>
        <row r="1196">
          <cell r="B1196" t="str">
            <v xml:space="preserve"> --------</v>
          </cell>
          <cell r="C1196" t="str">
            <v xml:space="preserve"> --------</v>
          </cell>
          <cell r="D1196" t="str">
            <v xml:space="preserve"> --------</v>
          </cell>
          <cell r="E1196" t="str">
            <v xml:space="preserve"> --------</v>
          </cell>
          <cell r="F1196" t="str">
            <v xml:space="preserve"> --------</v>
          </cell>
          <cell r="G1196" t="str">
            <v xml:space="preserve"> --------</v>
          </cell>
          <cell r="H1196" t="str">
            <v xml:space="preserve"> --------</v>
          </cell>
          <cell r="I1196" t="str">
            <v xml:space="preserve"> --------</v>
          </cell>
          <cell r="J1196" t="str">
            <v xml:space="preserve"> --------</v>
          </cell>
          <cell r="K1196" t="str">
            <v xml:space="preserve"> --------</v>
          </cell>
          <cell r="L1196" t="str">
            <v xml:space="preserve"> --------</v>
          </cell>
          <cell r="M1196" t="str">
            <v xml:space="preserve"> --------</v>
          </cell>
          <cell r="N1196" t="str">
            <v xml:space="preserve"> --------</v>
          </cell>
          <cell r="O1196" t="str">
            <v xml:space="preserve">  --------</v>
          </cell>
        </row>
        <row r="1197">
          <cell r="A1197" t="str">
            <v xml:space="preserve"> TOTAL PL SHARE NUCLEAR</v>
          </cell>
          <cell r="B1197">
            <v>1980</v>
          </cell>
          <cell r="C1197">
            <v>96.943901379385238</v>
          </cell>
          <cell r="D1197">
            <v>96.267736892736906</v>
          </cell>
          <cell r="E1197">
            <v>60.368469642663193</v>
          </cell>
          <cell r="F1197">
            <v>51.311728395061728</v>
          </cell>
          <cell r="G1197">
            <v>78.615455631584652</v>
          </cell>
          <cell r="H1197">
            <v>97.425645342312023</v>
          </cell>
          <cell r="I1197">
            <v>97.425871619420008</v>
          </cell>
          <cell r="J1197">
            <v>97.425871619420008</v>
          </cell>
          <cell r="K1197">
            <v>97.425645342312023</v>
          </cell>
          <cell r="L1197">
            <v>97.425871619420008</v>
          </cell>
          <cell r="M1197">
            <v>97.425645342312023</v>
          </cell>
          <cell r="N1197">
            <v>97.425871619420008</v>
          </cell>
          <cell r="O1197">
            <v>88.758590470919245</v>
          </cell>
        </row>
        <row r="1199">
          <cell r="A1199" t="str">
            <v xml:space="preserve"> COMBUSTION TURBINES</v>
          </cell>
          <cell r="B1199">
            <v>486</v>
          </cell>
          <cell r="C1199">
            <v>0.13828045488738439</v>
          </cell>
          <cell r="D1199">
            <v>0.27557319223985893</v>
          </cell>
          <cell r="E1199">
            <v>2.7656090977476882E-2</v>
          </cell>
          <cell r="F1199">
            <v>5.7155921353452217E-2</v>
          </cell>
          <cell r="G1199">
            <v>0.13828045488738439</v>
          </cell>
          <cell r="H1199">
            <v>0.14288980338363055</v>
          </cell>
          <cell r="I1199">
            <v>1.3828045488738439</v>
          </cell>
          <cell r="J1199">
            <v>0.44249745563963011</v>
          </cell>
          <cell r="K1199">
            <v>0.68587105624142664</v>
          </cell>
          <cell r="L1199">
            <v>5.5312181954953764E-2</v>
          </cell>
          <cell r="M1199">
            <v>5.7155921353452217E-2</v>
          </cell>
          <cell r="N1199">
            <v>5.5312181954953764E-2</v>
          </cell>
          <cell r="O1199">
            <v>0.28186481763346299</v>
          </cell>
        </row>
        <row r="1200">
          <cell r="A1200" t="str">
            <v xml:space="preserve"> </v>
          </cell>
        </row>
        <row r="1201">
          <cell r="A1201" t="str">
            <v xml:space="preserve"> DIESELS</v>
          </cell>
          <cell r="B1201">
            <v>22</v>
          </cell>
          <cell r="C1201">
            <v>0.6109481915933529</v>
          </cell>
          <cell r="D1201">
            <v>0.67640692640692646</v>
          </cell>
          <cell r="E1201">
            <v>0.6109481915933529</v>
          </cell>
          <cell r="F1201">
            <v>0.63131313131313127</v>
          </cell>
          <cell r="G1201">
            <v>1.2218963831867058</v>
          </cell>
          <cell r="H1201">
            <v>1.2626262626262625</v>
          </cell>
          <cell r="I1201">
            <v>0.6109481915933529</v>
          </cell>
          <cell r="J1201">
            <v>0.6109481915933529</v>
          </cell>
          <cell r="K1201">
            <v>0.63131313131313127</v>
          </cell>
          <cell r="L1201">
            <v>0.6109481915933529</v>
          </cell>
          <cell r="M1201">
            <v>0.63131313131313127</v>
          </cell>
          <cell r="N1201">
            <v>0.6109481915933529</v>
          </cell>
          <cell r="O1201">
            <v>0.51888750518887505</v>
          </cell>
        </row>
        <row r="1203">
          <cell r="A1203" t="str">
            <v xml:space="preserve">    Holtwood Hydro</v>
          </cell>
          <cell r="B1203">
            <v>102</v>
          </cell>
          <cell r="C1203">
            <v>69.839763862534255</v>
          </cell>
          <cell r="D1203">
            <v>75.863678804855283</v>
          </cell>
          <cell r="E1203">
            <v>92.241197554290522</v>
          </cell>
          <cell r="F1203">
            <v>91.230936819172115</v>
          </cell>
          <cell r="G1203">
            <v>85.652540586126918</v>
          </cell>
          <cell r="H1203">
            <v>65.359477124183002</v>
          </cell>
          <cell r="I1203">
            <v>47.438330170777988</v>
          </cell>
          <cell r="J1203">
            <v>36.896479021716218</v>
          </cell>
          <cell r="K1203">
            <v>34.449891067538132</v>
          </cell>
          <cell r="L1203">
            <v>40.849673202614383</v>
          </cell>
          <cell r="M1203">
            <v>61.274509803921568</v>
          </cell>
          <cell r="N1203">
            <v>71.157495256166982</v>
          </cell>
          <cell r="O1203">
            <v>64.240307995344253</v>
          </cell>
        </row>
        <row r="1204">
          <cell r="A1204" t="str">
            <v xml:space="preserve">    Wallenpaupack</v>
          </cell>
          <cell r="B1204">
            <v>44</v>
          </cell>
          <cell r="C1204">
            <v>25.048875855327466</v>
          </cell>
          <cell r="D1204">
            <v>25.027056277056275</v>
          </cell>
          <cell r="E1204">
            <v>22.299608993157378</v>
          </cell>
          <cell r="F1204">
            <v>26.199494949494952</v>
          </cell>
          <cell r="G1204">
            <v>18.939393939393938</v>
          </cell>
          <cell r="H1204">
            <v>21.1489898989899</v>
          </cell>
          <cell r="I1204">
            <v>19.244868035190613</v>
          </cell>
          <cell r="J1204">
            <v>17.412023460410559</v>
          </cell>
          <cell r="K1204">
            <v>18.623737373737374</v>
          </cell>
          <cell r="L1204">
            <v>15.579178885630498</v>
          </cell>
          <cell r="M1204">
            <v>14.835858585858587</v>
          </cell>
          <cell r="N1204">
            <v>20.161290322580644</v>
          </cell>
          <cell r="O1204">
            <v>20.236612702366127</v>
          </cell>
        </row>
        <row r="1205">
          <cell r="B1205" t="str">
            <v xml:space="preserve"> --------</v>
          </cell>
          <cell r="C1205" t="str">
            <v xml:space="preserve"> --------</v>
          </cell>
          <cell r="D1205" t="str">
            <v xml:space="preserve"> --------</v>
          </cell>
          <cell r="E1205" t="str">
            <v xml:space="preserve"> --------</v>
          </cell>
          <cell r="F1205" t="str">
            <v xml:space="preserve"> --------</v>
          </cell>
          <cell r="G1205" t="str">
            <v xml:space="preserve"> --------</v>
          </cell>
          <cell r="H1205" t="str">
            <v xml:space="preserve"> --------</v>
          </cell>
          <cell r="I1205" t="str">
            <v xml:space="preserve"> --------</v>
          </cell>
          <cell r="J1205" t="str">
            <v xml:space="preserve"> --------</v>
          </cell>
          <cell r="K1205" t="str">
            <v xml:space="preserve"> --------</v>
          </cell>
          <cell r="L1205" t="str">
            <v xml:space="preserve"> --------</v>
          </cell>
          <cell r="M1205" t="str">
            <v xml:space="preserve"> --------</v>
          </cell>
          <cell r="N1205" t="str">
            <v xml:space="preserve"> --------</v>
          </cell>
          <cell r="O1205" t="str">
            <v xml:space="preserve">  --------</v>
          </cell>
        </row>
        <row r="1206">
          <cell r="A1206" t="str">
            <v xml:space="preserve"> TOTAL HYDRO</v>
          </cell>
          <cell r="B1206">
            <v>146</v>
          </cell>
          <cell r="C1206">
            <v>56.341140079540438</v>
          </cell>
          <cell r="D1206">
            <v>60.543052837573377</v>
          </cell>
          <cell r="E1206">
            <v>71.162910590661369</v>
          </cell>
          <cell r="F1206">
            <v>71.632420091324192</v>
          </cell>
          <cell r="G1206">
            <v>65.54720871998822</v>
          </cell>
          <cell r="H1206">
            <v>52.035768645357685</v>
          </cell>
          <cell r="I1206">
            <v>38.941670349094117</v>
          </cell>
          <cell r="J1206">
            <v>31.02445131830903</v>
          </cell>
          <cell r="K1206">
            <v>29.680365296803657</v>
          </cell>
          <cell r="L1206">
            <v>33.233907792016495</v>
          </cell>
          <cell r="M1206">
            <v>47.279299847793006</v>
          </cell>
          <cell r="N1206">
            <v>55.788775961113565</v>
          </cell>
          <cell r="O1206">
            <v>50.978920372802897</v>
          </cell>
        </row>
        <row r="1207">
          <cell r="B1207" t="str">
            <v xml:space="preserve"> =========</v>
          </cell>
          <cell r="C1207" t="str">
            <v xml:space="preserve"> =========</v>
          </cell>
          <cell r="D1207" t="str">
            <v xml:space="preserve"> =========</v>
          </cell>
          <cell r="E1207" t="str">
            <v xml:space="preserve"> =========</v>
          </cell>
          <cell r="F1207" t="str">
            <v xml:space="preserve"> =========</v>
          </cell>
          <cell r="G1207" t="str">
            <v xml:space="preserve"> =========</v>
          </cell>
          <cell r="H1207" t="str">
            <v xml:space="preserve"> =========</v>
          </cell>
          <cell r="I1207" t="str">
            <v xml:space="preserve"> =========</v>
          </cell>
          <cell r="J1207" t="str">
            <v xml:space="preserve"> =========</v>
          </cell>
          <cell r="K1207" t="str">
            <v xml:space="preserve"> =========</v>
          </cell>
          <cell r="L1207" t="str">
            <v xml:space="preserve"> =========</v>
          </cell>
          <cell r="M1207" t="str">
            <v xml:space="preserve"> =========</v>
          </cell>
          <cell r="N1207" t="str">
            <v xml:space="preserve"> =========</v>
          </cell>
          <cell r="O1207" t="str">
            <v xml:space="preserve"> =========</v>
          </cell>
        </row>
        <row r="1208">
          <cell r="A1208" t="str">
            <v>TOTAL PP&amp;L GENERATION</v>
          </cell>
          <cell r="B1208">
            <v>8443</v>
          </cell>
          <cell r="C1208">
            <v>58.045794760309164</v>
          </cell>
          <cell r="D1208">
            <v>59.513234406637224</v>
          </cell>
          <cell r="E1208">
            <v>46.650594307939762</v>
          </cell>
          <cell r="F1208">
            <v>35.233000381644224</v>
          </cell>
          <cell r="G1208">
            <v>42.27590712672837</v>
          </cell>
          <cell r="H1208">
            <v>60.896929737981488</v>
          </cell>
          <cell r="I1208">
            <v>64.389727954314765</v>
          </cell>
          <cell r="J1208">
            <v>64.042682173563634</v>
          </cell>
          <cell r="K1208">
            <v>51.609156829457675</v>
          </cell>
          <cell r="L1208">
            <v>48.866593054754269</v>
          </cell>
          <cell r="M1208">
            <v>48.702409622698617</v>
          </cell>
          <cell r="N1208">
            <v>55.641945545014707</v>
          </cell>
          <cell r="O1208">
            <v>63.374214515063954</v>
          </cell>
        </row>
        <row r="1214">
          <cell r="A1214" t="str">
            <v xml:space="preserve">         </v>
          </cell>
          <cell r="B1214" t="str">
            <v xml:space="preserve"> </v>
          </cell>
          <cell r="F1214" t="str">
            <v>QUARTERLY SUMMARY SHEET</v>
          </cell>
          <cell r="L1214" t="str">
            <v>CASE:2001 FORECAST</v>
          </cell>
          <cell r="P1214" t="str">
            <v>1A</v>
          </cell>
        </row>
        <row r="1215">
          <cell r="F1215" t="str">
            <v xml:space="preserve">                                   TOTAL GENERATION</v>
          </cell>
          <cell r="L1215">
            <v>36851</v>
          </cell>
        </row>
        <row r="1216">
          <cell r="F1216" t="str">
            <v xml:space="preserve">                      (OUTPUT &amp; INTERCHANGE - MILLIONS OF KWH)</v>
          </cell>
          <cell r="M1216" t="str">
            <v xml:space="preserve">    </v>
          </cell>
        </row>
        <row r="1217">
          <cell r="L1217" t="str">
            <v xml:space="preserve">        YEAR TO DATE</v>
          </cell>
        </row>
        <row r="1218">
          <cell r="K1218" t="str">
            <v>==================================================</v>
          </cell>
        </row>
        <row r="1219">
          <cell r="A1219" t="str">
            <v>STEAM STATIONS</v>
          </cell>
          <cell r="C1219" t="str">
            <v>1st Qtr</v>
          </cell>
          <cell r="E1219" t="str">
            <v>2nd Qtr</v>
          </cell>
          <cell r="G1219" t="str">
            <v>3rd Qtr</v>
          </cell>
          <cell r="I1219" t="str">
            <v>4th Qtr</v>
          </cell>
          <cell r="K1219" t="str">
            <v>2nd Qtr</v>
          </cell>
          <cell r="M1219" t="str">
            <v>3rd Qtr</v>
          </cell>
          <cell r="O1219" t="str">
            <v>4th Qtr</v>
          </cell>
        </row>
        <row r="1220">
          <cell r="A1220" t="str">
            <v xml:space="preserve">  COAL-FIRED</v>
          </cell>
        </row>
        <row r="1221">
          <cell r="A1221" t="str">
            <v xml:space="preserve">    Brunner Island</v>
          </cell>
          <cell r="C1221">
            <v>2424</v>
          </cell>
          <cell r="E1221">
            <v>1861</v>
          </cell>
          <cell r="G1221">
            <v>2180.8000000000002</v>
          </cell>
          <cell r="I1221">
            <v>1768.1</v>
          </cell>
          <cell r="K1221">
            <v>4285</v>
          </cell>
          <cell r="M1221">
            <v>6465.8</v>
          </cell>
          <cell r="O1221">
            <v>8233.9</v>
          </cell>
        </row>
        <row r="1222">
          <cell r="A1222" t="str">
            <v xml:space="preserve">    Martins Creek 1-2</v>
          </cell>
          <cell r="C1222">
            <v>334</v>
          </cell>
          <cell r="E1222">
            <v>247.8</v>
          </cell>
          <cell r="G1222">
            <v>224.92500000000001</v>
          </cell>
          <cell r="I1222">
            <v>303.2</v>
          </cell>
          <cell r="K1222">
            <v>581.79999999999995</v>
          </cell>
          <cell r="M1222">
            <v>806.72499999999991</v>
          </cell>
          <cell r="O1222">
            <v>1109.925</v>
          </cell>
        </row>
        <row r="1223">
          <cell r="A1223" t="str">
            <v xml:space="preserve">    Sunbury</v>
          </cell>
          <cell r="C1223">
            <v>0</v>
          </cell>
          <cell r="E1223">
            <v>0</v>
          </cell>
          <cell r="G1223">
            <v>0</v>
          </cell>
          <cell r="I1223">
            <v>0</v>
          </cell>
          <cell r="K1223">
            <v>0</v>
          </cell>
          <cell r="M1223">
            <v>0</v>
          </cell>
          <cell r="O1223">
            <v>0</v>
          </cell>
        </row>
        <row r="1224">
          <cell r="A1224" t="str">
            <v xml:space="preserve">    Holtwood</v>
          </cell>
          <cell r="C1224">
            <v>0</v>
          </cell>
          <cell r="E1224">
            <v>0</v>
          </cell>
          <cell r="G1224">
            <v>0</v>
          </cell>
          <cell r="I1224">
            <v>0</v>
          </cell>
          <cell r="K1224">
            <v>0</v>
          </cell>
          <cell r="M1224">
            <v>0</v>
          </cell>
          <cell r="O1224">
            <v>0</v>
          </cell>
        </row>
        <row r="1225">
          <cell r="A1225" t="str">
            <v xml:space="preserve">    Keystone</v>
          </cell>
          <cell r="C1225">
            <v>404</v>
          </cell>
          <cell r="E1225">
            <v>315.7</v>
          </cell>
          <cell r="G1225">
            <v>408</v>
          </cell>
          <cell r="I1225">
            <v>408</v>
          </cell>
          <cell r="K1225">
            <v>719.7</v>
          </cell>
          <cell r="M1225">
            <v>1127.7</v>
          </cell>
          <cell r="O1225">
            <v>1535.7</v>
          </cell>
        </row>
        <row r="1226">
          <cell r="A1226" t="str">
            <v xml:space="preserve">    Conemaugh</v>
          </cell>
          <cell r="C1226">
            <v>495.1</v>
          </cell>
          <cell r="E1226">
            <v>495.2</v>
          </cell>
          <cell r="G1226">
            <v>441</v>
          </cell>
          <cell r="I1226">
            <v>342.1</v>
          </cell>
          <cell r="K1226">
            <v>990.3</v>
          </cell>
          <cell r="M1226">
            <v>1431.3</v>
          </cell>
          <cell r="O1226">
            <v>1773.4</v>
          </cell>
        </row>
        <row r="1227">
          <cell r="A1227" t="str">
            <v xml:space="preserve">    Montour</v>
          </cell>
          <cell r="C1227">
            <v>2271.6999999999998</v>
          </cell>
          <cell r="E1227">
            <v>1751</v>
          </cell>
          <cell r="G1227">
            <v>2627.2</v>
          </cell>
          <cell r="I1227">
            <v>2149.65</v>
          </cell>
          <cell r="K1227">
            <v>4022.7</v>
          </cell>
          <cell r="M1227">
            <v>6649.9</v>
          </cell>
          <cell r="O1227">
            <v>8799.5499999999993</v>
          </cell>
        </row>
        <row r="1228">
          <cell r="A1228" t="str">
            <v xml:space="preserve">    TOTAL COAL FIRED</v>
          </cell>
          <cell r="C1228">
            <v>5928.7999999999993</v>
          </cell>
          <cell r="E1228">
            <v>4670.7</v>
          </cell>
          <cell r="G1228">
            <v>5881.9</v>
          </cell>
          <cell r="I1228">
            <v>4971.0999999999995</v>
          </cell>
          <cell r="K1228">
            <v>10599.5</v>
          </cell>
          <cell r="M1228">
            <v>16481.400000000001</v>
          </cell>
          <cell r="O1228">
            <v>21452.5</v>
          </cell>
        </row>
        <row r="1229">
          <cell r="A1229" t="str">
            <v xml:space="preserve">    Martins Creek 3-4</v>
          </cell>
          <cell r="C1229">
            <v>226.39999999999998</v>
          </cell>
          <cell r="E1229">
            <v>347.2</v>
          </cell>
          <cell r="G1229">
            <v>947.19999999999993</v>
          </cell>
          <cell r="I1229">
            <v>147.69999999999999</v>
          </cell>
          <cell r="K1229">
            <v>573.59999999999991</v>
          </cell>
          <cell r="M1229">
            <v>1520.7999999999997</v>
          </cell>
          <cell r="O1229">
            <v>1668.4999999999998</v>
          </cell>
        </row>
        <row r="1230">
          <cell r="A1230" t="str">
            <v xml:space="preserve">      TOTAL FOSSIL STEAM</v>
          </cell>
          <cell r="C1230">
            <v>6155.2</v>
          </cell>
          <cell r="E1230">
            <v>5017.8999999999996</v>
          </cell>
          <cell r="G1230">
            <v>6829.0999999999995</v>
          </cell>
          <cell r="I1230">
            <v>5118.8</v>
          </cell>
          <cell r="K1230">
            <v>11173.1</v>
          </cell>
          <cell r="M1230">
            <v>18002.2</v>
          </cell>
          <cell r="O1230">
            <v>23121</v>
          </cell>
        </row>
        <row r="1231">
          <cell r="A1231" t="str">
            <v xml:space="preserve">  NUCLEAR</v>
          </cell>
        </row>
        <row r="1232">
          <cell r="A1232" t="str">
            <v xml:space="preserve">    Susquehanna 1 (PL 90% Share)</v>
          </cell>
          <cell r="C1232">
            <v>2070.3000000000002</v>
          </cell>
          <cell r="E1232">
            <v>1827.4</v>
          </cell>
          <cell r="G1232">
            <v>2116.3000000000002</v>
          </cell>
          <cell r="I1232">
            <v>2116.3000000000002</v>
          </cell>
          <cell r="K1232">
            <v>3897.7000000000003</v>
          </cell>
          <cell r="M1232">
            <v>6014</v>
          </cell>
          <cell r="O1232">
            <v>8130.3</v>
          </cell>
        </row>
        <row r="1233">
          <cell r="A1233" t="str">
            <v xml:space="preserve">    Susquehanna 2 (PL 90% Share)</v>
          </cell>
          <cell r="C1233">
            <v>1528</v>
          </cell>
          <cell r="E1233">
            <v>1451.1</v>
          </cell>
          <cell r="G1233">
            <v>2143</v>
          </cell>
          <cell r="I1233">
            <v>2143</v>
          </cell>
          <cell r="K1233">
            <v>2979.1</v>
          </cell>
          <cell r="M1233">
            <v>5122.1000000000004</v>
          </cell>
          <cell r="O1233">
            <v>7265.1</v>
          </cell>
        </row>
        <row r="1234">
          <cell r="A1234" t="str">
            <v xml:space="preserve">    TOTAL NUCLEAR</v>
          </cell>
          <cell r="C1234">
            <v>3598.3</v>
          </cell>
          <cell r="E1234">
            <v>3278.5</v>
          </cell>
          <cell r="G1234">
            <v>4259.3</v>
          </cell>
          <cell r="I1234">
            <v>4259.3</v>
          </cell>
          <cell r="K1234">
            <v>6876.7999999999993</v>
          </cell>
          <cell r="M1234">
            <v>11136.1</v>
          </cell>
          <cell r="O1234">
            <v>15395.400000000001</v>
          </cell>
        </row>
        <row r="1235">
          <cell r="A1235" t="str">
            <v>COMBUSTION TURBINES</v>
          </cell>
          <cell r="C1235">
            <v>1.5</v>
          </cell>
          <cell r="E1235">
            <v>1.2</v>
          </cell>
          <cell r="G1235">
            <v>9</v>
          </cell>
          <cell r="I1235">
            <v>0.60000000000000009</v>
          </cell>
          <cell r="K1235">
            <v>2.7</v>
          </cell>
          <cell r="M1235">
            <v>11.7</v>
          </cell>
          <cell r="O1235">
            <v>12.299999999999999</v>
          </cell>
        </row>
        <row r="1237">
          <cell r="A1237" t="str">
            <v>DIESELS</v>
          </cell>
          <cell r="C1237">
            <v>0.30000000000000004</v>
          </cell>
          <cell r="E1237">
            <v>0.5</v>
          </cell>
          <cell r="G1237">
            <v>0.30000000000000004</v>
          </cell>
          <cell r="I1237">
            <v>0.30000000000000004</v>
          </cell>
          <cell r="K1237">
            <v>0.8</v>
          </cell>
          <cell r="M1237">
            <v>1.1000000000000001</v>
          </cell>
          <cell r="O1237">
            <v>1.4000000000000001</v>
          </cell>
        </row>
        <row r="1239">
          <cell r="A1239" t="str">
            <v>HYDRO STATIONS</v>
          </cell>
        </row>
        <row r="1240">
          <cell r="A1240" t="str">
            <v xml:space="preserve">  Holtwood</v>
          </cell>
          <cell r="C1240">
            <v>175</v>
          </cell>
          <cell r="E1240">
            <v>180</v>
          </cell>
          <cell r="G1240">
            <v>89.3</v>
          </cell>
          <cell r="I1240">
            <v>130</v>
          </cell>
          <cell r="K1240">
            <v>355</v>
          </cell>
          <cell r="M1240">
            <v>444.3</v>
          </cell>
          <cell r="O1240">
            <v>574.29999999999995</v>
          </cell>
        </row>
        <row r="1241">
          <cell r="A1241" t="str">
            <v xml:space="preserve">  Wallenpaupack</v>
          </cell>
          <cell r="C1241">
            <v>22.9</v>
          </cell>
          <cell r="E1241">
            <v>21.2</v>
          </cell>
          <cell r="G1241">
            <v>17.899999999999999</v>
          </cell>
          <cell r="I1241">
            <v>16.399999999999999</v>
          </cell>
          <cell r="K1241">
            <v>44.099999999999994</v>
          </cell>
          <cell r="M1241">
            <v>61.999999999999993</v>
          </cell>
          <cell r="O1241">
            <v>78.399999999999991</v>
          </cell>
        </row>
        <row r="1242">
          <cell r="A1242" t="str">
            <v xml:space="preserve">    TOTAL HYDRO</v>
          </cell>
          <cell r="C1242">
            <v>197.9</v>
          </cell>
          <cell r="E1242">
            <v>201.2</v>
          </cell>
          <cell r="G1242">
            <v>107.19999999999999</v>
          </cell>
          <cell r="I1242">
            <v>146.4</v>
          </cell>
          <cell r="K1242">
            <v>399.1</v>
          </cell>
          <cell r="M1242">
            <v>506.3</v>
          </cell>
          <cell r="O1242">
            <v>652.69999999999993</v>
          </cell>
        </row>
        <row r="1243">
          <cell r="A1243" t="str">
            <v xml:space="preserve">    TOTAL GENERATION</v>
          </cell>
          <cell r="C1243">
            <v>9953.1999999999989</v>
          </cell>
          <cell r="E1243">
            <v>8499.3000000000011</v>
          </cell>
          <cell r="G1243">
            <v>11204.900000000001</v>
          </cell>
          <cell r="I1243">
            <v>9525.4</v>
          </cell>
          <cell r="K1243">
            <v>18452.5</v>
          </cell>
          <cell r="M1243">
            <v>29657.4</v>
          </cell>
          <cell r="O1243">
            <v>39182.800000000003</v>
          </cell>
        </row>
        <row r="1244">
          <cell r="A1244" t="str">
            <v>POWER PURCHASES</v>
          </cell>
        </row>
        <row r="1245">
          <cell r="A1245" t="str">
            <v xml:space="preserve">  Short-term - Other Utilities</v>
          </cell>
          <cell r="C1245">
            <v>7659.9973555338565</v>
          </cell>
          <cell r="E1245">
            <v>9769.0381242813528</v>
          </cell>
          <cell r="G1245">
            <v>12859.406717819325</v>
          </cell>
          <cell r="I1245">
            <v>7351.12347086102</v>
          </cell>
          <cell r="K1245">
            <v>17429.035479815211</v>
          </cell>
          <cell r="M1245">
            <v>30288.442197634537</v>
          </cell>
          <cell r="O1245">
            <v>37639.565668495554</v>
          </cell>
        </row>
        <row r="1246">
          <cell r="A1246" t="str">
            <v xml:space="preserve">  Non-utility Generation</v>
          </cell>
          <cell r="C1246">
            <v>646.20000000000005</v>
          </cell>
          <cell r="E1246">
            <v>639.4</v>
          </cell>
          <cell r="G1246">
            <v>597.59999999999991</v>
          </cell>
          <cell r="I1246">
            <v>654.09999999999991</v>
          </cell>
          <cell r="K1246">
            <v>1285.5999999999999</v>
          </cell>
          <cell r="M1246">
            <v>1883.1999999999998</v>
          </cell>
          <cell r="O1246">
            <v>2537.2999999999997</v>
          </cell>
        </row>
        <row r="1247">
          <cell r="A1247" t="str">
            <v xml:space="preserve">  Safe Harbor(1/3)</v>
          </cell>
          <cell r="C1247">
            <v>121.6</v>
          </cell>
          <cell r="E1247">
            <v>122.19999999999999</v>
          </cell>
          <cell r="G1247">
            <v>37.099999999999994</v>
          </cell>
          <cell r="I1247">
            <v>74.400000000000006</v>
          </cell>
          <cell r="K1247">
            <v>243.79999999999998</v>
          </cell>
          <cell r="M1247">
            <v>280.89999999999998</v>
          </cell>
          <cell r="O1247">
            <v>355.29999999999995</v>
          </cell>
        </row>
        <row r="1248">
          <cell r="A1248" t="str">
            <v xml:space="preserve">  PJM Interchange</v>
          </cell>
          <cell r="C1248">
            <v>0</v>
          </cell>
          <cell r="E1248">
            <v>0</v>
          </cell>
          <cell r="G1248">
            <v>0</v>
          </cell>
          <cell r="I1248">
            <v>0</v>
          </cell>
          <cell r="K1248">
            <v>0</v>
          </cell>
          <cell r="M1248">
            <v>0</v>
          </cell>
          <cell r="O1248">
            <v>0</v>
          </cell>
        </row>
        <row r="1249">
          <cell r="A1249" t="str">
            <v xml:space="preserve">  PASNY </v>
          </cell>
          <cell r="C1249">
            <v>7.1999999999999993</v>
          </cell>
          <cell r="E1249">
            <v>7.1999999999999993</v>
          </cell>
          <cell r="G1249">
            <v>7.1999999999999993</v>
          </cell>
          <cell r="I1249">
            <v>7.1999999999999993</v>
          </cell>
          <cell r="K1249">
            <v>14.399999999999999</v>
          </cell>
          <cell r="M1249">
            <v>21.599999999999998</v>
          </cell>
          <cell r="O1249">
            <v>28.799999999999997</v>
          </cell>
        </row>
        <row r="1250">
          <cell r="A1250" t="str">
            <v xml:space="preserve">  Borderlines</v>
          </cell>
          <cell r="C1250">
            <v>0.30000000000000004</v>
          </cell>
          <cell r="E1250">
            <v>0.30000000000000004</v>
          </cell>
          <cell r="G1250">
            <v>0.30000000000000004</v>
          </cell>
          <cell r="I1250">
            <v>0.30000000000000004</v>
          </cell>
          <cell r="K1250">
            <v>0.60000000000000009</v>
          </cell>
          <cell r="M1250">
            <v>0.90000000000000013</v>
          </cell>
          <cell r="O1250">
            <v>1.2000000000000002</v>
          </cell>
        </row>
        <row r="1251">
          <cell r="A1251" t="str">
            <v xml:space="preserve">    TOTAL POWER PURCHASES</v>
          </cell>
          <cell r="C1251">
            <v>8435.2999999999993</v>
          </cell>
          <cell r="E1251">
            <v>10538.1</v>
          </cell>
          <cell r="G1251">
            <v>13501.6</v>
          </cell>
          <cell r="I1251">
            <v>8087.1</v>
          </cell>
          <cell r="K1251">
            <v>18973.400000000001</v>
          </cell>
          <cell r="M1251">
            <v>32475</v>
          </cell>
          <cell r="O1251">
            <v>40562.199999999997</v>
          </cell>
        </row>
        <row r="1252">
          <cell r="A1252" t="str">
            <v>TOTAL ENERGY AVAILABLE</v>
          </cell>
          <cell r="C1252">
            <v>18388.5</v>
          </cell>
          <cell r="E1252">
            <v>19037.400000000001</v>
          </cell>
          <cell r="G1252">
            <v>24706.5</v>
          </cell>
          <cell r="I1252">
            <v>17612.5</v>
          </cell>
          <cell r="K1252">
            <v>37425.9</v>
          </cell>
          <cell r="M1252">
            <v>62132.4</v>
          </cell>
          <cell r="O1252">
            <v>79745</v>
          </cell>
        </row>
        <row r="1253">
          <cell r="A1253" t="str">
            <v>NON-SYSTEM ENERGY SALES</v>
          </cell>
        </row>
        <row r="1254">
          <cell r="A1254" t="str">
            <v xml:space="preserve">  Sales to ACE </v>
          </cell>
          <cell r="C1254">
            <v>0</v>
          </cell>
          <cell r="E1254">
            <v>0</v>
          </cell>
          <cell r="G1254">
            <v>0</v>
          </cell>
          <cell r="I1254">
            <v>0</v>
          </cell>
          <cell r="K1254">
            <v>0</v>
          </cell>
          <cell r="M1254">
            <v>0</v>
          </cell>
          <cell r="O1254">
            <v>0</v>
          </cell>
        </row>
        <row r="1255">
          <cell r="A1255" t="str">
            <v xml:space="preserve">  Sales to JCP&amp;L </v>
          </cell>
          <cell r="C1255">
            <v>0</v>
          </cell>
          <cell r="E1255">
            <v>0</v>
          </cell>
          <cell r="G1255">
            <v>0</v>
          </cell>
          <cell r="I1255">
            <v>0</v>
          </cell>
          <cell r="K1255">
            <v>0</v>
          </cell>
          <cell r="M1255">
            <v>0</v>
          </cell>
          <cell r="O1255">
            <v>0</v>
          </cell>
        </row>
        <row r="1256">
          <cell r="A1256" t="str">
            <v xml:space="preserve">  Sales to BG&amp;E</v>
          </cell>
          <cell r="C1256">
            <v>-233.5</v>
          </cell>
          <cell r="E1256">
            <v>-122.5</v>
          </cell>
          <cell r="G1256">
            <v>0</v>
          </cell>
          <cell r="I1256">
            <v>0</v>
          </cell>
          <cell r="K1256">
            <v>-356</v>
          </cell>
          <cell r="M1256">
            <v>-356</v>
          </cell>
          <cell r="O1256">
            <v>-356</v>
          </cell>
        </row>
        <row r="1257">
          <cell r="A1257" t="str">
            <v xml:space="preserve">  Sales to GPU</v>
          </cell>
          <cell r="C1257">
            <v>-648</v>
          </cell>
          <cell r="E1257">
            <v>-654.9</v>
          </cell>
          <cell r="G1257">
            <v>-662.4</v>
          </cell>
          <cell r="I1257">
            <v>-662.7</v>
          </cell>
          <cell r="K1257">
            <v>-1302.9000000000001</v>
          </cell>
          <cell r="M1257">
            <v>-1965.3000000000002</v>
          </cell>
          <cell r="O1257">
            <v>-2628</v>
          </cell>
        </row>
        <row r="1258">
          <cell r="A1258" t="str">
            <v xml:space="preserve">  PJM Interchange </v>
          </cell>
          <cell r="C1258">
            <v>-2140.7026444661442</v>
          </cell>
          <cell r="E1258">
            <v>-2072.3618757186468</v>
          </cell>
          <cell r="G1258">
            <v>-4250.8932821806748</v>
          </cell>
          <cell r="I1258">
            <v>-2377.8765291389805</v>
          </cell>
          <cell r="K1258">
            <v>-4213.064520184791</v>
          </cell>
          <cell r="M1258">
            <v>-8463.9578023654649</v>
          </cell>
          <cell r="O1258">
            <v>-10841.834331504446</v>
          </cell>
        </row>
        <row r="1259">
          <cell r="A1259" t="str">
            <v xml:space="preserve">  Sales to Other</v>
          </cell>
          <cell r="C1259">
            <v>-7959.9973555338565</v>
          </cell>
          <cell r="E1259">
            <v>-10069.038124281353</v>
          </cell>
          <cell r="G1259">
            <v>-13159.406717819325</v>
          </cell>
          <cell r="I1259">
            <v>-7651.12347086102</v>
          </cell>
          <cell r="K1259">
            <v>-18029.035479815211</v>
          </cell>
          <cell r="M1259">
            <v>-31188.442197634537</v>
          </cell>
          <cell r="O1259">
            <v>-38839.565668495554</v>
          </cell>
        </row>
        <row r="1260">
          <cell r="A1260" t="str">
            <v xml:space="preserve">  TOTAL NON-SYSTEM ENERGY SALES</v>
          </cell>
          <cell r="C1260">
            <v>-10982.2</v>
          </cell>
          <cell r="E1260">
            <v>-12918.8</v>
          </cell>
          <cell r="G1260">
            <v>-18072.7</v>
          </cell>
          <cell r="I1260">
            <v>-10691.7</v>
          </cell>
          <cell r="K1260">
            <v>-23901</v>
          </cell>
          <cell r="M1260">
            <v>-41973.7</v>
          </cell>
          <cell r="O1260">
            <v>-52665.4</v>
          </cell>
        </row>
        <row r="1261">
          <cell r="A1261" t="str">
            <v xml:space="preserve">SYSTEM OUTPUT (incl supply to UGI      </v>
          </cell>
          <cell r="C1261">
            <v>7406.2999999999993</v>
          </cell>
          <cell r="E1261">
            <v>6118.6000000000022</v>
          </cell>
          <cell r="G1261">
            <v>6633.7999999999993</v>
          </cell>
          <cell r="I1261">
            <v>6920.7999999999993</v>
          </cell>
          <cell r="K1261">
            <v>13524.900000000001</v>
          </cell>
          <cell r="M1261">
            <v>20158.700000000004</v>
          </cell>
          <cell r="O1261">
            <v>27079.599999999999</v>
          </cell>
        </row>
        <row r="1262">
          <cell r="A1262" t="str">
            <v xml:space="preserve">             and ACE &amp; AE losses) </v>
          </cell>
          <cell r="C1262" t="str">
            <v xml:space="preserve"> =========</v>
          </cell>
          <cell r="E1262" t="str">
            <v xml:space="preserve"> =========</v>
          </cell>
          <cell r="G1262" t="str">
            <v xml:space="preserve"> =========</v>
          </cell>
          <cell r="I1262" t="str">
            <v xml:space="preserve"> =========</v>
          </cell>
          <cell r="K1262" t="str">
            <v xml:space="preserve"> =========</v>
          </cell>
          <cell r="M1262" t="str">
            <v xml:space="preserve"> =========</v>
          </cell>
          <cell r="O1262" t="str">
            <v xml:space="preserve"> ==========</v>
          </cell>
        </row>
        <row r="1263">
          <cell r="G1263" t="str">
            <v xml:space="preserve">                               QUARTERLY SUMMARY SHEET</v>
          </cell>
          <cell r="L1263" t="str">
            <v>CASE:2001 FORECAST</v>
          </cell>
          <cell r="P1263" t="str">
            <v>9A</v>
          </cell>
        </row>
        <row r="1264">
          <cell r="G1264" t="str">
            <v xml:space="preserve">                                SYSTEM COST OF POWER</v>
          </cell>
          <cell r="L1264">
            <v>36851</v>
          </cell>
        </row>
        <row r="1265">
          <cell r="G1265" t="str">
            <v xml:space="preserve">                               (Thousands of Dollars)</v>
          </cell>
        </row>
        <row r="1266">
          <cell r="L1266" t="str">
            <v xml:space="preserve">        YEAR TO DATE</v>
          </cell>
        </row>
        <row r="1267">
          <cell r="K1267" t="str">
            <v>==================================================</v>
          </cell>
        </row>
        <row r="1268">
          <cell r="A1268" t="str">
            <v>STEAM STATIONS</v>
          </cell>
          <cell r="C1268" t="str">
            <v>1st Qtr</v>
          </cell>
          <cell r="E1268" t="str">
            <v>2nd Qtr</v>
          </cell>
          <cell r="G1268" t="str">
            <v>3rd Qtr</v>
          </cell>
          <cell r="I1268" t="str">
            <v>4th Qtr</v>
          </cell>
          <cell r="K1268" t="str">
            <v>2nd Qtr</v>
          </cell>
          <cell r="M1268" t="str">
            <v>3rd Qtr</v>
          </cell>
          <cell r="O1268" t="str">
            <v>4th Qtr</v>
          </cell>
        </row>
        <row r="1269">
          <cell r="A1269" t="str">
            <v xml:space="preserve">  COAL-FIRED</v>
          </cell>
        </row>
        <row r="1270">
          <cell r="A1270" t="str">
            <v xml:space="preserve">    Brunner Island</v>
          </cell>
          <cell r="C1270">
            <v>36011.984390439997</v>
          </cell>
          <cell r="E1270">
            <v>27608.854079830002</v>
          </cell>
          <cell r="G1270">
            <v>30414.877604890004</v>
          </cell>
          <cell r="I1270">
            <v>24325.365417600005</v>
          </cell>
          <cell r="K1270">
            <v>63620.838470269999</v>
          </cell>
          <cell r="M1270">
            <v>94035.716075160002</v>
          </cell>
          <cell r="O1270">
            <v>118361.08149276001</v>
          </cell>
        </row>
        <row r="1271">
          <cell r="A1271" t="str">
            <v xml:space="preserve">    Martins Creek 1-2</v>
          </cell>
          <cell r="C1271">
            <v>5277.3150620000006</v>
          </cell>
          <cell r="E1271">
            <v>3951.4133239999992</v>
          </cell>
          <cell r="G1271">
            <v>3494.792645</v>
          </cell>
          <cell r="I1271">
            <v>4809.5474560000002</v>
          </cell>
          <cell r="K1271">
            <v>9228.7283859999989</v>
          </cell>
          <cell r="M1271">
            <v>12723.521030999998</v>
          </cell>
          <cell r="O1271">
            <v>17533.068486999997</v>
          </cell>
        </row>
        <row r="1272">
          <cell r="A1272" t="str">
            <v xml:space="preserve">    Sunbury</v>
          </cell>
          <cell r="C1272">
            <v>0</v>
          </cell>
          <cell r="E1272">
            <v>0</v>
          </cell>
          <cell r="G1272">
            <v>0</v>
          </cell>
          <cell r="I1272">
            <v>0</v>
          </cell>
          <cell r="K1272">
            <v>0</v>
          </cell>
          <cell r="M1272">
            <v>0</v>
          </cell>
          <cell r="O1272">
            <v>0</v>
          </cell>
        </row>
        <row r="1273">
          <cell r="A1273" t="str">
            <v xml:space="preserve">    Holtwood</v>
          </cell>
          <cell r="C1273">
            <v>0</v>
          </cell>
          <cell r="E1273">
            <v>0</v>
          </cell>
          <cell r="G1273">
            <v>0</v>
          </cell>
          <cell r="I1273">
            <v>0</v>
          </cell>
          <cell r="K1273">
            <v>0</v>
          </cell>
          <cell r="M1273">
            <v>0</v>
          </cell>
          <cell r="O1273">
            <v>0</v>
          </cell>
        </row>
        <row r="1274">
          <cell r="A1274" t="str">
            <v xml:space="preserve">    Keystone</v>
          </cell>
          <cell r="C1274">
            <v>3914.8237959999997</v>
          </cell>
          <cell r="E1274">
            <v>3731.8031770000002</v>
          </cell>
          <cell r="G1274">
            <v>4095.1670749999994</v>
          </cell>
          <cell r="I1274">
            <v>4076.91446</v>
          </cell>
          <cell r="K1274">
            <v>7646.6269730000004</v>
          </cell>
          <cell r="M1274">
            <v>11741.794048</v>
          </cell>
          <cell r="O1274">
            <v>15818.708508</v>
          </cell>
        </row>
        <row r="1275">
          <cell r="A1275" t="str">
            <v xml:space="preserve">    Conemaugh</v>
          </cell>
          <cell r="C1275">
            <v>5657.6895183999995</v>
          </cell>
          <cell r="E1275">
            <v>5145.7607250000001</v>
          </cell>
          <cell r="G1275">
            <v>5218.9836452000009</v>
          </cell>
          <cell r="I1275">
            <v>3890.8557584</v>
          </cell>
          <cell r="K1275">
            <v>10803.450243399999</v>
          </cell>
          <cell r="M1275">
            <v>16022.433888600001</v>
          </cell>
          <cell r="O1275">
            <v>19913.289647000001</v>
          </cell>
        </row>
        <row r="1276">
          <cell r="A1276" t="str">
            <v xml:space="preserve">    Montour</v>
          </cell>
          <cell r="C1276">
            <v>29080.252889600008</v>
          </cell>
          <cell r="E1276">
            <v>23611.480983199999</v>
          </cell>
          <cell r="G1276">
            <v>33397.596159200002</v>
          </cell>
          <cell r="I1276">
            <v>27766.484226399996</v>
          </cell>
          <cell r="K1276">
            <v>52691.733872800003</v>
          </cell>
          <cell r="M1276">
            <v>86089.330031999998</v>
          </cell>
          <cell r="O1276">
            <v>113855.8142584</v>
          </cell>
        </row>
        <row r="1277">
          <cell r="A1277" t="str">
            <v xml:space="preserve">    TOTAL COAL-FIRED</v>
          </cell>
          <cell r="C1277">
            <v>79942.100000000006</v>
          </cell>
          <cell r="E1277">
            <v>64049.400000000009</v>
          </cell>
          <cell r="G1277">
            <v>76621.5</v>
          </cell>
          <cell r="I1277">
            <v>64869.200000000004</v>
          </cell>
          <cell r="K1277">
            <v>143991.29999999999</v>
          </cell>
          <cell r="M1277">
            <v>220612.7</v>
          </cell>
          <cell r="O1277">
            <v>285482</v>
          </cell>
        </row>
        <row r="1278">
          <cell r="A1278" t="str">
            <v xml:space="preserve">  OIL-FIRED</v>
          </cell>
        </row>
        <row r="1279">
          <cell r="A1279" t="str">
            <v xml:space="preserve">    Martins Creek 3-4</v>
          </cell>
          <cell r="C1279">
            <v>11920.430262</v>
          </cell>
          <cell r="E1279">
            <v>15258.018</v>
          </cell>
          <cell r="G1279">
            <v>37849.993559999995</v>
          </cell>
          <cell r="I1279">
            <v>6463.7316319999991</v>
          </cell>
          <cell r="K1279">
            <v>27178.448261999998</v>
          </cell>
          <cell r="M1279">
            <v>65028.441821999993</v>
          </cell>
          <cell r="O1279">
            <v>71492.173453999989</v>
          </cell>
        </row>
        <row r="1280">
          <cell r="A1280" t="str">
            <v xml:space="preserve">    Sun Oil Adjustment</v>
          </cell>
          <cell r="B1280" t="str">
            <v>.</v>
          </cell>
          <cell r="C1280">
            <v>0</v>
          </cell>
          <cell r="E1280">
            <v>0</v>
          </cell>
          <cell r="G1280">
            <v>0</v>
          </cell>
          <cell r="I1280">
            <v>0</v>
          </cell>
          <cell r="K1280">
            <v>0</v>
          </cell>
          <cell r="M1280">
            <v>0</v>
          </cell>
          <cell r="O1280">
            <v>0</v>
          </cell>
        </row>
        <row r="1281">
          <cell r="A1281" t="str">
            <v xml:space="preserve">    TOTAL OIL-FIRED</v>
          </cell>
          <cell r="C1281">
            <v>11920.4</v>
          </cell>
          <cell r="E1281">
            <v>15258</v>
          </cell>
          <cell r="G1281">
            <v>37850</v>
          </cell>
          <cell r="I1281">
            <v>6463.7</v>
          </cell>
          <cell r="K1281">
            <v>27178.400000000001</v>
          </cell>
          <cell r="M1281">
            <v>65028.4</v>
          </cell>
          <cell r="O1281">
            <v>71492.2</v>
          </cell>
        </row>
        <row r="1283">
          <cell r="A1283" t="str">
            <v xml:space="preserve"> TOTAL FOSSIL STEAM EXPENSE</v>
          </cell>
          <cell r="C1283">
            <v>91862.5</v>
          </cell>
          <cell r="E1283">
            <v>79307.399999999994</v>
          </cell>
          <cell r="G1283">
            <v>114471.5</v>
          </cell>
          <cell r="I1283">
            <v>71332.899999999994</v>
          </cell>
          <cell r="K1283">
            <v>171169.69999999998</v>
          </cell>
          <cell r="M1283">
            <v>285641.10000000003</v>
          </cell>
          <cell r="O1283">
            <v>356974.2</v>
          </cell>
        </row>
        <row r="1284">
          <cell r="A1284" t="str">
            <v xml:space="preserve">  NUCLEAR</v>
          </cell>
        </row>
        <row r="1285">
          <cell r="A1285" t="str">
            <v xml:space="preserve">    Susq. #1 (PL 90% Share)</v>
          </cell>
          <cell r="B1285" t="str">
            <v>.</v>
          </cell>
          <cell r="C1285">
            <v>7494.2470800000001</v>
          </cell>
          <cell r="E1285">
            <v>6615.0432000000001</v>
          </cell>
          <cell r="G1285">
            <v>7660.7634600000001</v>
          </cell>
          <cell r="I1285">
            <v>7660.7634600000001</v>
          </cell>
          <cell r="K1285">
            <v>14109.290280000001</v>
          </cell>
          <cell r="M1285">
            <v>21770.053740000003</v>
          </cell>
          <cell r="O1285">
            <v>29430.817200000005</v>
          </cell>
        </row>
        <row r="1286">
          <cell r="A1286" t="str">
            <v xml:space="preserve">    Susq. #2 (PL 90% Share)</v>
          </cell>
          <cell r="B1286" t="str">
            <v>.</v>
          </cell>
          <cell r="C1286">
            <v>5775.9496199999994</v>
          </cell>
          <cell r="E1286">
            <v>5209.5351599999995</v>
          </cell>
          <cell r="G1286">
            <v>7693.3664100000005</v>
          </cell>
          <cell r="I1286">
            <v>7693.3664099999996</v>
          </cell>
          <cell r="K1286">
            <v>10985.484779999999</v>
          </cell>
          <cell r="M1286">
            <v>18678.851190000001</v>
          </cell>
          <cell r="O1286">
            <v>26372.2176</v>
          </cell>
        </row>
        <row r="1287">
          <cell r="A1287" t="str">
            <v xml:space="preserve">    D&amp;D Expense</v>
          </cell>
          <cell r="C1287">
            <v>628.91370000000006</v>
          </cell>
          <cell r="E1287">
            <v>629.63639999999998</v>
          </cell>
          <cell r="G1287">
            <v>631.08179999999993</v>
          </cell>
          <cell r="I1287">
            <v>631.08179999999993</v>
          </cell>
          <cell r="K1287">
            <v>1258.5500999999999</v>
          </cell>
          <cell r="M1287">
            <v>1889.6318999999999</v>
          </cell>
          <cell r="O1287">
            <v>2520.7136999999998</v>
          </cell>
        </row>
        <row r="1288">
          <cell r="A1288" t="str">
            <v xml:space="preserve">    TOTAL NUCLEAR</v>
          </cell>
          <cell r="C1288">
            <v>13899.0137</v>
          </cell>
          <cell r="E1288">
            <v>12454.136399999999</v>
          </cell>
          <cell r="G1288">
            <v>15985.281800000001</v>
          </cell>
          <cell r="I1288">
            <v>15985.281800000001</v>
          </cell>
          <cell r="K1288">
            <v>26353.3501</v>
          </cell>
          <cell r="M1288">
            <v>42338.6319</v>
          </cell>
          <cell r="O1288">
            <v>58323.7137</v>
          </cell>
        </row>
        <row r="1289">
          <cell r="A1289" t="str">
            <v xml:space="preserve">                          </v>
          </cell>
        </row>
        <row r="1290">
          <cell r="A1290" t="str">
            <v>COMBUSTION TURBINES</v>
          </cell>
          <cell r="C1290">
            <v>122.1</v>
          </cell>
          <cell r="E1290">
            <v>45.5</v>
          </cell>
          <cell r="G1290">
            <v>437</v>
          </cell>
          <cell r="I1290">
            <v>35.700000000000003</v>
          </cell>
          <cell r="K1290">
            <v>167.6</v>
          </cell>
          <cell r="M1290">
            <v>604.6</v>
          </cell>
          <cell r="O1290">
            <v>640.30000000000007</v>
          </cell>
        </row>
        <row r="1292">
          <cell r="A1292" t="str">
            <v>DIESELS</v>
          </cell>
          <cell r="C1292">
            <v>17.5</v>
          </cell>
          <cell r="E1292">
            <v>25.700000000000003</v>
          </cell>
          <cell r="G1292">
            <v>15.399999999999999</v>
          </cell>
          <cell r="I1292">
            <v>16.7</v>
          </cell>
          <cell r="K1292">
            <v>43.2</v>
          </cell>
          <cell r="M1292">
            <v>58.6</v>
          </cell>
          <cell r="O1292">
            <v>75.3</v>
          </cell>
        </row>
        <row r="1293">
          <cell r="A1293" t="str">
            <v xml:space="preserve">    TOTAL GENERATION</v>
          </cell>
          <cell r="C1293">
            <v>105901.1</v>
          </cell>
          <cell r="E1293">
            <v>91832.7</v>
          </cell>
          <cell r="G1293">
            <v>130909.2</v>
          </cell>
          <cell r="I1293">
            <v>87370.599999999991</v>
          </cell>
          <cell r="K1293">
            <v>197733.90000000002</v>
          </cell>
          <cell r="M1293">
            <v>328642.89999999991</v>
          </cell>
          <cell r="O1293">
            <v>416013.5</v>
          </cell>
        </row>
        <row r="1294">
          <cell r="A1294" t="str">
            <v>POWER PURCHASES</v>
          </cell>
        </row>
        <row r="1295">
          <cell r="A1295" t="str">
            <v xml:space="preserve">  Short-term - Other Utilities</v>
          </cell>
          <cell r="C1295">
            <v>221786.4</v>
          </cell>
          <cell r="E1295">
            <v>317220.2</v>
          </cell>
          <cell r="G1295">
            <v>716345.2</v>
          </cell>
          <cell r="I1295">
            <v>192261.9</v>
          </cell>
          <cell r="K1295">
            <v>539006.6</v>
          </cell>
          <cell r="M1295">
            <v>1255351.7999999998</v>
          </cell>
          <cell r="O1295">
            <v>1447613.6999999997</v>
          </cell>
        </row>
        <row r="1296">
          <cell r="A1296" t="str">
            <v xml:space="preserve">  Non-utility Generation</v>
          </cell>
          <cell r="C1296">
            <v>42132.3</v>
          </cell>
          <cell r="E1296">
            <v>41688.899999999994</v>
          </cell>
          <cell r="G1296">
            <v>38963.5</v>
          </cell>
          <cell r="I1296">
            <v>42647.199999999997</v>
          </cell>
          <cell r="K1296">
            <v>83821.2</v>
          </cell>
          <cell r="M1296">
            <v>122784.7</v>
          </cell>
          <cell r="O1296">
            <v>165431.9</v>
          </cell>
        </row>
        <row r="1297">
          <cell r="A1297" t="str">
            <v xml:space="preserve">  Safe Harbor</v>
          </cell>
          <cell r="C1297">
            <v>3354</v>
          </cell>
          <cell r="E1297">
            <v>3370.5</v>
          </cell>
          <cell r="G1297">
            <v>1023.3000000000001</v>
          </cell>
          <cell r="I1297">
            <v>2052.1000000000004</v>
          </cell>
          <cell r="K1297">
            <v>6724.5</v>
          </cell>
          <cell r="M1297">
            <v>7747.8</v>
          </cell>
          <cell r="O1297">
            <v>9799.9000000000015</v>
          </cell>
        </row>
        <row r="1298">
          <cell r="A1298" t="str">
            <v xml:space="preserve">  PJM Interchange</v>
          </cell>
          <cell r="C1298">
            <v>0</v>
          </cell>
          <cell r="E1298">
            <v>0</v>
          </cell>
          <cell r="G1298">
            <v>0</v>
          </cell>
          <cell r="I1298">
            <v>0</v>
          </cell>
          <cell r="K1298">
            <v>0</v>
          </cell>
          <cell r="M1298">
            <v>0</v>
          </cell>
          <cell r="O1298">
            <v>0</v>
          </cell>
        </row>
        <row r="1299">
          <cell r="A1299" t="str">
            <v xml:space="preserve">  PASNY </v>
          </cell>
          <cell r="C1299">
            <v>143.69999999999999</v>
          </cell>
          <cell r="E1299">
            <v>143.69999999999999</v>
          </cell>
          <cell r="G1299">
            <v>143.69999999999999</v>
          </cell>
          <cell r="I1299">
            <v>143.69999999999999</v>
          </cell>
          <cell r="K1299">
            <v>287.39999999999998</v>
          </cell>
          <cell r="M1299">
            <v>431.09999999999997</v>
          </cell>
          <cell r="O1299">
            <v>574.79999999999995</v>
          </cell>
        </row>
        <row r="1300">
          <cell r="A1300" t="str">
            <v xml:space="preserve">  Borderline</v>
          </cell>
          <cell r="C1300">
            <v>31.5</v>
          </cell>
          <cell r="E1300">
            <v>31.5</v>
          </cell>
          <cell r="G1300">
            <v>31.5</v>
          </cell>
          <cell r="I1300">
            <v>31.5</v>
          </cell>
          <cell r="K1300">
            <v>63</v>
          </cell>
          <cell r="M1300">
            <v>94.5</v>
          </cell>
          <cell r="O1300">
            <v>126</v>
          </cell>
        </row>
        <row r="1301">
          <cell r="A1301" t="str">
            <v xml:space="preserve">    TOTAL POWER PURCHASES </v>
          </cell>
          <cell r="C1301">
            <v>267447.90000000002</v>
          </cell>
          <cell r="E1301">
            <v>362454.80000000005</v>
          </cell>
          <cell r="G1301">
            <v>756507.2</v>
          </cell>
          <cell r="I1301">
            <v>237136.4</v>
          </cell>
          <cell r="K1301">
            <v>629902.69999999995</v>
          </cell>
          <cell r="M1301">
            <v>1386409.9000000001</v>
          </cell>
          <cell r="O1301">
            <v>1623546.3</v>
          </cell>
        </row>
        <row r="1302">
          <cell r="A1302" t="str">
            <v>TOTAL ENERGY AVAILABLE</v>
          </cell>
          <cell r="C1302">
            <v>376817.1</v>
          </cell>
          <cell r="E1302">
            <v>457471.5</v>
          </cell>
          <cell r="G1302">
            <v>891584.20000000007</v>
          </cell>
          <cell r="I1302">
            <v>328698.09999999998</v>
          </cell>
          <cell r="K1302">
            <v>834288.6</v>
          </cell>
          <cell r="M1302">
            <v>1725872.8</v>
          </cell>
          <cell r="O1302">
            <v>2054570.9</v>
          </cell>
        </row>
        <row r="1303">
          <cell r="A1303" t="str">
            <v>NON-SYSTEM ENERGY SALES</v>
          </cell>
        </row>
        <row r="1304">
          <cell r="A1304" t="str">
            <v xml:space="preserve">  Sales to ACE </v>
          </cell>
          <cell r="C1304">
            <v>0</v>
          </cell>
          <cell r="E1304">
            <v>0</v>
          </cell>
          <cell r="G1304">
            <v>0</v>
          </cell>
          <cell r="I1304">
            <v>0</v>
          </cell>
          <cell r="K1304">
            <v>0</v>
          </cell>
          <cell r="M1304">
            <v>0</v>
          </cell>
          <cell r="O1304">
            <v>0</v>
          </cell>
        </row>
        <row r="1305">
          <cell r="A1305" t="str">
            <v xml:space="preserve">  Sales to JCP&amp;L </v>
          </cell>
          <cell r="C1305">
            <v>0</v>
          </cell>
          <cell r="E1305">
            <v>0</v>
          </cell>
          <cell r="G1305">
            <v>0</v>
          </cell>
          <cell r="I1305">
            <v>0</v>
          </cell>
          <cell r="K1305">
            <v>0</v>
          </cell>
          <cell r="M1305">
            <v>0</v>
          </cell>
          <cell r="O1305">
            <v>0</v>
          </cell>
        </row>
        <row r="1306">
          <cell r="A1306" t="str">
            <v xml:space="preserve">  Sales to BG&amp;E</v>
          </cell>
          <cell r="C1306">
            <v>-1142.9000000000001</v>
          </cell>
          <cell r="E1306">
            <v>-1027.5</v>
          </cell>
          <cell r="G1306">
            <v>-1322.3</v>
          </cell>
          <cell r="I1306">
            <v>-1322.3</v>
          </cell>
          <cell r="K1306">
            <v>-2170.4</v>
          </cell>
          <cell r="M1306">
            <v>-3492.7</v>
          </cell>
          <cell r="O1306">
            <v>-4815</v>
          </cell>
        </row>
        <row r="1307">
          <cell r="A1307" t="str">
            <v xml:space="preserve">  Sales to GPU</v>
          </cell>
          <cell r="C1307">
            <v>-6992.7971039999993</v>
          </cell>
          <cell r="E1307">
            <v>-7108.4316239999989</v>
          </cell>
          <cell r="G1307">
            <v>-7700.5173599999998</v>
          </cell>
          <cell r="I1307">
            <v>-6115.0562010000003</v>
          </cell>
          <cell r="K1307">
            <v>-14101.228727999998</v>
          </cell>
          <cell r="M1307">
            <v>-21801.746088</v>
          </cell>
          <cell r="O1307">
            <v>-27916.802288999999</v>
          </cell>
        </row>
        <row r="1308">
          <cell r="A1308" t="str">
            <v xml:space="preserve">  PJM Interchange </v>
          </cell>
          <cell r="C1308">
            <v>-56802.700000000004</v>
          </cell>
          <cell r="E1308">
            <v>-62051.6</v>
          </cell>
          <cell r="G1308">
            <v>-158747.5</v>
          </cell>
          <cell r="I1308">
            <v>-53215.199999999997</v>
          </cell>
          <cell r="K1308">
            <v>-118854.3</v>
          </cell>
          <cell r="M1308">
            <v>-277601.8</v>
          </cell>
          <cell r="O1308">
            <v>-330817</v>
          </cell>
        </row>
        <row r="1309">
          <cell r="A1309" t="str">
            <v xml:space="preserve">  Sales to Other</v>
          </cell>
          <cell r="C1309">
            <v>-235209.60000000001</v>
          </cell>
          <cell r="E1309">
            <v>-332599.3</v>
          </cell>
          <cell r="G1309">
            <v>-740135.9</v>
          </cell>
          <cell r="I1309">
            <v>-204611.5</v>
          </cell>
          <cell r="K1309">
            <v>-567808.9</v>
          </cell>
          <cell r="M1309">
            <v>-1307944.8</v>
          </cell>
          <cell r="O1309">
            <v>-1512556.3</v>
          </cell>
        </row>
        <row r="1310">
          <cell r="A1310" t="str">
            <v xml:space="preserve">    TOTAL NON-SYSTEM ENERGY SALES</v>
          </cell>
          <cell r="C1310">
            <v>-300147.99710400001</v>
          </cell>
          <cell r="E1310">
            <v>-402786.83162399998</v>
          </cell>
          <cell r="G1310">
            <v>-907906.21736000001</v>
          </cell>
          <cell r="I1310">
            <v>-265264.056201</v>
          </cell>
          <cell r="K1310">
            <v>-702934.82872800005</v>
          </cell>
          <cell r="M1310">
            <v>-1610841.0460880001</v>
          </cell>
          <cell r="O1310">
            <v>-1876105.1022890001</v>
          </cell>
        </row>
        <row r="1311">
          <cell r="A1311" t="str">
            <v>SYSTEM COST OF POWER</v>
          </cell>
          <cell r="C1311">
            <v>76669.099999999977</v>
          </cell>
          <cell r="E1311">
            <v>54684.700000000012</v>
          </cell>
          <cell r="G1311">
            <v>-16322</v>
          </cell>
          <cell r="I1311">
            <v>63434</v>
          </cell>
          <cell r="K1311">
            <v>131353.79999999993</v>
          </cell>
          <cell r="M1311">
            <v>115031.80000000005</v>
          </cell>
          <cell r="O1311">
            <v>178465.79999999981</v>
          </cell>
        </row>
        <row r="1312">
          <cell r="C1312" t="str">
            <v xml:space="preserve"> ========</v>
          </cell>
          <cell r="E1312" t="str">
            <v xml:space="preserve"> ========</v>
          </cell>
          <cell r="G1312" t="str">
            <v xml:space="preserve"> ========</v>
          </cell>
          <cell r="I1312" t="str">
            <v xml:space="preserve"> ========</v>
          </cell>
          <cell r="K1312" t="str">
            <v xml:space="preserve"> ========</v>
          </cell>
          <cell r="M1312" t="str">
            <v xml:space="preserve"> ========</v>
          </cell>
          <cell r="O1312" t="str">
            <v xml:space="preserve"> =========</v>
          </cell>
        </row>
        <row r="1313">
          <cell r="A1313" t="str">
            <v xml:space="preserve">    MILLS/KWH</v>
          </cell>
          <cell r="C1313">
            <v>10.351876105477766</v>
          </cell>
          <cell r="E1313">
            <v>8.9374530121269551</v>
          </cell>
          <cell r="G1313">
            <v>-2.4604299195031509</v>
          </cell>
          <cell r="I1313">
            <v>9.1657033868916891</v>
          </cell>
          <cell r="K1313">
            <v>9.7119978705942316</v>
          </cell>
          <cell r="M1313">
            <v>5.7063104267636318</v>
          </cell>
          <cell r="O1313">
            <v>6.5904149248881012</v>
          </cell>
        </row>
        <row r="1314">
          <cell r="G1314" t="str">
            <v xml:space="preserve">                               QUARTERLY SUMMARY SHEET</v>
          </cell>
          <cell r="L1314" t="str">
            <v>CASE:2001 FORECAST</v>
          </cell>
        </row>
        <row r="1315">
          <cell r="G1315" t="str">
            <v xml:space="preserve">                         ENERGY COST RECOVERED THROUGH ECR</v>
          </cell>
          <cell r="L1315">
            <v>36851</v>
          </cell>
          <cell r="O1315" t="str">
            <v xml:space="preserve">        10A</v>
          </cell>
        </row>
        <row r="1316">
          <cell r="G1316" t="str">
            <v xml:space="preserve">                               (Thousands of Dollars)</v>
          </cell>
        </row>
        <row r="1317">
          <cell r="L1317" t="str">
            <v xml:space="preserve">        YEAR TO DATE</v>
          </cell>
        </row>
        <row r="1318">
          <cell r="K1318" t="str">
            <v>==================================================</v>
          </cell>
        </row>
        <row r="1319">
          <cell r="A1319" t="str">
            <v>STEAM STATIONS</v>
          </cell>
          <cell r="C1319" t="str">
            <v>1st Qtr</v>
          </cell>
          <cell r="E1319" t="str">
            <v>2nd Qtr</v>
          </cell>
          <cell r="G1319" t="str">
            <v>3rd Qtr</v>
          </cell>
          <cell r="I1319" t="str">
            <v>4th Qtr</v>
          </cell>
          <cell r="K1319" t="str">
            <v>2nd Qtr</v>
          </cell>
          <cell r="M1319" t="str">
            <v>3rd Qtr</v>
          </cell>
          <cell r="O1319" t="str">
            <v>4th Qtr</v>
          </cell>
        </row>
        <row r="1320">
          <cell r="A1320" t="str">
            <v xml:space="preserve">                 </v>
          </cell>
        </row>
        <row r="1321">
          <cell r="A1321" t="str">
            <v xml:space="preserve">    TOTAL COAL-FIRED</v>
          </cell>
          <cell r="C1321">
            <v>79991.8</v>
          </cell>
          <cell r="E1321">
            <v>64118.6</v>
          </cell>
          <cell r="G1321">
            <v>76743.199999999997</v>
          </cell>
          <cell r="I1321">
            <v>65014.2</v>
          </cell>
          <cell r="K1321">
            <v>144110.39999999999</v>
          </cell>
          <cell r="M1321">
            <v>220853.59999999998</v>
          </cell>
          <cell r="O1321">
            <v>285867.8</v>
          </cell>
        </row>
        <row r="1323">
          <cell r="A1323" t="str">
            <v xml:space="preserve">    Martins Creek 3-4</v>
          </cell>
          <cell r="C1323">
            <v>11920.430262</v>
          </cell>
          <cell r="E1323">
            <v>15258.018</v>
          </cell>
          <cell r="G1323">
            <v>37849.993559999995</v>
          </cell>
          <cell r="I1323">
            <v>6463.7316319999991</v>
          </cell>
          <cell r="K1323">
            <v>27178.448261999998</v>
          </cell>
          <cell r="M1323">
            <v>65028.441821999993</v>
          </cell>
          <cell r="O1323">
            <v>71492.173453999989</v>
          </cell>
        </row>
        <row r="1324">
          <cell r="A1324" t="str">
            <v xml:space="preserve">    Sun Oil Adjustment</v>
          </cell>
          <cell r="C1324">
            <v>0</v>
          </cell>
          <cell r="E1324">
            <v>0</v>
          </cell>
          <cell r="G1324">
            <v>0</v>
          </cell>
          <cell r="I1324">
            <v>0</v>
          </cell>
          <cell r="K1324">
            <v>0</v>
          </cell>
          <cell r="M1324">
            <v>0</v>
          </cell>
          <cell r="O1324">
            <v>0</v>
          </cell>
        </row>
        <row r="1325">
          <cell r="A1325" t="str">
            <v xml:space="preserve">    TOTAL OIL-FIRED</v>
          </cell>
          <cell r="C1325">
            <v>11920.4</v>
          </cell>
          <cell r="E1325">
            <v>15258</v>
          </cell>
          <cell r="G1325">
            <v>37850</v>
          </cell>
          <cell r="I1325">
            <v>6463.7</v>
          </cell>
          <cell r="K1325">
            <v>27178.400000000001</v>
          </cell>
          <cell r="M1325">
            <v>65028.4</v>
          </cell>
          <cell r="O1325">
            <v>71492.2</v>
          </cell>
        </row>
        <row r="1327">
          <cell r="A1327" t="str">
            <v xml:space="preserve">    TOTAL FOSSIL STEAM EXPENSE</v>
          </cell>
          <cell r="C1327">
            <v>91912.2</v>
          </cell>
          <cell r="E1327">
            <v>79376.600000000006</v>
          </cell>
          <cell r="G1327">
            <v>114593.2</v>
          </cell>
          <cell r="I1327">
            <v>71477.899999999994</v>
          </cell>
          <cell r="K1327">
            <v>171288.8</v>
          </cell>
          <cell r="M1327">
            <v>285882</v>
          </cell>
          <cell r="O1327">
            <v>357360</v>
          </cell>
        </row>
        <row r="1328">
          <cell r="A1328" t="str">
            <v xml:space="preserve">  NUCLEAR</v>
          </cell>
        </row>
        <row r="1329">
          <cell r="A1329" t="str">
            <v xml:space="preserve">    Susquehanna 1 (PL 90% Share)</v>
          </cell>
          <cell r="C1329">
            <v>7494.2470800000001</v>
          </cell>
          <cell r="E1329">
            <v>6615.0432000000001</v>
          </cell>
          <cell r="G1329">
            <v>7660.7634600000001</v>
          </cell>
          <cell r="I1329">
            <v>7660.7634600000001</v>
          </cell>
          <cell r="K1329">
            <v>14109.290280000001</v>
          </cell>
          <cell r="M1329">
            <v>21770.053740000003</v>
          </cell>
          <cell r="O1329">
            <v>29430.817200000005</v>
          </cell>
        </row>
        <row r="1330">
          <cell r="A1330" t="str">
            <v xml:space="preserve">    Susquehanna 2 (PL 90% Share)</v>
          </cell>
          <cell r="C1330">
            <v>5775.9496199999994</v>
          </cell>
          <cell r="E1330">
            <v>5209.5351599999995</v>
          </cell>
          <cell r="G1330">
            <v>7693.3664100000005</v>
          </cell>
          <cell r="I1330">
            <v>7693.3664099999996</v>
          </cell>
          <cell r="K1330">
            <v>10985.484779999999</v>
          </cell>
          <cell r="M1330">
            <v>18678.851190000001</v>
          </cell>
          <cell r="O1330">
            <v>26372.2176</v>
          </cell>
        </row>
        <row r="1331">
          <cell r="A1331" t="str">
            <v xml:space="preserve">    D&amp;D Expense</v>
          </cell>
          <cell r="C1331">
            <v>628.91370000000006</v>
          </cell>
          <cell r="E1331">
            <v>629.63639999999998</v>
          </cell>
          <cell r="G1331">
            <v>631.08179999999993</v>
          </cell>
          <cell r="I1331">
            <v>631.08179999999993</v>
          </cell>
          <cell r="K1331">
            <v>1258.5500999999999</v>
          </cell>
          <cell r="M1331">
            <v>1889.6318999999999</v>
          </cell>
          <cell r="O1331">
            <v>2520.7136999999998</v>
          </cell>
        </row>
        <row r="1332">
          <cell r="A1332" t="str">
            <v xml:space="preserve">    TOTAL NUCLEAR</v>
          </cell>
          <cell r="C1332">
            <v>13899.0137</v>
          </cell>
          <cell r="E1332">
            <v>12454.136399999999</v>
          </cell>
          <cell r="G1332">
            <v>15985.281800000001</v>
          </cell>
          <cell r="I1332">
            <v>15985.281800000001</v>
          </cell>
          <cell r="K1332">
            <v>26353.3501</v>
          </cell>
          <cell r="M1332">
            <v>42338.6319</v>
          </cell>
          <cell r="O1332">
            <v>58323.7137</v>
          </cell>
        </row>
        <row r="1333">
          <cell r="A1333" t="str">
            <v xml:space="preserve">                          </v>
          </cell>
        </row>
        <row r="1334">
          <cell r="A1334" t="str">
            <v>COMBUSTION TURBINES</v>
          </cell>
          <cell r="C1334">
            <v>122.1</v>
          </cell>
          <cell r="E1334">
            <v>45.5</v>
          </cell>
          <cell r="G1334">
            <v>437</v>
          </cell>
          <cell r="I1334">
            <v>35.700000000000003</v>
          </cell>
          <cell r="K1334">
            <v>167.6</v>
          </cell>
          <cell r="M1334">
            <v>604.6</v>
          </cell>
          <cell r="O1334">
            <v>640.30000000000007</v>
          </cell>
        </row>
        <row r="1336">
          <cell r="A1336" t="str">
            <v>DIESELS</v>
          </cell>
          <cell r="C1336">
            <v>17.5</v>
          </cell>
          <cell r="E1336">
            <v>25.700000000000003</v>
          </cell>
          <cell r="G1336">
            <v>15.399999999999999</v>
          </cell>
          <cell r="I1336">
            <v>16.7</v>
          </cell>
          <cell r="K1336">
            <v>43.2</v>
          </cell>
          <cell r="M1336">
            <v>58.6</v>
          </cell>
          <cell r="O1336">
            <v>75.3</v>
          </cell>
        </row>
        <row r="1337">
          <cell r="A1337" t="str">
            <v xml:space="preserve">    TOTAL GENERATION</v>
          </cell>
          <cell r="C1337">
            <v>105950.8</v>
          </cell>
          <cell r="E1337">
            <v>91901.900000000009</v>
          </cell>
          <cell r="G1337">
            <v>131030.9</v>
          </cell>
          <cell r="I1337">
            <v>87515.599999999991</v>
          </cell>
          <cell r="K1337">
            <v>197853</v>
          </cell>
          <cell r="M1337">
            <v>328883.79999999993</v>
          </cell>
          <cell r="O1337">
            <v>416399.3</v>
          </cell>
        </row>
        <row r="1338">
          <cell r="A1338" t="str">
            <v>POWER PURCHASES</v>
          </cell>
        </row>
        <row r="1339">
          <cell r="A1339" t="str">
            <v xml:space="preserve">  Short-term - Other Utilities</v>
          </cell>
          <cell r="C1339">
            <v>221786.4</v>
          </cell>
          <cell r="E1339">
            <v>317220.2</v>
          </cell>
          <cell r="G1339">
            <v>716345.2</v>
          </cell>
          <cell r="I1339">
            <v>192261.9</v>
          </cell>
          <cell r="K1339">
            <v>539006.6</v>
          </cell>
          <cell r="M1339">
            <v>1255351.7999999998</v>
          </cell>
          <cell r="O1339">
            <v>1447613.6999999997</v>
          </cell>
        </row>
        <row r="1340">
          <cell r="A1340" t="str">
            <v xml:space="preserve">  Non-utility Generation</v>
          </cell>
          <cell r="C1340">
            <v>42132.240000000005</v>
          </cell>
          <cell r="E1340">
            <v>41688.880000000005</v>
          </cell>
          <cell r="G1340">
            <v>38963.520000000004</v>
          </cell>
          <cell r="I1340">
            <v>42647.32</v>
          </cell>
          <cell r="K1340">
            <v>83821.12000000001</v>
          </cell>
          <cell r="M1340">
            <v>122784.64000000001</v>
          </cell>
          <cell r="O1340">
            <v>165431.96000000002</v>
          </cell>
        </row>
        <row r="1341">
          <cell r="A1341" t="str">
            <v xml:space="preserve">  Safe Harbor</v>
          </cell>
          <cell r="C1341">
            <v>3354</v>
          </cell>
          <cell r="E1341">
            <v>3370.5</v>
          </cell>
          <cell r="G1341">
            <v>1023.3000000000001</v>
          </cell>
          <cell r="I1341">
            <v>2052.1000000000004</v>
          </cell>
          <cell r="K1341">
            <v>6724.5</v>
          </cell>
          <cell r="M1341">
            <v>7747.8</v>
          </cell>
          <cell r="O1341">
            <v>9799.9000000000015</v>
          </cell>
        </row>
        <row r="1342">
          <cell r="A1342" t="str">
            <v xml:space="preserve">  PJM Interchange</v>
          </cell>
          <cell r="C1342">
            <v>0</v>
          </cell>
          <cell r="E1342">
            <v>0</v>
          </cell>
          <cell r="G1342">
            <v>0</v>
          </cell>
          <cell r="I1342">
            <v>0</v>
          </cell>
          <cell r="K1342">
            <v>0</v>
          </cell>
          <cell r="M1342">
            <v>0</v>
          </cell>
          <cell r="O1342">
            <v>0</v>
          </cell>
        </row>
        <row r="1343">
          <cell r="A1343" t="str">
            <v xml:space="preserve">  PASNY </v>
          </cell>
          <cell r="C1343">
            <v>143.69999999999999</v>
          </cell>
          <cell r="E1343">
            <v>143.69999999999999</v>
          </cell>
          <cell r="G1343">
            <v>143.69999999999999</v>
          </cell>
          <cell r="I1343">
            <v>143.69999999999999</v>
          </cell>
          <cell r="K1343">
            <v>287.39999999999998</v>
          </cell>
          <cell r="M1343">
            <v>431.09999999999997</v>
          </cell>
          <cell r="O1343">
            <v>574.79999999999995</v>
          </cell>
        </row>
        <row r="1344">
          <cell r="A1344" t="str">
            <v xml:space="preserve">  Borderline</v>
          </cell>
          <cell r="C1344">
            <v>31.5</v>
          </cell>
          <cell r="E1344">
            <v>31.5</v>
          </cell>
          <cell r="G1344">
            <v>31.5</v>
          </cell>
          <cell r="I1344">
            <v>31.5</v>
          </cell>
          <cell r="K1344">
            <v>63</v>
          </cell>
          <cell r="M1344">
            <v>94.5</v>
          </cell>
          <cell r="O1344">
            <v>126</v>
          </cell>
        </row>
        <row r="1345">
          <cell r="A1345" t="str">
            <v xml:space="preserve">    TOTAL POWER PURCHASES</v>
          </cell>
          <cell r="C1345">
            <v>267447.8</v>
          </cell>
          <cell r="E1345">
            <v>362454.80000000005</v>
          </cell>
          <cell r="G1345">
            <v>756507.2</v>
          </cell>
          <cell r="I1345">
            <v>237136.5</v>
          </cell>
          <cell r="K1345">
            <v>629902.6</v>
          </cell>
          <cell r="M1345">
            <v>1386409.8</v>
          </cell>
          <cell r="O1345">
            <v>1623546.4</v>
          </cell>
        </row>
        <row r="1346">
          <cell r="A1346" t="str">
            <v>TOTAL ENERGY AVAILABLE</v>
          </cell>
          <cell r="C1346">
            <v>376817.1</v>
          </cell>
          <cell r="E1346">
            <v>457471.5</v>
          </cell>
          <cell r="G1346">
            <v>891584.20000000007</v>
          </cell>
          <cell r="I1346">
            <v>328698.09999999998</v>
          </cell>
          <cell r="K1346">
            <v>834288.6</v>
          </cell>
          <cell r="M1346">
            <v>1725872.8</v>
          </cell>
          <cell r="O1346">
            <v>2054570.9</v>
          </cell>
        </row>
        <row r="1347">
          <cell r="A1347" t="str">
            <v>NON-SYSTEM ENERGY SALES</v>
          </cell>
        </row>
        <row r="1348">
          <cell r="A1348" t="str">
            <v xml:space="preserve">  Sales to ACE </v>
          </cell>
          <cell r="C1348">
            <v>0</v>
          </cell>
          <cell r="E1348">
            <v>0</v>
          </cell>
          <cell r="G1348">
            <v>0</v>
          </cell>
          <cell r="I1348">
            <v>0</v>
          </cell>
          <cell r="K1348">
            <v>0</v>
          </cell>
          <cell r="M1348">
            <v>0</v>
          </cell>
          <cell r="O1348">
            <v>0</v>
          </cell>
        </row>
        <row r="1349">
          <cell r="A1349" t="str">
            <v xml:space="preserve">  Sales to JCP&amp;L </v>
          </cell>
          <cell r="C1349">
            <v>0</v>
          </cell>
          <cell r="E1349">
            <v>0</v>
          </cell>
          <cell r="G1349">
            <v>0</v>
          </cell>
          <cell r="I1349">
            <v>0</v>
          </cell>
          <cell r="K1349">
            <v>0</v>
          </cell>
          <cell r="M1349">
            <v>0</v>
          </cell>
          <cell r="O1349">
            <v>0</v>
          </cell>
        </row>
        <row r="1350">
          <cell r="A1350" t="str">
            <v xml:space="preserve">  Sales to BG&amp;E</v>
          </cell>
          <cell r="C1350">
            <v>-1142.9000000000001</v>
          </cell>
          <cell r="E1350">
            <v>-1027.5</v>
          </cell>
          <cell r="G1350">
            <v>-1322.3</v>
          </cell>
          <cell r="I1350">
            <v>-1322.3</v>
          </cell>
          <cell r="K1350">
            <v>-2170.4</v>
          </cell>
          <cell r="M1350">
            <v>-3492.7</v>
          </cell>
          <cell r="O1350">
            <v>-4815</v>
          </cell>
        </row>
        <row r="1351">
          <cell r="A1351" t="str">
            <v xml:space="preserve">  Sales to GPU</v>
          </cell>
          <cell r="C1351">
            <v>-6992.7971039999993</v>
          </cell>
          <cell r="E1351">
            <v>-7108.4316239999989</v>
          </cell>
          <cell r="G1351">
            <v>-7700.5173599999998</v>
          </cell>
          <cell r="I1351">
            <v>-6115.0562010000003</v>
          </cell>
          <cell r="K1351">
            <v>-14101.228727999998</v>
          </cell>
          <cell r="M1351">
            <v>-21801.746088</v>
          </cell>
          <cell r="O1351">
            <v>-27916.802288999999</v>
          </cell>
        </row>
        <row r="1352">
          <cell r="A1352" t="str">
            <v xml:space="preserve">  PJM Interchange </v>
          </cell>
          <cell r="C1352">
            <v>-56802.700000000004</v>
          </cell>
          <cell r="E1352">
            <v>-62051.6</v>
          </cell>
          <cell r="G1352">
            <v>-158747.5</v>
          </cell>
          <cell r="I1352">
            <v>-53215.199999999997</v>
          </cell>
          <cell r="K1352">
            <v>-118854.3</v>
          </cell>
          <cell r="M1352">
            <v>-277601.8</v>
          </cell>
          <cell r="O1352">
            <v>-330817</v>
          </cell>
        </row>
        <row r="1353">
          <cell r="A1353" t="str">
            <v xml:space="preserve">  Sales to Other</v>
          </cell>
          <cell r="C1353">
            <v>-235209.60000000001</v>
          </cell>
          <cell r="E1353">
            <v>-332599.3</v>
          </cell>
          <cell r="G1353">
            <v>-740135.9</v>
          </cell>
          <cell r="I1353">
            <v>-204611.5</v>
          </cell>
          <cell r="K1353">
            <v>-567808.9</v>
          </cell>
          <cell r="M1353">
            <v>-1307944.8</v>
          </cell>
          <cell r="O1353">
            <v>-1512556.3</v>
          </cell>
        </row>
        <row r="1354">
          <cell r="A1354" t="str">
            <v xml:space="preserve">    TOTAL NON-SYSTEM ENERGY SALES</v>
          </cell>
          <cell r="C1354">
            <v>-300147.99710400001</v>
          </cell>
          <cell r="E1354">
            <v>-402786.83162399998</v>
          </cell>
          <cell r="G1354">
            <v>-907906.21736000001</v>
          </cell>
          <cell r="I1354">
            <v>-265264.056201</v>
          </cell>
          <cell r="K1354">
            <v>-702934.82872800005</v>
          </cell>
          <cell r="M1354">
            <v>-1610841.0460880001</v>
          </cell>
          <cell r="O1354">
            <v>-1876105.1022890001</v>
          </cell>
        </row>
        <row r="1355">
          <cell r="A1355" t="str">
            <v>SYSTEM COST OF POWER</v>
          </cell>
          <cell r="C1355">
            <v>76669.102895999968</v>
          </cell>
          <cell r="E1355">
            <v>54684.668376000016</v>
          </cell>
          <cell r="G1355">
            <v>-16322.01735999994</v>
          </cell>
          <cell r="I1355">
            <v>63434.043798999977</v>
          </cell>
          <cell r="K1355">
            <v>131353.77127199993</v>
          </cell>
          <cell r="M1355">
            <v>115031.75391199999</v>
          </cell>
          <cell r="O1355">
            <v>178465.79771099985</v>
          </cell>
        </row>
        <row r="1357">
          <cell r="A1357" t="str">
            <v>TOTAL EHV CHARGES (Page 14)</v>
          </cell>
          <cell r="C1357">
            <v>4775.9984133203134</v>
          </cell>
          <cell r="E1357">
            <v>6041.4228745688115</v>
          </cell>
          <cell r="G1357">
            <v>7895.6440306915938</v>
          </cell>
          <cell r="I1357">
            <v>4590.6740825166116</v>
          </cell>
          <cell r="K1357">
            <v>10817.421287889125</v>
          </cell>
          <cell r="M1357">
            <v>18713.065318580717</v>
          </cell>
          <cell r="O1357">
            <v>23303.739401097329</v>
          </cell>
        </row>
        <row r="1359">
          <cell r="A1359" t="str">
            <v>EXPENSE NOT RECOVERED THROUGH ECR</v>
          </cell>
        </row>
        <row r="1360">
          <cell r="A1360" t="str">
            <v xml:space="preserve">    Sun Oil Adjustment</v>
          </cell>
          <cell r="C1360">
            <v>0</v>
          </cell>
          <cell r="E1360">
            <v>0</v>
          </cell>
          <cell r="G1360">
            <v>0</v>
          </cell>
          <cell r="I1360">
            <v>0</v>
          </cell>
          <cell r="K1360">
            <v>0</v>
          </cell>
          <cell r="M1360">
            <v>0</v>
          </cell>
          <cell r="O1360">
            <v>0</v>
          </cell>
        </row>
        <row r="1361">
          <cell r="A1361" t="str">
            <v xml:space="preserve">    Safe Harbor(1/3)</v>
          </cell>
          <cell r="C1361">
            <v>3354</v>
          </cell>
          <cell r="E1361">
            <v>3370.5</v>
          </cell>
          <cell r="G1361">
            <v>1023.3000000000001</v>
          </cell>
          <cell r="I1361">
            <v>2052.1000000000004</v>
          </cell>
          <cell r="K1361">
            <v>6724.5</v>
          </cell>
          <cell r="M1361">
            <v>7747.8</v>
          </cell>
          <cell r="O1361">
            <v>9799.9000000000015</v>
          </cell>
        </row>
        <row r="1362">
          <cell r="A1362" t="str">
            <v xml:space="preserve">    Installed Capacity Payments</v>
          </cell>
          <cell r="C1362">
            <v>0</v>
          </cell>
          <cell r="E1362">
            <v>0</v>
          </cell>
          <cell r="G1362">
            <v>0</v>
          </cell>
          <cell r="I1362">
            <v>0</v>
          </cell>
          <cell r="K1362">
            <v>0</v>
          </cell>
          <cell r="M1362">
            <v>0</v>
          </cell>
          <cell r="O1362">
            <v>0</v>
          </cell>
        </row>
        <row r="1363">
          <cell r="A1363" t="str">
            <v xml:space="preserve">  TOTAL NOT RECOVERED THROUGH ECR</v>
          </cell>
          <cell r="C1363">
            <v>3354</v>
          </cell>
          <cell r="E1363">
            <v>3370.5</v>
          </cell>
          <cell r="G1363">
            <v>1023.3</v>
          </cell>
          <cell r="I1363">
            <v>2052.1</v>
          </cell>
          <cell r="K1363">
            <v>6724.5</v>
          </cell>
          <cell r="M1363">
            <v>7747.8</v>
          </cell>
          <cell r="O1363">
            <v>9799.9</v>
          </cell>
        </row>
        <row r="1364">
          <cell r="A1364" t="str">
            <v>ENERGY COST APPLICABLE TO ECR</v>
          </cell>
          <cell r="C1364">
            <v>78091.101309320278</v>
          </cell>
          <cell r="E1364">
            <v>57355.591250568825</v>
          </cell>
          <cell r="G1364">
            <v>-9449.6733293083453</v>
          </cell>
          <cell r="I1364">
            <v>65972.617881516591</v>
          </cell>
          <cell r="K1364">
            <v>135446.69255988905</v>
          </cell>
          <cell r="M1364">
            <v>125997.0192305807</v>
          </cell>
          <cell r="O1364">
            <v>191969.63711209717</v>
          </cell>
        </row>
        <row r="1365">
          <cell r="A1365" t="str">
            <v xml:space="preserve">  PORTION FOR PPUC CUSTOMERS</v>
          </cell>
          <cell r="B1365">
            <v>1</v>
          </cell>
          <cell r="C1365">
            <v>78091.100000000006</v>
          </cell>
          <cell r="E1365">
            <v>57355.6</v>
          </cell>
          <cell r="G1365">
            <v>-9449.7000000000007</v>
          </cell>
          <cell r="I1365">
            <v>65972.600000000006</v>
          </cell>
          <cell r="K1365">
            <v>135446.70000000001</v>
          </cell>
          <cell r="M1365">
            <v>125997</v>
          </cell>
          <cell r="O1365">
            <v>191969.6</v>
          </cell>
        </row>
        <row r="1367">
          <cell r="G1367" t="str">
            <v xml:space="preserve">                               QUARTERLY SUMMARY SHEET</v>
          </cell>
          <cell r="L1367" t="str">
            <v>CASE:2001 FORECAST</v>
          </cell>
          <cell r="P1367" t="str">
            <v>9B</v>
          </cell>
        </row>
        <row r="1368">
          <cell r="G1368" t="str">
            <v xml:space="preserve">                                 PER UNIT ENERGY COST</v>
          </cell>
          <cell r="L1368">
            <v>36851</v>
          </cell>
        </row>
        <row r="1369">
          <cell r="G1369" t="str">
            <v xml:space="preserve">                                    (Mills / kwh)</v>
          </cell>
        </row>
        <row r="1370">
          <cell r="K1370" t="str">
            <v>==================================================</v>
          </cell>
        </row>
        <row r="1371">
          <cell r="A1371" t="str">
            <v>STEAM STATIONS</v>
          </cell>
          <cell r="C1371" t="str">
            <v>1st Qtr</v>
          </cell>
          <cell r="E1371" t="str">
            <v>2nd Qtr</v>
          </cell>
          <cell r="G1371" t="str">
            <v>3rd Qtr</v>
          </cell>
          <cell r="I1371" t="str">
            <v>4th Qtr</v>
          </cell>
          <cell r="K1371" t="str">
            <v>2nd Qtr</v>
          </cell>
          <cell r="M1371" t="str">
            <v>3rd Qtr</v>
          </cell>
          <cell r="O1371" t="str">
            <v>4th Qtr</v>
          </cell>
        </row>
        <row r="1372">
          <cell r="A1372" t="str">
            <v xml:space="preserve">  COAL-FIRED</v>
          </cell>
        </row>
        <row r="1373">
          <cell r="A1373" t="str">
            <v xml:space="preserve">    Brunner Island</v>
          </cell>
          <cell r="C1373">
            <v>14.856429197848007</v>
          </cell>
          <cell r="E1373">
            <v>14.835493855451105</v>
          </cell>
          <cell r="G1373">
            <v>13.946660670828752</v>
          </cell>
          <cell r="I1373">
            <v>13.757912676795483</v>
          </cell>
          <cell r="K1373">
            <v>14.847336862409021</v>
          </cell>
          <cell r="M1373">
            <v>14.54355471258258</v>
          </cell>
          <cell r="O1373">
            <v>14.374850493494597</v>
          </cell>
        </row>
        <row r="1374">
          <cell r="A1374" t="str">
            <v xml:space="preserve">    Martins Creek 1-2</v>
          </cell>
          <cell r="C1374">
            <v>15.800344449699569</v>
          </cell>
          <cell r="E1374">
            <v>15.945977837183298</v>
          </cell>
          <cell r="G1374">
            <v>15.53759088346075</v>
          </cell>
          <cell r="I1374">
            <v>15.862623483302695</v>
          </cell>
          <cell r="K1374">
            <v>15.862372585317338</v>
          </cell>
          <cell r="M1374">
            <v>15.771819412102241</v>
          </cell>
          <cell r="O1374">
            <v>15.796624520758945</v>
          </cell>
        </row>
        <row r="1375">
          <cell r="A1375" t="str">
            <v xml:space="preserve">    Sunbury</v>
          </cell>
          <cell r="C1375">
            <v>0</v>
          </cell>
          <cell r="E1375">
            <v>0</v>
          </cell>
          <cell r="G1375">
            <v>0</v>
          </cell>
          <cell r="I1375">
            <v>0</v>
          </cell>
          <cell r="K1375">
            <v>0</v>
          </cell>
          <cell r="M1375">
            <v>0</v>
          </cell>
          <cell r="O1375">
            <v>0</v>
          </cell>
        </row>
        <row r="1376">
          <cell r="A1376" t="str">
            <v xml:space="preserve">    Holtwood</v>
          </cell>
          <cell r="C1376">
            <v>0</v>
          </cell>
          <cell r="E1376">
            <v>0</v>
          </cell>
          <cell r="G1376">
            <v>0</v>
          </cell>
          <cell r="I1376">
            <v>0</v>
          </cell>
          <cell r="K1376">
            <v>0</v>
          </cell>
          <cell r="M1376">
            <v>0</v>
          </cell>
          <cell r="O1376">
            <v>0</v>
          </cell>
        </row>
        <row r="1377">
          <cell r="A1377" t="str">
            <v xml:space="preserve">    Keystone</v>
          </cell>
          <cell r="C1377">
            <v>9.6901578869055491</v>
          </cell>
          <cell r="E1377">
            <v>11.820725895404735</v>
          </cell>
          <cell r="G1377">
            <v>10.037174178830455</v>
          </cell>
          <cell r="I1377">
            <v>9.9924373774695159</v>
          </cell>
          <cell r="K1377">
            <v>10.624742201438456</v>
          </cell>
          <cell r="M1377">
            <v>10.412161069067871</v>
          </cell>
          <cell r="O1377">
            <v>10.300650190596697</v>
          </cell>
        </row>
        <row r="1378">
          <cell r="A1378" t="str">
            <v xml:space="preserve">    Conemaugh</v>
          </cell>
          <cell r="C1378">
            <v>11.427367212629029</v>
          </cell>
          <cell r="E1378">
            <v>10.391277695090313</v>
          </cell>
          <cell r="G1378">
            <v>11.83443000763168</v>
          </cell>
          <cell r="I1378">
            <v>11.373445621241023</v>
          </cell>
          <cell r="K1378">
            <v>10.909270152974582</v>
          </cell>
          <cell r="M1378">
            <v>11.194322558098007</v>
          </cell>
          <cell r="O1378">
            <v>11.228876528572867</v>
          </cell>
        </row>
        <row r="1379">
          <cell r="A1379" t="str">
            <v xml:space="preserve">    Montour</v>
          </cell>
          <cell r="C1379">
            <v>12.801097361799055</v>
          </cell>
          <cell r="E1379">
            <v>13.48456937162503</v>
          </cell>
          <cell r="G1379">
            <v>12.712239702530361</v>
          </cell>
          <cell r="I1379">
            <v>12.91674654640674</v>
          </cell>
          <cell r="K1379">
            <v>13.098598916076618</v>
          </cell>
          <cell r="M1379">
            <v>12.945958588708708</v>
          </cell>
          <cell r="O1379">
            <v>12.93882235403642</v>
          </cell>
        </row>
        <row r="1380">
          <cell r="A1380" t="str">
            <v xml:space="preserve">    TOTAL COAL-FIRED </v>
          </cell>
          <cell r="C1380">
            <v>13.483689783179788</v>
          </cell>
          <cell r="E1380">
            <v>13.71301945881495</v>
          </cell>
          <cell r="G1380">
            <v>13.026658050455353</v>
          </cell>
          <cell r="I1380">
            <v>13.049264747631458</v>
          </cell>
          <cell r="K1380">
            <v>13.584725693326597</v>
          </cell>
          <cell r="M1380">
            <v>13.385555837890861</v>
          </cell>
          <cell r="O1380">
            <v>13.307633142369998</v>
          </cell>
        </row>
        <row r="1381">
          <cell r="A1381" t="str">
            <v xml:space="preserve">  OIL-FIRED</v>
          </cell>
        </row>
        <row r="1382">
          <cell r="A1382" t="str">
            <v xml:space="preserve">    Martins Creek 3-4</v>
          </cell>
          <cell r="C1382">
            <v>52.652076896413092</v>
          </cell>
          <cell r="E1382">
            <v>43.94590425130788</v>
          </cell>
          <cell r="G1382">
            <v>39.959874915582901</v>
          </cell>
          <cell r="I1382">
            <v>43.76256999483703</v>
          </cell>
          <cell r="K1382">
            <v>47.382231894382443</v>
          </cell>
          <cell r="M1382">
            <v>42.759364662835765</v>
          </cell>
          <cell r="O1382">
            <v>42.848171058526717</v>
          </cell>
        </row>
        <row r="1383">
          <cell r="A1383" t="str">
            <v xml:space="preserve">    Sun Oil Adjustment</v>
          </cell>
          <cell r="B1383" t="str">
            <v>.</v>
          </cell>
          <cell r="C1383">
            <v>0</v>
          </cell>
          <cell r="E1383">
            <v>0</v>
          </cell>
          <cell r="G1383">
            <v>0</v>
          </cell>
          <cell r="I1383">
            <v>0</v>
          </cell>
          <cell r="K1383">
            <v>0</v>
          </cell>
          <cell r="M1383">
            <v>0</v>
          </cell>
          <cell r="O1383">
            <v>0</v>
          </cell>
        </row>
        <row r="1385">
          <cell r="A1385" t="str">
            <v xml:space="preserve">    TOTAL OIL-FIRED (Including</v>
          </cell>
          <cell r="C1385">
            <v>52.651943230335945</v>
          </cell>
          <cell r="E1385">
            <v>43.94585240799006</v>
          </cell>
          <cell r="G1385">
            <v>39.959881714569384</v>
          </cell>
          <cell r="I1385">
            <v>43.762355830992853</v>
          </cell>
          <cell r="K1385">
            <v>47.382147755609935</v>
          </cell>
          <cell r="M1385">
            <v>42.759337162835791</v>
          </cell>
          <cell r="O1385">
            <v>42.848186968625598</v>
          </cell>
        </row>
        <row r="1386">
          <cell r="A1386" t="str">
            <v xml:space="preserve">      Sun Oil Adjustment)</v>
          </cell>
        </row>
        <row r="1388">
          <cell r="A1388" t="str">
            <v xml:space="preserve">    TOTAL GENERATION</v>
          </cell>
          <cell r="C1388">
            <v>14.92437288553997</v>
          </cell>
          <cell r="E1388">
            <v>15.804898460350962</v>
          </cell>
          <cell r="G1388">
            <v>16.762311283073565</v>
          </cell>
          <cell r="I1388">
            <v>13.935473155048941</v>
          </cell>
          <cell r="K1388">
            <v>15.319803813147665</v>
          </cell>
          <cell r="M1388">
            <v>15.86701069781099</v>
          </cell>
          <cell r="O1388">
            <v>15.439392759160963</v>
          </cell>
        </row>
        <row r="1390">
          <cell r="A1390" t="str">
            <v xml:space="preserve">  NUCLEAR</v>
          </cell>
        </row>
        <row r="1391">
          <cell r="A1391" t="str">
            <v xml:space="preserve">    Susq. #1 (PL 90% Share)</v>
          </cell>
          <cell r="B1391" t="str">
            <v>.</v>
          </cell>
          <cell r="C1391">
            <v>3.6198845946868161</v>
          </cell>
          <cell r="E1391">
            <v>3.6199207597570751</v>
          </cell>
          <cell r="G1391">
            <v>3.6198853926097976</v>
          </cell>
          <cell r="I1391">
            <v>3.6198853926097976</v>
          </cell>
          <cell r="K1391">
            <v>3.6199015512687223</v>
          </cell>
          <cell r="M1391">
            <v>3.6198958657100277</v>
          </cell>
          <cell r="O1391">
            <v>3.6198931400292866</v>
          </cell>
        </row>
        <row r="1392">
          <cell r="A1392" t="str">
            <v xml:space="preserve">    Susq. #2 (PL 90% Share)</v>
          </cell>
          <cell r="B1392" t="str">
            <v>.</v>
          </cell>
          <cell r="C1392">
            <v>3.7800717383638269</v>
          </cell>
          <cell r="E1392">
            <v>3.5900593731720352</v>
          </cell>
          <cell r="G1392">
            <v>3.5899983231031278</v>
          </cell>
          <cell r="I1392">
            <v>3.5899983231031274</v>
          </cell>
          <cell r="K1392">
            <v>3.6875179672761846</v>
          </cell>
          <cell r="M1392">
            <v>3.646717398401687</v>
          </cell>
          <cell r="O1392">
            <v>3.6299868682289316</v>
          </cell>
        </row>
        <row r="1393">
          <cell r="A1393" t="str">
            <v xml:space="preserve">    D&amp;D Expense</v>
          </cell>
          <cell r="C1393">
            <v>0.17478078532229643</v>
          </cell>
          <cell r="E1393">
            <v>0.19205014482475213</v>
          </cell>
          <cell r="G1393">
            <v>0.14816561403325293</v>
          </cell>
          <cell r="I1393">
            <v>0.14816561403325293</v>
          </cell>
          <cell r="K1393">
            <v>0.18301391632983163</v>
          </cell>
          <cell r="M1393">
            <v>0.16968524886004208</v>
          </cell>
          <cell r="O1393">
            <v>0.16373161462750352</v>
          </cell>
        </row>
        <row r="1395">
          <cell r="A1395" t="str">
            <v xml:space="preserve">    TOTAL NUCLEAR (Including</v>
          </cell>
          <cell r="C1395">
            <v>3.8626611722583828</v>
          </cell>
          <cell r="E1395">
            <v>3.798730027817987</v>
          </cell>
          <cell r="G1395">
            <v>3.7530302623076488</v>
          </cell>
          <cell r="I1395">
            <v>3.7530302623076488</v>
          </cell>
          <cell r="K1395">
            <v>3.8322112168694438</v>
          </cell>
          <cell r="M1395">
            <v>3.801926338322938</v>
          </cell>
          <cell r="O1395">
            <v>3.7883857318557235</v>
          </cell>
        </row>
        <row r="1396">
          <cell r="A1396" t="str">
            <v xml:space="preserve">      D&amp;D Expense)</v>
          </cell>
        </row>
        <row r="1397">
          <cell r="A1397" t="str">
            <v xml:space="preserve">                          </v>
          </cell>
        </row>
        <row r="1398">
          <cell r="A1398" t="str">
            <v>COMBUSTION TURBINES</v>
          </cell>
          <cell r="C1398">
            <v>81.399945733369506</v>
          </cell>
          <cell r="E1398">
            <v>37.916635069470779</v>
          </cell>
          <cell r="G1398">
            <v>48.555550160494434</v>
          </cell>
          <cell r="I1398">
            <v>59.499900833498607</v>
          </cell>
          <cell r="K1398">
            <v>62.074051083684772</v>
          </cell>
          <cell r="M1398">
            <v>51.675209258529129</v>
          </cell>
          <cell r="O1398">
            <v>52.056906336836896</v>
          </cell>
        </row>
        <row r="1400">
          <cell r="A1400" t="str">
            <v>DIESELS</v>
          </cell>
          <cell r="C1400">
            <v>58.333138889537032</v>
          </cell>
          <cell r="E1400">
            <v>51.399897200205601</v>
          </cell>
          <cell r="G1400">
            <v>51.333162222792581</v>
          </cell>
          <cell r="I1400">
            <v>55.666481111729624</v>
          </cell>
          <cell r="K1400">
            <v>53.999932500084377</v>
          </cell>
          <cell r="M1400">
            <v>53.272678843019236</v>
          </cell>
          <cell r="O1400">
            <v>53.78567586737438</v>
          </cell>
        </row>
        <row r="1402">
          <cell r="A1402" t="str">
            <v>AVERAGE COST OF GEN (INCL HYDRO)</v>
          </cell>
          <cell r="C1402">
            <v>10.639904753180897</v>
          </cell>
          <cell r="E1402">
            <v>10.804736859411392</v>
          </cell>
          <cell r="G1402">
            <v>11.683210023143157</v>
          </cell>
          <cell r="I1402">
            <v>9.1723812113745993</v>
          </cell>
          <cell r="K1402">
            <v>10.715832542435127</v>
          </cell>
          <cell r="M1402">
            <v>11.081311915033636</v>
          </cell>
          <cell r="O1402">
            <v>10.617247873796225</v>
          </cell>
        </row>
        <row r="1404">
          <cell r="A1404" t="str">
            <v>POWER PURCHASES</v>
          </cell>
        </row>
        <row r="1405">
          <cell r="A1405" t="str">
            <v xml:space="preserve">  Short-term - Other Utilities</v>
          </cell>
          <cell r="C1405">
            <v>28.953848112077964</v>
          </cell>
          <cell r="E1405">
            <v>32.471999385391271</v>
          </cell>
          <cell r="G1405">
            <v>55.705929181915671</v>
          </cell>
          <cell r="I1405">
            <v>26.154083894244089</v>
          </cell>
          <cell r="K1405">
            <v>30.925784768371411</v>
          </cell>
          <cell r="M1405">
            <v>41.446562083559172</v>
          </cell>
          <cell r="O1405">
            <v>38.459893844449894</v>
          </cell>
        </row>
        <row r="1406">
          <cell r="A1406" t="str">
            <v xml:space="preserve">  Non-utility Generation</v>
          </cell>
          <cell r="C1406">
            <v>65.200092749612978</v>
          </cell>
          <cell r="E1406">
            <v>65.200031177353708</v>
          </cell>
          <cell r="G1406">
            <v>65.199966423694846</v>
          </cell>
          <cell r="I1406">
            <v>65.199816442134519</v>
          </cell>
          <cell r="K1406">
            <v>65.200062177037907</v>
          </cell>
          <cell r="M1406">
            <v>65.200031826040771</v>
          </cell>
          <cell r="O1406">
            <v>65.199976327119401</v>
          </cell>
        </row>
        <row r="1407">
          <cell r="A1407" t="str">
            <v xml:space="preserve">  Safe Harbor</v>
          </cell>
          <cell r="C1407">
            <v>27.582236615277662</v>
          </cell>
          <cell r="E1407">
            <v>27.581832834845887</v>
          </cell>
          <cell r="G1407">
            <v>27.582209499131828</v>
          </cell>
          <cell r="I1407">
            <v>27.581988876586173</v>
          </cell>
          <cell r="K1407">
            <v>27.582034341337025</v>
          </cell>
          <cell r="M1407">
            <v>27.582057573577583</v>
          </cell>
          <cell r="O1407">
            <v>27.582043266022964</v>
          </cell>
        </row>
        <row r="1408">
          <cell r="A1408" t="str">
            <v xml:space="preserve">  PJM Interchange</v>
          </cell>
          <cell r="C1408">
            <v>0</v>
          </cell>
          <cell r="E1408">
            <v>0</v>
          </cell>
          <cell r="G1408">
            <v>0</v>
          </cell>
          <cell r="I1408">
            <v>0</v>
          </cell>
          <cell r="K1408">
            <v>0</v>
          </cell>
          <cell r="M1408">
            <v>0</v>
          </cell>
          <cell r="O1408">
            <v>0</v>
          </cell>
        </row>
        <row r="1409">
          <cell r="A1409" t="str">
            <v xml:space="preserve">  PASNY </v>
          </cell>
          <cell r="C1409">
            <v>19.958330561342979</v>
          </cell>
          <cell r="E1409">
            <v>19.958330561342979</v>
          </cell>
          <cell r="G1409">
            <v>19.958330561342979</v>
          </cell>
          <cell r="I1409">
            <v>19.958330561342979</v>
          </cell>
          <cell r="K1409">
            <v>19.95833194733806</v>
          </cell>
          <cell r="M1409">
            <v>19.95833240933646</v>
          </cell>
          <cell r="O1409">
            <v>19.958332640335673</v>
          </cell>
        </row>
        <row r="1410">
          <cell r="A1410" t="str">
            <v xml:space="preserve">  Borderline</v>
          </cell>
          <cell r="C1410">
            <v>104.99965000116666</v>
          </cell>
          <cell r="E1410">
            <v>104.99965000116666</v>
          </cell>
          <cell r="G1410">
            <v>104.99965000116666</v>
          </cell>
          <cell r="I1410">
            <v>104.99965000116666</v>
          </cell>
          <cell r="K1410">
            <v>104.99982500029165</v>
          </cell>
          <cell r="M1410">
            <v>104.99988333346295</v>
          </cell>
          <cell r="O1410">
            <v>104.99991250007291</v>
          </cell>
        </row>
        <row r="1412">
          <cell r="A1412" t="str">
            <v xml:space="preserve">    TOTAL POWER PURCHASES</v>
          </cell>
          <cell r="C1412">
            <v>31.705795877834131</v>
          </cell>
          <cell r="E1412">
            <v>34.394701128818795</v>
          </cell>
          <cell r="G1412">
            <v>56.030929663445001</v>
          </cell>
          <cell r="I1412">
            <v>29.322798032753049</v>
          </cell>
          <cell r="K1412">
            <v>33.199252636153808</v>
          </cell>
          <cell r="M1412">
            <v>42.691605849339751</v>
          </cell>
          <cell r="O1412">
            <v>40.026090792905073</v>
          </cell>
        </row>
        <row r="1414">
          <cell r="A1414" t="str">
            <v>TOTAL ENERGY AVAILABLE</v>
          </cell>
          <cell r="C1414">
            <v>20.491997714849386</v>
          </cell>
          <cell r="E1414">
            <v>24.030145922025582</v>
          </cell>
          <cell r="G1414">
            <v>36.087029727558054</v>
          </cell>
          <cell r="I1414">
            <v>18.662773597237031</v>
          </cell>
          <cell r="K1414">
            <v>22.291744486510897</v>
          </cell>
          <cell r="M1414">
            <v>27.77734000251435</v>
          </cell>
          <cell r="O1414">
            <v>25.764259827879314</v>
          </cell>
        </row>
        <row r="1416">
          <cell r="A1416" t="str">
            <v>NON-SYSTEM ENERGY SALES</v>
          </cell>
        </row>
        <row r="1417">
          <cell r="A1417" t="str">
            <v xml:space="preserve">  Sales to ACE </v>
          </cell>
          <cell r="C1417">
            <v>0</v>
          </cell>
          <cell r="E1417">
            <v>0</v>
          </cell>
          <cell r="G1417">
            <v>0</v>
          </cell>
          <cell r="I1417">
            <v>0</v>
          </cell>
          <cell r="K1417">
            <v>0</v>
          </cell>
          <cell r="M1417">
            <v>0</v>
          </cell>
          <cell r="O1417">
            <v>0</v>
          </cell>
        </row>
        <row r="1418">
          <cell r="A1418" t="str">
            <v xml:space="preserve">  Sales to JCP&amp;L </v>
          </cell>
          <cell r="C1418">
            <v>0</v>
          </cell>
          <cell r="E1418">
            <v>0</v>
          </cell>
          <cell r="G1418">
            <v>0</v>
          </cell>
          <cell r="I1418">
            <v>0</v>
          </cell>
          <cell r="K1418">
            <v>0</v>
          </cell>
          <cell r="M1418">
            <v>0</v>
          </cell>
          <cell r="O1418">
            <v>0</v>
          </cell>
        </row>
        <row r="1419">
          <cell r="A1419" t="str">
            <v xml:space="preserve">  Sales to BG&amp;E</v>
          </cell>
          <cell r="C1419">
            <v>4.8946467019042688</v>
          </cell>
          <cell r="E1419">
            <v>8.3877551705122873</v>
          </cell>
          <cell r="G1419">
            <v>-1322300000</v>
          </cell>
          <cell r="I1419">
            <v>-1322300000</v>
          </cell>
          <cell r="K1419">
            <v>6.0966292306085093</v>
          </cell>
          <cell r="M1419">
            <v>9.8109550837386372</v>
          </cell>
          <cell r="O1419">
            <v>13.525280936868766</v>
          </cell>
        </row>
        <row r="1420">
          <cell r="A1420" t="str">
            <v xml:space="preserve">  Sales to GPU</v>
          </cell>
          <cell r="C1420">
            <v>10.791353572208878</v>
          </cell>
          <cell r="E1420">
            <v>10.854224514970566</v>
          </cell>
          <cell r="G1420">
            <v>11.625177191463131</v>
          </cell>
          <cell r="I1420">
            <v>9.2274878681567643</v>
          </cell>
          <cell r="K1420">
            <v>10.822955513717824</v>
          </cell>
          <cell r="M1420">
            <v>11.093342542661855</v>
          </cell>
          <cell r="O1420">
            <v>10.622831925275049</v>
          </cell>
        </row>
        <row r="1421">
          <cell r="A1421" t="str">
            <v xml:space="preserve">  PJM Interchange </v>
          </cell>
          <cell r="C1421">
            <v>26.534605435917634</v>
          </cell>
          <cell r="E1421">
            <v>29.942453949276789</v>
          </cell>
          <cell r="G1421">
            <v>37.344503731203595</v>
          </cell>
          <cell r="I1421">
            <v>22.379294875183575</v>
          </cell>
          <cell r="K1421">
            <v>28.210890067973082</v>
          </cell>
          <cell r="M1421">
            <v>32.798107754650587</v>
          </cell>
          <cell r="O1421">
            <v>30.513010060411784</v>
          </cell>
        </row>
        <row r="1422">
          <cell r="A1422" t="str">
            <v xml:space="preserve">  Sales to Other</v>
          </cell>
          <cell r="C1422">
            <v>29.548954544065179</v>
          </cell>
          <cell r="E1422">
            <v>33.031884071525468</v>
          </cell>
          <cell r="G1422">
            <v>56.243865390528292</v>
          </cell>
          <cell r="I1422">
            <v>26.742673910046925</v>
          </cell>
          <cell r="K1422">
            <v>31.494136259657189</v>
          </cell>
          <cell r="M1422">
            <v>41.936842877684249</v>
          </cell>
          <cell r="O1422">
            <v>38.943697593040888</v>
          </cell>
        </row>
        <row r="1424">
          <cell r="A1424" t="str">
            <v xml:space="preserve">    TOTAL NON-SYSTEM ENERGY SALES</v>
          </cell>
          <cell r="C1424">
            <v>27.330407125287319</v>
          </cell>
          <cell r="E1424">
            <v>31.17834718822014</v>
          </cell>
          <cell r="G1424">
            <v>50.236335324010042</v>
          </cell>
          <cell r="I1424">
            <v>24.810278648466593</v>
          </cell>
          <cell r="K1424">
            <v>29.410268556019009</v>
          </cell>
          <cell r="M1424">
            <v>38.377389797096221</v>
          </cell>
          <cell r="O1424">
            <v>35.62310553655005</v>
          </cell>
        </row>
        <row r="1425">
          <cell r="A1425" t="str">
            <v>SYSTEM COST OF POWER</v>
          </cell>
          <cell r="C1425">
            <v>10.351876104080054</v>
          </cell>
          <cell r="E1425">
            <v>8.9374530106662533</v>
          </cell>
          <cell r="G1425">
            <v>-2.4604299191322578</v>
          </cell>
          <cell r="I1425">
            <v>9.1657033855673191</v>
          </cell>
          <cell r="K1425">
            <v>9.7119978698761482</v>
          </cell>
          <cell r="M1425">
            <v>5.7063104264805622</v>
          </cell>
          <cell r="O1425">
            <v>6.5904149246447288</v>
          </cell>
        </row>
        <row r="1426">
          <cell r="C1426" t="str">
            <v xml:space="preserve"> ========</v>
          </cell>
          <cell r="E1426" t="str">
            <v xml:space="preserve"> ========</v>
          </cell>
          <cell r="G1426" t="str">
            <v xml:space="preserve"> ========</v>
          </cell>
          <cell r="I1426" t="str">
            <v xml:space="preserve"> ========</v>
          </cell>
          <cell r="K1426" t="str">
            <v xml:space="preserve"> ========</v>
          </cell>
          <cell r="M1426" t="str">
            <v xml:space="preserve"> ========</v>
          </cell>
          <cell r="O1426" t="str">
            <v xml:space="preserve"> =========</v>
          </cell>
        </row>
        <row r="1428">
          <cell r="G1428" t="str">
            <v xml:space="preserve">                          QUARTERLY SUMMARY SHEET OF</v>
          </cell>
          <cell r="L1428" t="str">
            <v>CASE:2001 FORECAST</v>
          </cell>
        </row>
        <row r="1429">
          <cell r="G1429" t="str">
            <v xml:space="preserve">                             SAVINGS ON PJM SALES</v>
          </cell>
          <cell r="L1429">
            <v>36851</v>
          </cell>
          <cell r="O1429" t="str">
            <v xml:space="preserve">        15A</v>
          </cell>
        </row>
        <row r="1430">
          <cell r="L1430" t="str">
            <v xml:space="preserve">        YEAR TO DATE</v>
          </cell>
        </row>
        <row r="1431">
          <cell r="K1431" t="str">
            <v>==================================================</v>
          </cell>
        </row>
        <row r="1432">
          <cell r="A1432" t="str">
            <v>COST OF INTERCHANGE MIX</v>
          </cell>
          <cell r="C1432" t="str">
            <v>1st Qtr</v>
          </cell>
          <cell r="E1432" t="str">
            <v>2nd Qtr</v>
          </cell>
          <cell r="G1432" t="str">
            <v>3rd Qtr</v>
          </cell>
          <cell r="I1432" t="str">
            <v>4th Qtr</v>
          </cell>
          <cell r="K1432" t="str">
            <v>2nd Qtr</v>
          </cell>
          <cell r="M1432" t="str">
            <v>3rd Qtr</v>
          </cell>
          <cell r="O1432" t="str">
            <v>4th Qtr</v>
          </cell>
        </row>
        <row r="1433">
          <cell r="A1433" t="str">
            <v xml:space="preserve">  MARTINS CREEK #3-4</v>
          </cell>
        </row>
        <row r="1434">
          <cell r="A1434" t="str">
            <v xml:space="preserve">    Output Interchanged (GWH)</v>
          </cell>
          <cell r="B1434" t="str">
            <v>.</v>
          </cell>
          <cell r="C1434">
            <v>17.3</v>
          </cell>
          <cell r="E1434">
            <v>20</v>
          </cell>
          <cell r="G1434">
            <v>60</v>
          </cell>
          <cell r="I1434">
            <v>3.5</v>
          </cell>
          <cell r="K1434">
            <v>37.299999999999997</v>
          </cell>
          <cell r="M1434">
            <v>97.3</v>
          </cell>
          <cell r="O1434">
            <v>100.8</v>
          </cell>
        </row>
        <row r="1435">
          <cell r="A1435" t="str">
            <v xml:space="preserve">    Fuel Cost Rate (Mills/KWH)</v>
          </cell>
          <cell r="C1435">
            <v>52.514447831534802</v>
          </cell>
          <cell r="E1435">
            <v>43.649997817500108</v>
          </cell>
          <cell r="G1435">
            <v>39.779999337000014</v>
          </cell>
          <cell r="I1435">
            <v>43.82855890612602</v>
          </cell>
          <cell r="K1435">
            <v>47.761392821410389</v>
          </cell>
          <cell r="M1435">
            <v>42.839670679962282</v>
          </cell>
          <cell r="O1435">
            <v>42.874007511170561</v>
          </cell>
        </row>
        <row r="1436">
          <cell r="A1436" t="str">
            <v xml:space="preserve">    Cost of Interchange ($1000)</v>
          </cell>
          <cell r="C1436">
            <v>908.5</v>
          </cell>
          <cell r="E1436">
            <v>873</v>
          </cell>
          <cell r="G1436">
            <v>2386.8000000000002</v>
          </cell>
          <cell r="I1436">
            <v>153.39999999999998</v>
          </cell>
          <cell r="K1436">
            <v>1781.5</v>
          </cell>
          <cell r="M1436">
            <v>4168.3</v>
          </cell>
          <cell r="O1436">
            <v>4321.7</v>
          </cell>
        </row>
        <row r="1438">
          <cell r="A1438" t="str">
            <v xml:space="preserve">  COAL</v>
          </cell>
        </row>
        <row r="1439">
          <cell r="A1439" t="str">
            <v xml:space="preserve">    Output For Interchange (GWH)</v>
          </cell>
          <cell r="C1439">
            <v>2122</v>
          </cell>
          <cell r="E1439">
            <v>2051.3000000000002</v>
          </cell>
          <cell r="G1439">
            <v>4184.9000000000005</v>
          </cell>
          <cell r="I1439">
            <v>2351.5</v>
          </cell>
          <cell r="K1439">
            <v>4173.3</v>
          </cell>
          <cell r="M1439">
            <v>8358.2000000000007</v>
          </cell>
          <cell r="O1439">
            <v>10709.7</v>
          </cell>
        </row>
        <row r="1440">
          <cell r="A1440" t="str">
            <v xml:space="preserve">    Fuel Cost Rate (Mills/KWH)</v>
          </cell>
          <cell r="C1440">
            <v>14.023327043344333</v>
          </cell>
          <cell r="E1440">
            <v>14.179593421645007</v>
          </cell>
          <cell r="G1440">
            <v>13.419412647035909</v>
          </cell>
          <cell r="I1440">
            <v>13.399021895216237</v>
          </cell>
          <cell r="K1440">
            <v>14.100136579181907</v>
          </cell>
          <cell r="M1440">
            <v>13.75930224046334</v>
          </cell>
          <cell r="O1440">
            <v>13.68019645613974</v>
          </cell>
        </row>
        <row r="1441">
          <cell r="A1441" t="str">
            <v xml:space="preserve">    Cost of Interchange ($1000)</v>
          </cell>
          <cell r="C1441">
            <v>29757.5</v>
          </cell>
          <cell r="E1441">
            <v>29086.6</v>
          </cell>
          <cell r="G1441">
            <v>56158.9</v>
          </cell>
          <cell r="I1441">
            <v>31507.8</v>
          </cell>
          <cell r="K1441">
            <v>58844.1</v>
          </cell>
          <cell r="M1441">
            <v>115003</v>
          </cell>
          <cell r="O1441">
            <v>146510.79999999999</v>
          </cell>
        </row>
        <row r="1443">
          <cell r="A1443" t="str">
            <v xml:space="preserve">  POOL PURCHASES RESOLD</v>
          </cell>
        </row>
        <row r="1444">
          <cell r="A1444" t="str">
            <v xml:space="preserve">    Quantity (GWH)</v>
          </cell>
          <cell r="B1444" t="str">
            <v>.</v>
          </cell>
          <cell r="C1444">
            <v>0</v>
          </cell>
          <cell r="E1444">
            <v>0</v>
          </cell>
          <cell r="G1444">
            <v>0</v>
          </cell>
          <cell r="I1444">
            <v>0</v>
          </cell>
          <cell r="K1444">
            <v>0</v>
          </cell>
          <cell r="M1444">
            <v>0</v>
          </cell>
          <cell r="O1444">
            <v>0</v>
          </cell>
        </row>
        <row r="1445">
          <cell r="A1445" t="str">
            <v xml:space="preserve">    Cost Rate (Mills/KWH)</v>
          </cell>
          <cell r="B1445" t="str">
            <v>.</v>
          </cell>
          <cell r="C1445">
            <v>0</v>
          </cell>
          <cell r="E1445">
            <v>0</v>
          </cell>
          <cell r="G1445">
            <v>0</v>
          </cell>
          <cell r="I1445">
            <v>0</v>
          </cell>
          <cell r="K1445">
            <v>0</v>
          </cell>
          <cell r="M1445">
            <v>0</v>
          </cell>
          <cell r="O1445">
            <v>0</v>
          </cell>
        </row>
        <row r="1446">
          <cell r="A1446" t="str">
            <v xml:space="preserve">    Cost of Purchases ($1000)</v>
          </cell>
          <cell r="C1446">
            <v>0</v>
          </cell>
          <cell r="E1446">
            <v>0</v>
          </cell>
          <cell r="G1446">
            <v>0</v>
          </cell>
          <cell r="I1446">
            <v>0</v>
          </cell>
          <cell r="K1446">
            <v>0</v>
          </cell>
          <cell r="M1446">
            <v>0</v>
          </cell>
          <cell r="O1446">
            <v>0</v>
          </cell>
        </row>
        <row r="1448">
          <cell r="A1448" t="str">
            <v xml:space="preserve">  OTHER PURCHASES RESOLD</v>
          </cell>
        </row>
        <row r="1449">
          <cell r="A1449" t="str">
            <v xml:space="preserve">    Quantity (GWH)</v>
          </cell>
          <cell r="B1449" t="str">
            <v>.</v>
          </cell>
          <cell r="C1449">
            <v>0</v>
          </cell>
          <cell r="E1449">
            <v>0</v>
          </cell>
          <cell r="G1449">
            <v>0</v>
          </cell>
          <cell r="I1449">
            <v>22.4</v>
          </cell>
          <cell r="K1449">
            <v>0</v>
          </cell>
          <cell r="M1449">
            <v>0</v>
          </cell>
          <cell r="O1449">
            <v>22.4</v>
          </cell>
        </row>
        <row r="1450">
          <cell r="A1450" t="str">
            <v xml:space="preserve">    Cost Rate (Mills/KWH)</v>
          </cell>
          <cell r="C1450">
            <v>0</v>
          </cell>
          <cell r="E1450">
            <v>0</v>
          </cell>
          <cell r="G1450">
            <v>0</v>
          </cell>
          <cell r="I1450">
            <v>26.508927387994312</v>
          </cell>
          <cell r="K1450">
            <v>0</v>
          </cell>
          <cell r="M1450">
            <v>0</v>
          </cell>
          <cell r="O1450">
            <v>26.508927387994312</v>
          </cell>
        </row>
        <row r="1451">
          <cell r="A1451" t="str">
            <v xml:space="preserve">    Cost of Purchases ($1000)</v>
          </cell>
          <cell r="C1451">
            <v>0</v>
          </cell>
          <cell r="E1451">
            <v>0</v>
          </cell>
          <cell r="G1451">
            <v>0</v>
          </cell>
          <cell r="I1451">
            <v>593.79999999999995</v>
          </cell>
          <cell r="K1451">
            <v>0</v>
          </cell>
          <cell r="M1451">
            <v>0</v>
          </cell>
          <cell r="O1451">
            <v>593.79999999999995</v>
          </cell>
        </row>
        <row r="1453">
          <cell r="A1453" t="str">
            <v xml:space="preserve">  COMBUSTION TURBINES &amp; DIESELS</v>
          </cell>
        </row>
        <row r="1454">
          <cell r="A1454" t="str">
            <v xml:space="preserve">    Output Interchanged (GWH)</v>
          </cell>
          <cell r="B1454" t="str">
            <v>.</v>
          </cell>
          <cell r="C1454">
            <v>1.4000000000000001</v>
          </cell>
          <cell r="E1454">
            <v>1</v>
          </cell>
          <cell r="G1454">
            <v>6</v>
          </cell>
          <cell r="I1454">
            <v>0.5</v>
          </cell>
          <cell r="K1454">
            <v>2.4000000000000004</v>
          </cell>
          <cell r="M1454">
            <v>8.4</v>
          </cell>
          <cell r="O1454">
            <v>8.9</v>
          </cell>
        </row>
        <row r="1455">
          <cell r="A1455" t="str">
            <v xml:space="preserve">    Fuel Cost Rate (Mills/KWH)</v>
          </cell>
          <cell r="C1455">
            <v>82.571369591878849</v>
          </cell>
          <cell r="E1455">
            <v>26.999973000027001</v>
          </cell>
          <cell r="G1455">
            <v>52.049991325001443</v>
          </cell>
          <cell r="I1455">
            <v>61.399877200245605</v>
          </cell>
          <cell r="K1455">
            <v>59.416641909732526</v>
          </cell>
          <cell r="M1455">
            <v>54.154755457767209</v>
          </cell>
          <cell r="O1455">
            <v>54.561791622270604</v>
          </cell>
        </row>
        <row r="1456">
          <cell r="A1456" t="str">
            <v xml:space="preserve">    Cost ($1000)</v>
          </cell>
          <cell r="C1456">
            <v>115.6</v>
          </cell>
          <cell r="E1456">
            <v>27</v>
          </cell>
          <cell r="G1456">
            <v>312.3</v>
          </cell>
          <cell r="I1456">
            <v>30.700000000000003</v>
          </cell>
          <cell r="K1456">
            <v>142.6</v>
          </cell>
          <cell r="M1456">
            <v>454.9</v>
          </cell>
          <cell r="O1456">
            <v>485.59999999999997</v>
          </cell>
        </row>
        <row r="1458">
          <cell r="A1458" t="str">
            <v xml:space="preserve">  COST OF PJM SALES</v>
          </cell>
        </row>
        <row r="1459">
          <cell r="A1459" t="str">
            <v xml:space="preserve">    Output For Interchange Sales (GWH)</v>
          </cell>
          <cell r="C1459">
            <v>2140.6999999999998</v>
          </cell>
          <cell r="E1459">
            <v>2072.3000000000002</v>
          </cell>
          <cell r="G1459">
            <v>4250.8999999999996</v>
          </cell>
          <cell r="I1459">
            <v>2377.8999999999996</v>
          </cell>
          <cell r="K1459">
            <v>4213</v>
          </cell>
          <cell r="M1459">
            <v>8463.9</v>
          </cell>
          <cell r="O1459">
            <v>10841.8</v>
          </cell>
        </row>
        <row r="1460">
          <cell r="A1460" t="str">
            <v xml:space="preserve">    Cost Rate (Mills/KWH)</v>
          </cell>
          <cell r="C1460">
            <v>14.379221743177832</v>
          </cell>
          <cell r="E1460">
            <v>14.470202183819811</v>
          </cell>
          <cell r="G1460">
            <v>13.846009077172832</v>
          </cell>
          <cell r="I1460">
            <v>13.577400221381305</v>
          </cell>
          <cell r="K1460">
            <v>14.423973412194639</v>
          </cell>
          <cell r="M1460">
            <v>14.133697230102706</v>
          </cell>
          <cell r="O1460">
            <v>14.011686250068099</v>
          </cell>
        </row>
        <row r="1461">
          <cell r="A1461" t="str">
            <v xml:space="preserve">    Cost of Interchange ($1000)</v>
          </cell>
          <cell r="C1461">
            <v>30781.600000000002</v>
          </cell>
          <cell r="E1461">
            <v>29986.6</v>
          </cell>
          <cell r="G1461">
            <v>58858</v>
          </cell>
          <cell r="I1461">
            <v>32285.7</v>
          </cell>
          <cell r="K1461">
            <v>60768.2</v>
          </cell>
          <cell r="M1461">
            <v>119626.2</v>
          </cell>
          <cell r="O1461">
            <v>151911.9</v>
          </cell>
        </row>
        <row r="1463">
          <cell r="A1463" t="str">
            <v xml:space="preserve">  PJM BILLING</v>
          </cell>
        </row>
        <row r="1464">
          <cell r="A1464" t="str">
            <v xml:space="preserve">    Interchange Sales (GWH)</v>
          </cell>
          <cell r="C1464">
            <v>2140.6999999999998</v>
          </cell>
          <cell r="E1464">
            <v>2072.3000000000002</v>
          </cell>
          <cell r="G1464">
            <v>4250.8999999999996</v>
          </cell>
          <cell r="I1464">
            <v>2377.8999999999996</v>
          </cell>
          <cell r="K1464">
            <v>4213</v>
          </cell>
          <cell r="M1464">
            <v>8463.9</v>
          </cell>
          <cell r="O1464">
            <v>10841.8</v>
          </cell>
        </row>
        <row r="1465">
          <cell r="A1465" t="str">
            <v xml:space="preserve">    Billing Rate (Mills/KWH)</v>
          </cell>
          <cell r="C1465">
            <v>26.534638190061838</v>
          </cell>
          <cell r="E1465">
            <v>29.94334795640431</v>
          </cell>
          <cell r="G1465">
            <v>37.344444697041936</v>
          </cell>
          <cell r="I1465">
            <v>22.379073963421899</v>
          </cell>
          <cell r="K1465">
            <v>28.211322091571013</v>
          </cell>
          <cell r="M1465">
            <v>32.798331734448851</v>
          </cell>
          <cell r="O1465">
            <v>30.513106676888238</v>
          </cell>
        </row>
        <row r="1466">
          <cell r="A1466" t="str">
            <v xml:space="preserve">    Interchange Bill ($1000)</v>
          </cell>
          <cell r="C1466">
            <v>56802.700000000004</v>
          </cell>
          <cell r="E1466">
            <v>62051.6</v>
          </cell>
          <cell r="G1466">
            <v>158747.5</v>
          </cell>
          <cell r="I1466">
            <v>53215.199999999997</v>
          </cell>
          <cell r="K1466">
            <v>118854.3</v>
          </cell>
          <cell r="M1466">
            <v>277601.8</v>
          </cell>
          <cell r="O1466">
            <v>330817</v>
          </cell>
        </row>
        <row r="1467">
          <cell r="A1467" t="str">
            <v>TOTAL PJM BILLING</v>
          </cell>
          <cell r="C1467">
            <v>56802.700000000004</v>
          </cell>
          <cell r="E1467">
            <v>62051.6</v>
          </cell>
          <cell r="G1467">
            <v>158747.5</v>
          </cell>
          <cell r="I1467">
            <v>53215.199999999997</v>
          </cell>
          <cell r="K1467">
            <v>118854.3</v>
          </cell>
          <cell r="M1467">
            <v>277601.8</v>
          </cell>
          <cell r="O1467">
            <v>330817</v>
          </cell>
        </row>
        <row r="1469">
          <cell r="A1469" t="str">
            <v xml:space="preserve">  SAVINGS ON PJM SALES</v>
          </cell>
        </row>
        <row r="1470">
          <cell r="A1470" t="str">
            <v xml:space="preserve">    Interchange Sales (GWH)</v>
          </cell>
          <cell r="C1470">
            <v>2140.6999999999998</v>
          </cell>
          <cell r="E1470">
            <v>2072.3000000000002</v>
          </cell>
          <cell r="G1470">
            <v>4250.8999999999996</v>
          </cell>
          <cell r="I1470">
            <v>2377.8999999999996</v>
          </cell>
          <cell r="K1470">
            <v>4213</v>
          </cell>
          <cell r="M1470">
            <v>8463.9</v>
          </cell>
          <cell r="O1470">
            <v>10841.8</v>
          </cell>
        </row>
        <row r="1471">
          <cell r="A1471" t="str">
            <v xml:space="preserve">    Savings Rate (Mills/KWH)</v>
          </cell>
          <cell r="C1471">
            <v>12.155416446884002</v>
          </cell>
          <cell r="E1471">
            <v>15.473145772584497</v>
          </cell>
          <cell r="G1471">
            <v>23.498435619869102</v>
          </cell>
          <cell r="I1471">
            <v>8.8016737420405953</v>
          </cell>
          <cell r="K1471">
            <v>13.78734867937637</v>
          </cell>
          <cell r="M1471">
            <v>18.66463450434615</v>
          </cell>
          <cell r="O1471">
            <v>16.50142042682014</v>
          </cell>
        </row>
        <row r="1472">
          <cell r="A1472" t="str">
            <v xml:space="preserve">    Interchange Savings ($1000)</v>
          </cell>
          <cell r="C1472">
            <v>26021.1</v>
          </cell>
          <cell r="E1472">
            <v>32065</v>
          </cell>
          <cell r="G1472">
            <v>99889.5</v>
          </cell>
          <cell r="I1472">
            <v>20929.5</v>
          </cell>
          <cell r="K1472">
            <v>58086.1</v>
          </cell>
          <cell r="M1472">
            <v>157975.6</v>
          </cell>
          <cell r="O1472">
            <v>178905.1</v>
          </cell>
        </row>
        <row r="1474">
          <cell r="A1474" t="str">
            <v xml:space="preserve">  PPUC CUST. SAVINGS ($1000)</v>
          </cell>
          <cell r="B1474">
            <v>1</v>
          </cell>
          <cell r="C1474">
            <v>26021.1</v>
          </cell>
          <cell r="E1474">
            <v>32065</v>
          </cell>
          <cell r="G1474">
            <v>99889.5</v>
          </cell>
          <cell r="I1474">
            <v>20929.5</v>
          </cell>
          <cell r="K1474">
            <v>58086.1</v>
          </cell>
          <cell r="M1474">
            <v>157975.6</v>
          </cell>
          <cell r="O1474">
            <v>178905.1</v>
          </cell>
        </row>
        <row r="1476">
          <cell r="G1476" t="str">
            <v xml:space="preserve">                              QUARTERLY SUMMARY OF THE</v>
          </cell>
          <cell r="L1476" t="str">
            <v>CASE:2001 FORECAST</v>
          </cell>
        </row>
        <row r="1477">
          <cell r="G1477" t="str">
            <v xml:space="preserve">                       COST TO SUPPLY SYSTEM OUTPUT (INC UGI)</v>
          </cell>
          <cell r="L1477">
            <v>36851</v>
          </cell>
          <cell r="O1477" t="str">
            <v xml:space="preserve">        16A</v>
          </cell>
        </row>
        <row r="1478">
          <cell r="G1478" t="str">
            <v xml:space="preserve">      '              (EXCLUDES ENERGY COSTS NOT APPLICABLE TO ECR)</v>
          </cell>
          <cell r="L1478" t="str">
            <v xml:space="preserve">        YEAR TO DATE</v>
          </cell>
        </row>
        <row r="1479">
          <cell r="K1479" t="str">
            <v>==================================================</v>
          </cell>
        </row>
        <row r="1480">
          <cell r="A1480" t="str">
            <v>COST TO SUPPLY INTERNAL LOAD</v>
          </cell>
          <cell r="C1480" t="str">
            <v>1st Qtr</v>
          </cell>
          <cell r="E1480" t="str">
            <v>2nd Qtr</v>
          </cell>
          <cell r="G1480" t="str">
            <v>3rd Qtr</v>
          </cell>
          <cell r="I1480" t="str">
            <v>4th Qtr</v>
          </cell>
          <cell r="K1480" t="str">
            <v>2nd Qtr</v>
          </cell>
          <cell r="M1480" t="str">
            <v>3rd Qtr</v>
          </cell>
          <cell r="O1480" t="str">
            <v>4th Qtr</v>
          </cell>
        </row>
        <row r="1482">
          <cell r="A1482" t="str">
            <v xml:space="preserve">  MARTINS CREEK #3-4</v>
          </cell>
        </row>
        <row r="1484">
          <cell r="A1484" t="str">
            <v xml:space="preserve">    Output For Load (GWH)</v>
          </cell>
          <cell r="C1484">
            <v>209.1</v>
          </cell>
          <cell r="E1484">
            <v>327.2</v>
          </cell>
          <cell r="G1484">
            <v>887.19999999999993</v>
          </cell>
          <cell r="I1484">
            <v>144.19999999999999</v>
          </cell>
          <cell r="K1484">
            <v>536.29999999999995</v>
          </cell>
          <cell r="M1484">
            <v>1423.5</v>
          </cell>
          <cell r="O1484">
            <v>1567.7</v>
          </cell>
        </row>
        <row r="1485">
          <cell r="A1485" t="str">
            <v xml:space="preserve">    Fuel Cost Rate (Mills/KWH)</v>
          </cell>
          <cell r="C1485">
            <v>52.663463459285204</v>
          </cell>
          <cell r="E1485">
            <v>43.963991308178514</v>
          </cell>
          <cell r="G1485">
            <v>39.972039585243422</v>
          </cell>
          <cell r="I1485">
            <v>43.760968018301192</v>
          </cell>
          <cell r="K1485">
            <v>47.355860926056572</v>
          </cell>
          <cell r="M1485">
            <v>42.75387550350974</v>
          </cell>
          <cell r="O1485">
            <v>42.846509798528722</v>
          </cell>
        </row>
        <row r="1486">
          <cell r="A1486" t="str">
            <v xml:space="preserve">    Cost To Carry Load ($1000)</v>
          </cell>
          <cell r="C1486">
            <v>11011.930262</v>
          </cell>
          <cell r="E1486">
            <v>14385.018</v>
          </cell>
          <cell r="G1486">
            <v>35463.19356</v>
          </cell>
          <cell r="I1486">
            <v>6310.3316319999994</v>
          </cell>
          <cell r="K1486">
            <v>25396.948261999998</v>
          </cell>
          <cell r="M1486">
            <v>60860.141821999998</v>
          </cell>
          <cell r="O1486">
            <v>67170.473453999992</v>
          </cell>
        </row>
        <row r="1488">
          <cell r="A1488" t="str">
            <v xml:space="preserve">  COAL</v>
          </cell>
        </row>
        <row r="1490">
          <cell r="A1490" t="str">
            <v xml:space="preserve">    Output For Load (GWH)</v>
          </cell>
          <cell r="C1490">
            <v>-2215.4973555338561</v>
          </cell>
          <cell r="E1490">
            <v>-5946.4381242813524</v>
          </cell>
          <cell r="G1490">
            <v>-9060.1067178193243</v>
          </cell>
          <cell r="I1490">
            <v>-3185.0234708610192</v>
          </cell>
          <cell r="K1490">
            <v>-8161.935479815209</v>
          </cell>
          <cell r="M1490">
            <v>-17222.042197634531</v>
          </cell>
          <cell r="O1490">
            <v>-20407.06566849555</v>
          </cell>
        </row>
        <row r="1491">
          <cell r="A1491" t="str">
            <v xml:space="preserve">    Fuel Cost Rate (Mills/KWH)</v>
          </cell>
          <cell r="C1491">
            <v>83.491546320947464</v>
          </cell>
          <cell r="E1491">
            <v>50.041267365580026</v>
          </cell>
          <cell r="G1491">
            <v>79.419770924354921</v>
          </cell>
          <cell r="I1491">
            <v>53.721770536110448</v>
          </cell>
          <cell r="K1491">
            <v>59.121099554446154</v>
          </cell>
          <cell r="M1491">
            <v>69.799747688163777</v>
          </cell>
          <cell r="O1491">
            <v>67.290384731168743</v>
          </cell>
        </row>
        <row r="1492">
          <cell r="A1492" t="str">
            <v xml:space="preserve">    Cost To Carry Load ($1000)</v>
          </cell>
          <cell r="C1492">
            <v>-184975.30000000002</v>
          </cell>
          <cell r="E1492">
            <v>-297567.30000000005</v>
          </cell>
          <cell r="G1492">
            <v>-719551.60000000009</v>
          </cell>
          <cell r="I1492">
            <v>-171105.09999999998</v>
          </cell>
          <cell r="K1492">
            <v>-482542.60000000009</v>
          </cell>
          <cell r="M1492">
            <v>-1202094.2000000002</v>
          </cell>
          <cell r="O1492">
            <v>-1373199.3000000003</v>
          </cell>
        </row>
        <row r="1494">
          <cell r="A1494" t="str">
            <v xml:space="preserve">  COST OF PL SHARE NUCLEAR</v>
          </cell>
        </row>
        <row r="1495">
          <cell r="A1495" t="str">
            <v xml:space="preserve">    (Including D&amp;D Expense)</v>
          </cell>
        </row>
        <row r="1496">
          <cell r="A1496" t="str">
            <v xml:space="preserve">    Output For Load (GWH)</v>
          </cell>
          <cell r="C1496">
            <v>3364.7999999999997</v>
          </cell>
          <cell r="E1496">
            <v>3156</v>
          </cell>
          <cell r="G1496">
            <v>4259.3</v>
          </cell>
          <cell r="I1496">
            <v>4259.3</v>
          </cell>
          <cell r="K1496">
            <v>6520.7999999999993</v>
          </cell>
          <cell r="M1496">
            <v>10780.099999999999</v>
          </cell>
          <cell r="O1496">
            <v>15039.399999999998</v>
          </cell>
        </row>
        <row r="1497">
          <cell r="A1497" t="str">
            <v xml:space="preserve">    Fuel Cost Rate (Mills/KWH)</v>
          </cell>
          <cell r="C1497">
            <v>4.806991067877143</v>
          </cell>
          <cell r="E1497">
            <v>4.6075399858657979</v>
          </cell>
          <cell r="G1497">
            <v>4.3925180653176525</v>
          </cell>
          <cell r="I1497">
            <v>4.3925180653176525</v>
          </cell>
          <cell r="K1497">
            <v>4.7104588003449788</v>
          </cell>
          <cell r="M1497">
            <v>4.5848379834523945</v>
          </cell>
          <cell r="O1497">
            <v>4.5303711680964422</v>
          </cell>
        </row>
        <row r="1498">
          <cell r="A1498" t="str">
            <v xml:space="preserve">    Cost To Carry Load ($1000)</v>
          </cell>
          <cell r="C1498">
            <v>16174.563549999999</v>
          </cell>
          <cell r="E1498">
            <v>14541.396199999997</v>
          </cell>
          <cell r="G1498">
            <v>18709.052199999998</v>
          </cell>
          <cell r="I1498">
            <v>18709.052199999998</v>
          </cell>
          <cell r="K1498">
            <v>30715.959749999995</v>
          </cell>
          <cell r="M1498">
            <v>49425.011949999993</v>
          </cell>
          <cell r="O1498">
            <v>68134.064149999991</v>
          </cell>
        </row>
        <row r="1500">
          <cell r="A1500" t="str">
            <v xml:space="preserve">  COMBUSTION TURBINES &amp; DIESELS</v>
          </cell>
        </row>
        <row r="1502">
          <cell r="A1502" t="str">
            <v xml:space="preserve">    Output For Load (GWH)</v>
          </cell>
          <cell r="C1502">
            <v>0.39999999999999991</v>
          </cell>
          <cell r="E1502">
            <v>0.7</v>
          </cell>
          <cell r="G1502">
            <v>3.3</v>
          </cell>
          <cell r="I1502">
            <v>0.40000000000000008</v>
          </cell>
          <cell r="K1502">
            <v>1.0999999999999999</v>
          </cell>
          <cell r="M1502">
            <v>4.3999999999999995</v>
          </cell>
          <cell r="O1502">
            <v>4.8</v>
          </cell>
        </row>
        <row r="1503">
          <cell r="A1503" t="str">
            <v xml:space="preserve">    Cost Rate (Mills/KWH)</v>
          </cell>
          <cell r="C1503">
            <v>59.84953037617408</v>
          </cell>
          <cell r="E1503">
            <v>63.041772797467431</v>
          </cell>
          <cell r="G1503">
            <v>42.444142895714272</v>
          </cell>
          <cell r="I1503">
            <v>54.000974997562501</v>
          </cell>
          <cell r="K1503">
            <v>61.881012835442888</v>
          </cell>
          <cell r="M1503">
            <v>47.303373340142421</v>
          </cell>
          <cell r="O1503">
            <v>47.861517945517093</v>
          </cell>
        </row>
        <row r="1504">
          <cell r="A1504" t="str">
            <v xml:space="preserve">    Cost To Carry Load ($1000)</v>
          </cell>
          <cell r="C1504">
            <v>23.939872000000001</v>
          </cell>
          <cell r="E1504">
            <v>44.129303999999998</v>
          </cell>
          <cell r="G1504">
            <v>140.06571399999999</v>
          </cell>
          <cell r="I1504">
            <v>21.600444</v>
          </cell>
          <cell r="K1504">
            <v>68.069175999999999</v>
          </cell>
          <cell r="M1504">
            <v>208.13488999999998</v>
          </cell>
          <cell r="O1504">
            <v>229.73533399999999</v>
          </cell>
        </row>
        <row r="1506">
          <cell r="A1506" t="str">
            <v xml:space="preserve">  HYDRO</v>
          </cell>
        </row>
        <row r="1508">
          <cell r="A1508" t="str">
            <v xml:space="preserve">    Output For Load (GWH)</v>
          </cell>
          <cell r="C1508">
            <v>197.89999999999998</v>
          </cell>
          <cell r="E1508">
            <v>201.2</v>
          </cell>
          <cell r="G1508">
            <v>107.2</v>
          </cell>
          <cell r="I1508">
            <v>146.4</v>
          </cell>
          <cell r="K1508">
            <v>399.09999999999997</v>
          </cell>
          <cell r="M1508">
            <v>506.29999999999995</v>
          </cell>
          <cell r="O1508">
            <v>652.69999999999993</v>
          </cell>
        </row>
        <row r="1509">
          <cell r="A1509" t="str">
            <v xml:space="preserve">    Cost Rate (Mills/KWH)</v>
          </cell>
          <cell r="C1509">
            <v>0</v>
          </cell>
          <cell r="E1509">
            <v>0</v>
          </cell>
          <cell r="G1509">
            <v>0</v>
          </cell>
          <cell r="I1509">
            <v>0</v>
          </cell>
          <cell r="K1509">
            <v>0</v>
          </cell>
          <cell r="M1509">
            <v>0</v>
          </cell>
          <cell r="O1509">
            <v>0</v>
          </cell>
        </row>
        <row r="1510">
          <cell r="A1510" t="str">
            <v xml:space="preserve">    Cost To Carry Load ($1000)</v>
          </cell>
          <cell r="C1510">
            <v>0</v>
          </cell>
          <cell r="E1510">
            <v>0</v>
          </cell>
          <cell r="G1510">
            <v>0</v>
          </cell>
          <cell r="I1510">
            <v>0</v>
          </cell>
          <cell r="K1510">
            <v>0</v>
          </cell>
          <cell r="M1510">
            <v>0</v>
          </cell>
          <cell r="O1510">
            <v>0</v>
          </cell>
        </row>
        <row r="1512">
          <cell r="A1512" t="str">
            <v xml:space="preserve">  COST OF SAFE HARBOR</v>
          </cell>
        </row>
        <row r="1514">
          <cell r="A1514" t="str">
            <v xml:space="preserve">    Quantity (GWH)</v>
          </cell>
          <cell r="C1514">
            <v>121.6</v>
          </cell>
          <cell r="E1514">
            <v>122.19999999999999</v>
          </cell>
          <cell r="G1514">
            <v>37.099999999999994</v>
          </cell>
          <cell r="I1514">
            <v>74.400000000000006</v>
          </cell>
          <cell r="K1514">
            <v>243.79999999999998</v>
          </cell>
          <cell r="M1514">
            <v>280.89999999999998</v>
          </cell>
          <cell r="O1514">
            <v>355.29999999999995</v>
          </cell>
        </row>
        <row r="1515">
          <cell r="A1515" t="str">
            <v xml:space="preserve">    Billing Rate (Mills/KWH)</v>
          </cell>
          <cell r="C1515">
            <v>0</v>
          </cell>
          <cell r="E1515">
            <v>0</v>
          </cell>
          <cell r="G1515">
            <v>0</v>
          </cell>
          <cell r="I1515">
            <v>0</v>
          </cell>
          <cell r="K1515">
            <v>0</v>
          </cell>
          <cell r="M1515">
            <v>0</v>
          </cell>
          <cell r="O1515">
            <v>0</v>
          </cell>
        </row>
        <row r="1516">
          <cell r="A1516" t="str">
            <v xml:space="preserve">    Cost ($1000)</v>
          </cell>
          <cell r="C1516">
            <v>0</v>
          </cell>
          <cell r="E1516">
            <v>0</v>
          </cell>
          <cell r="G1516">
            <v>0</v>
          </cell>
          <cell r="I1516">
            <v>0</v>
          </cell>
          <cell r="K1516">
            <v>0</v>
          </cell>
          <cell r="M1516">
            <v>0</v>
          </cell>
          <cell r="O1516">
            <v>0</v>
          </cell>
        </row>
        <row r="1518">
          <cell r="A1518" t="str">
            <v xml:space="preserve">  INTERCHANGE RETAINED FOR LOAD</v>
          </cell>
        </row>
        <row r="1520">
          <cell r="A1520" t="str">
            <v xml:space="preserve">    Retained Interchange (GWH)</v>
          </cell>
          <cell r="C1520">
            <v>0</v>
          </cell>
          <cell r="E1520">
            <v>0</v>
          </cell>
          <cell r="G1520">
            <v>0</v>
          </cell>
          <cell r="I1520">
            <v>0</v>
          </cell>
          <cell r="K1520">
            <v>0</v>
          </cell>
          <cell r="M1520">
            <v>0</v>
          </cell>
          <cell r="O1520">
            <v>0</v>
          </cell>
        </row>
        <row r="1521">
          <cell r="A1521" t="str">
            <v xml:space="preserve">    Billing Rate (Mills/KWH)</v>
          </cell>
          <cell r="C1521">
            <v>0</v>
          </cell>
          <cell r="E1521">
            <v>0</v>
          </cell>
          <cell r="G1521">
            <v>0</v>
          </cell>
          <cell r="I1521">
            <v>0</v>
          </cell>
          <cell r="K1521">
            <v>0</v>
          </cell>
          <cell r="M1521">
            <v>0</v>
          </cell>
          <cell r="O1521">
            <v>0</v>
          </cell>
        </row>
        <row r="1522">
          <cell r="A1522" t="str">
            <v xml:space="preserve">    Cost ($1000)</v>
          </cell>
          <cell r="C1522">
            <v>0</v>
          </cell>
          <cell r="E1522">
            <v>0</v>
          </cell>
          <cell r="G1522">
            <v>0</v>
          </cell>
          <cell r="I1522">
            <v>0</v>
          </cell>
          <cell r="K1522">
            <v>0</v>
          </cell>
          <cell r="M1522">
            <v>0</v>
          </cell>
          <cell r="O1522">
            <v>0</v>
          </cell>
        </row>
        <row r="1524">
          <cell r="A1524" t="str">
            <v xml:space="preserve">  OTHER PURCHASES FOR LOAD</v>
          </cell>
        </row>
        <row r="1526">
          <cell r="A1526" t="str">
            <v xml:space="preserve">    Other Purchases (GWH)</v>
          </cell>
          <cell r="C1526">
            <v>7660</v>
          </cell>
          <cell r="E1526">
            <v>9769.1</v>
          </cell>
          <cell r="G1526">
            <v>12859.4</v>
          </cell>
          <cell r="I1526">
            <v>7328.7</v>
          </cell>
          <cell r="K1526">
            <v>17429.099999999999</v>
          </cell>
          <cell r="M1526">
            <v>30288.5</v>
          </cell>
          <cell r="O1526">
            <v>37617.199999999997</v>
          </cell>
        </row>
        <row r="1527">
          <cell r="A1527" t="str">
            <v xml:space="preserve">    Billing Rate (Mills/KWH)</v>
          </cell>
          <cell r="C1527">
            <v>28.953832620289237</v>
          </cell>
          <cell r="E1527">
            <v>32.471802855944723</v>
          </cell>
          <cell r="G1527">
            <v>55.705954936953212</v>
          </cell>
          <cell r="I1527">
            <v>26.153069430811037</v>
          </cell>
          <cell r="K1527">
            <v>30.925672994126217</v>
          </cell>
          <cell r="M1527">
            <v>41.446483125389719</v>
          </cell>
          <cell r="O1527">
            <v>38.466972664368541</v>
          </cell>
        </row>
        <row r="1528">
          <cell r="A1528" t="str">
            <v xml:space="preserve">    Cost ($1000)</v>
          </cell>
          <cell r="C1528">
            <v>221786.35790036939</v>
          </cell>
          <cell r="E1528">
            <v>317220.28931248141</v>
          </cell>
          <cell r="G1528">
            <v>716345.15697196207</v>
          </cell>
          <cell r="I1528">
            <v>191667.99996373791</v>
          </cell>
          <cell r="K1528">
            <v>539006.64721285086</v>
          </cell>
          <cell r="M1528">
            <v>1255351.8041848131</v>
          </cell>
          <cell r="O1528">
            <v>1447019.8041485511</v>
          </cell>
        </row>
        <row r="1530">
          <cell r="A1530" t="str">
            <v xml:space="preserve">  NON-UTILITY GENERATION FOR LOAD</v>
          </cell>
        </row>
        <row r="1532">
          <cell r="A1532" t="str">
            <v xml:space="preserve">    Quantity (GWH)</v>
          </cell>
          <cell r="C1532">
            <v>646.20000000000005</v>
          </cell>
          <cell r="E1532">
            <v>639.4</v>
          </cell>
          <cell r="G1532">
            <v>597.59999999999991</v>
          </cell>
          <cell r="I1532">
            <v>654.09999999999991</v>
          </cell>
          <cell r="K1532">
            <v>1285.5999999999999</v>
          </cell>
          <cell r="M1532">
            <v>1883.1999999999998</v>
          </cell>
          <cell r="O1532">
            <v>2537.2999999999997</v>
          </cell>
        </row>
        <row r="1533">
          <cell r="A1533" t="str">
            <v xml:space="preserve">    Cost Rate (Mills/KWH)</v>
          </cell>
          <cell r="C1533">
            <v>65.199999899102451</v>
          </cell>
          <cell r="E1533">
            <v>65.199999898029418</v>
          </cell>
          <cell r="G1533">
            <v>65.199999890896933</v>
          </cell>
          <cell r="I1533">
            <v>65.19999990032106</v>
          </cell>
          <cell r="K1533">
            <v>65.19999994928439</v>
          </cell>
          <cell r="M1533">
            <v>65.199999965378083</v>
          </cell>
          <cell r="O1533">
            <v>65.19999997430341</v>
          </cell>
        </row>
        <row r="1534">
          <cell r="A1534" t="str">
            <v xml:space="preserve">    Cost ($1000)</v>
          </cell>
          <cell r="C1534">
            <v>42132.240000000005</v>
          </cell>
          <cell r="E1534">
            <v>41688.880000000005</v>
          </cell>
          <cell r="G1534">
            <v>38963.520000000004</v>
          </cell>
          <cell r="I1534">
            <v>42647.32</v>
          </cell>
          <cell r="K1534">
            <v>83821.12000000001</v>
          </cell>
          <cell r="M1534">
            <v>122784.64000000001</v>
          </cell>
          <cell r="O1534">
            <v>165431.96000000002</v>
          </cell>
        </row>
        <row r="1536">
          <cell r="A1536" t="str">
            <v xml:space="preserve">  PASNY AND BORDERLINES</v>
          </cell>
        </row>
        <row r="1538">
          <cell r="A1538" t="str">
            <v xml:space="preserve">    Quantity (GWH)</v>
          </cell>
          <cell r="C1538">
            <v>7.5</v>
          </cell>
          <cell r="E1538">
            <v>7.5</v>
          </cell>
          <cell r="G1538">
            <v>7.5</v>
          </cell>
          <cell r="I1538">
            <v>7.5</v>
          </cell>
          <cell r="K1538">
            <v>15</v>
          </cell>
          <cell r="M1538">
            <v>22.5</v>
          </cell>
          <cell r="O1538">
            <v>30</v>
          </cell>
        </row>
        <row r="1539">
          <cell r="A1539" t="str">
            <v xml:space="preserve">    Cost Rate (Mills/KWH)</v>
          </cell>
          <cell r="C1539">
            <v>23.359996885333747</v>
          </cell>
          <cell r="E1539">
            <v>23.359996885333747</v>
          </cell>
          <cell r="G1539">
            <v>23.359996885333747</v>
          </cell>
          <cell r="I1539">
            <v>23.359996885333747</v>
          </cell>
          <cell r="K1539">
            <v>23.359998442666772</v>
          </cell>
          <cell r="M1539">
            <v>23.359998961777819</v>
          </cell>
          <cell r="O1539">
            <v>23.359999221333357</v>
          </cell>
        </row>
        <row r="1540">
          <cell r="A1540" t="str">
            <v xml:space="preserve">    Cost ($1000)</v>
          </cell>
          <cell r="C1540">
            <v>175.2</v>
          </cell>
          <cell r="E1540">
            <v>175.2</v>
          </cell>
          <cell r="G1540">
            <v>175.2</v>
          </cell>
          <cell r="I1540">
            <v>175.2</v>
          </cell>
          <cell r="K1540">
            <v>350.4</v>
          </cell>
          <cell r="M1540">
            <v>525.59999999999991</v>
          </cell>
          <cell r="O1540">
            <v>700.8</v>
          </cell>
        </row>
        <row r="1542">
          <cell r="A1542" t="str">
            <v xml:space="preserve">  PP&amp;L SHARE OF EHV CHARGES (Page 14)</v>
          </cell>
          <cell r="C1542">
            <v>4775.9984133203134</v>
          </cell>
          <cell r="E1542">
            <v>6041.4228745688115</v>
          </cell>
          <cell r="G1542">
            <v>7895.6440306915938</v>
          </cell>
          <cell r="I1542">
            <v>4590.6740825166116</v>
          </cell>
          <cell r="K1542">
            <v>10817.421287889125</v>
          </cell>
          <cell r="M1542">
            <v>18713.065318580717</v>
          </cell>
          <cell r="O1542">
            <v>23303.739401097329</v>
          </cell>
        </row>
        <row r="1544">
          <cell r="A1544" t="str">
            <v xml:space="preserve">  TOTAL COST TO SUPPLY SYSTEM OUTPUT (INC UGI)</v>
          </cell>
        </row>
        <row r="1545">
          <cell r="A1545" t="str">
            <v xml:space="preserve">    Total To Supply System Output</v>
          </cell>
          <cell r="C1545" t="e">
            <v>#REF!</v>
          </cell>
          <cell r="E1545" t="e">
            <v>#REF!</v>
          </cell>
          <cell r="G1545" t="e">
            <v>#REF!</v>
          </cell>
          <cell r="I1545" t="e">
            <v>#REF!</v>
          </cell>
          <cell r="K1545" t="e">
            <v>#REF!</v>
          </cell>
          <cell r="M1545" t="e">
            <v>#REF!</v>
          </cell>
          <cell r="O1545" t="e">
            <v>#REF!</v>
          </cell>
        </row>
        <row r="1546">
          <cell r="A1546" t="str">
            <v xml:space="preserve">    System Output (inc UGI)</v>
          </cell>
          <cell r="C1546">
            <v>7406.3</v>
          </cell>
          <cell r="E1546">
            <v>6118.7</v>
          </cell>
          <cell r="G1546">
            <v>6633.7999999999993</v>
          </cell>
          <cell r="I1546">
            <v>6920.7999999999993</v>
          </cell>
          <cell r="K1546">
            <v>13525</v>
          </cell>
          <cell r="M1546">
            <v>20158.8</v>
          </cell>
          <cell r="O1546">
            <v>27079.599999999999</v>
          </cell>
        </row>
        <row r="1547">
          <cell r="A1547" t="str">
            <v xml:space="preserve">    Cost Rate (Mills/KWH)</v>
          </cell>
          <cell r="C1547">
            <v>15</v>
          </cell>
          <cell r="E1547">
            <v>15.78</v>
          </cell>
          <cell r="G1547">
            <v>14.79</v>
          </cell>
          <cell r="I1547">
            <v>13.44</v>
          </cell>
          <cell r="K1547">
            <v>15.35</v>
          </cell>
          <cell r="M1547">
            <v>15.17</v>
          </cell>
          <cell r="O1547">
            <v>14.73</v>
          </cell>
        </row>
        <row r="1548">
          <cell r="A1548" t="str">
            <v xml:space="preserve">    Cost ($1000)</v>
          </cell>
          <cell r="C1548">
            <v>111104.92999768967</v>
          </cell>
          <cell r="E1548">
            <v>96529.035691050231</v>
          </cell>
          <cell r="G1548">
            <v>98140.232476653633</v>
          </cell>
          <cell r="I1548">
            <v>93017.078322254514</v>
          </cell>
          <cell r="K1548">
            <v>207633.9656887399</v>
          </cell>
          <cell r="M1548">
            <v>305774.19816539355</v>
          </cell>
          <cell r="O1548">
            <v>398791.27648764808</v>
          </cell>
        </row>
        <row r="1550">
          <cell r="A1550" t="str">
            <v>COST FOR PPUC CUST. ($1000)</v>
          </cell>
          <cell r="B1550">
            <v>1</v>
          </cell>
          <cell r="C1550">
            <v>111104.9</v>
          </cell>
          <cell r="E1550">
            <v>96528.9</v>
          </cell>
          <cell r="G1550">
            <v>98140.2</v>
          </cell>
          <cell r="I1550">
            <v>93017.099999999991</v>
          </cell>
          <cell r="K1550">
            <v>207633.8</v>
          </cell>
          <cell r="M1550">
            <v>305774</v>
          </cell>
          <cell r="O1550">
            <v>398791.1</v>
          </cell>
        </row>
        <row r="1551">
          <cell r="A1551" t="str">
            <v xml:space="preserve">    ECR Cost Check ($1000)</v>
          </cell>
          <cell r="C1551">
            <v>117377.2</v>
          </cell>
          <cell r="E1551">
            <v>107032.6</v>
          </cell>
          <cell r="G1551">
            <v>116972.9</v>
          </cell>
          <cell r="I1551">
            <v>98387</v>
          </cell>
          <cell r="K1551">
            <v>224409.8</v>
          </cell>
          <cell r="M1551">
            <v>341382.69999999995</v>
          </cell>
          <cell r="O1551">
            <v>439769.69999999995</v>
          </cell>
        </row>
        <row r="1552">
          <cell r="F1552" t="str">
            <v xml:space="preserve">                            RECONCILIATION OF</v>
          </cell>
        </row>
        <row r="1553">
          <cell r="F1553" t="str">
            <v>ENERGY COST RECOVERED THROUGH ECR</v>
          </cell>
          <cell r="L1553" t="str">
            <v>CASE:2001 FORECAST</v>
          </cell>
          <cell r="O1553" t="str">
            <v xml:space="preserve">      10-R</v>
          </cell>
        </row>
        <row r="1554">
          <cell r="C1554" t="str">
            <v xml:space="preserve">                </v>
          </cell>
          <cell r="F1554" t="str">
            <v xml:space="preserve">                                    (Thousands of Dollars)</v>
          </cell>
          <cell r="L1554">
            <v>36851</v>
          </cell>
        </row>
        <row r="1557">
          <cell r="C1557" t="str">
            <v>JANUARY</v>
          </cell>
          <cell r="D1557" t="str">
            <v>FEBRUARY</v>
          </cell>
          <cell r="E1557" t="str">
            <v>MARCH</v>
          </cell>
          <cell r="F1557" t="str">
            <v>APRIL</v>
          </cell>
          <cell r="G1557" t="str">
            <v>MAY</v>
          </cell>
          <cell r="H1557" t="str">
            <v>JUNE</v>
          </cell>
          <cell r="I1557" t="str">
            <v>JULY</v>
          </cell>
          <cell r="J1557" t="str">
            <v>AUGUST</v>
          </cell>
          <cell r="K1557" t="str">
            <v>SEPTEMBER</v>
          </cell>
          <cell r="L1557" t="str">
            <v>OCTOBER</v>
          </cell>
          <cell r="M1557" t="str">
            <v>NOVEMBER</v>
          </cell>
          <cell r="N1557" t="str">
            <v>DECEMBER</v>
          </cell>
          <cell r="O1557" t="str">
            <v>TOTAL</v>
          </cell>
        </row>
        <row r="1558">
          <cell r="A1558" t="str">
            <v xml:space="preserve">          (1) COST OF</v>
          </cell>
        </row>
        <row r="1559">
          <cell r="A1559" t="str">
            <v>GENERATION AND PURCHASES FOR LOAD</v>
          </cell>
        </row>
        <row r="1560">
          <cell r="A1560" t="str">
            <v>(Cost to Supply System Output-Page 16)</v>
          </cell>
          <cell r="C1560">
            <v>37413.236370958999</v>
          </cell>
          <cell r="D1560">
            <v>36939.086065993448</v>
          </cell>
          <cell r="E1560">
            <v>36752.60756073724</v>
          </cell>
          <cell r="F1560">
            <v>32905.549747841636</v>
          </cell>
          <cell r="G1560">
            <v>30749.337183237018</v>
          </cell>
          <cell r="H1560">
            <v>32874.148759971577</v>
          </cell>
          <cell r="I1560">
            <v>36250.708350988891</v>
          </cell>
          <cell r="J1560">
            <v>33958.520197341219</v>
          </cell>
          <cell r="K1560">
            <v>27931.00392832352</v>
          </cell>
          <cell r="L1560">
            <v>27111.776745307216</v>
          </cell>
          <cell r="M1560">
            <v>29479.08092103331</v>
          </cell>
          <cell r="N1560">
            <v>36426.220655913989</v>
          </cell>
          <cell r="O1560">
            <v>398791.1</v>
          </cell>
        </row>
        <row r="1563">
          <cell r="A1563" t="str">
            <v xml:space="preserve">   (2) PJM INTERCHANGE SAVINGS</v>
          </cell>
        </row>
        <row r="1564">
          <cell r="A1564" t="str">
            <v>(Interchange Savings - Page 15)</v>
          </cell>
          <cell r="C1564">
            <v>11496.3</v>
          </cell>
          <cell r="D1564">
            <v>10772.699999999999</v>
          </cell>
          <cell r="E1564">
            <v>3752.0999999999995</v>
          </cell>
          <cell r="F1564">
            <v>4.4000000000000004</v>
          </cell>
          <cell r="G1564">
            <v>5959.1</v>
          </cell>
          <cell r="H1564">
            <v>26101.5</v>
          </cell>
          <cell r="I1564">
            <v>42878.100000000006</v>
          </cell>
          <cell r="J1564">
            <v>41807.599999999991</v>
          </cell>
          <cell r="K1564">
            <v>15203.800000000001</v>
          </cell>
          <cell r="L1564">
            <v>8109.7999999999993</v>
          </cell>
          <cell r="M1564">
            <v>5545.7000000000007</v>
          </cell>
          <cell r="N1564">
            <v>7274</v>
          </cell>
          <cell r="O1564">
            <v>178905.09999999998</v>
          </cell>
        </row>
        <row r="1567">
          <cell r="A1567" t="str">
            <v xml:space="preserve">    (3) 2-PARTY SAVINGS</v>
          </cell>
        </row>
        <row r="1568">
          <cell r="A1568" t="str">
            <v>(Total Savings for Customers - Pge 14)</v>
          </cell>
          <cell r="C1568">
            <v>0</v>
          </cell>
          <cell r="D1568">
            <v>0</v>
          </cell>
          <cell r="E1568">
            <v>0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</row>
        <row r="1570">
          <cell r="C1570" t="str">
            <v xml:space="preserve"> =========</v>
          </cell>
          <cell r="D1570" t="str">
            <v xml:space="preserve"> =========</v>
          </cell>
          <cell r="E1570" t="str">
            <v xml:space="preserve"> =========</v>
          </cell>
          <cell r="F1570" t="str">
            <v xml:space="preserve"> =========</v>
          </cell>
          <cell r="G1570" t="str">
            <v xml:space="preserve"> =========</v>
          </cell>
          <cell r="H1570" t="str">
            <v xml:space="preserve"> =========</v>
          </cell>
          <cell r="I1570" t="str">
            <v xml:space="preserve"> =========</v>
          </cell>
          <cell r="J1570" t="str">
            <v xml:space="preserve"> =========</v>
          </cell>
          <cell r="K1570" t="str">
            <v xml:space="preserve"> =========</v>
          </cell>
          <cell r="L1570" t="str">
            <v xml:space="preserve"> =========</v>
          </cell>
          <cell r="M1570" t="str">
            <v xml:space="preserve"> =========</v>
          </cell>
          <cell r="N1570" t="str">
            <v xml:space="preserve"> =========</v>
          </cell>
          <cell r="O1570" t="str">
            <v xml:space="preserve"> ==========</v>
          </cell>
        </row>
        <row r="1572">
          <cell r="A1572" t="str">
            <v>ENERGY COST APPLICABLE TO ECR</v>
          </cell>
          <cell r="C1572">
            <v>25916.936370959</v>
          </cell>
          <cell r="D1572">
            <v>26166.386065993451</v>
          </cell>
          <cell r="E1572">
            <v>33000.507560737242</v>
          </cell>
          <cell r="F1572">
            <v>32901.149747841635</v>
          </cell>
          <cell r="G1572">
            <v>24790.237183237019</v>
          </cell>
          <cell r="H1572">
            <v>6772.6487599715765</v>
          </cell>
          <cell r="I1572">
            <v>-6627.3916490111151</v>
          </cell>
          <cell r="J1572">
            <v>-7849.0798026587727</v>
          </cell>
          <cell r="K1572">
            <v>12727.203928323519</v>
          </cell>
          <cell r="L1572">
            <v>19001.976745307216</v>
          </cell>
          <cell r="M1572">
            <v>23933.380921033309</v>
          </cell>
          <cell r="N1572">
            <v>29152.220655913989</v>
          </cell>
          <cell r="O1572">
            <v>219886.00000000003</v>
          </cell>
        </row>
        <row r="1573">
          <cell r="A1573" t="str">
            <v xml:space="preserve">        (1)-(2)-(3)</v>
          </cell>
        </row>
        <row r="1575">
          <cell r="A1575" t="str">
            <v>------------------------------</v>
          </cell>
          <cell r="B1575" t="str">
            <v>------------------------------</v>
          </cell>
          <cell r="C1575" t="str">
            <v>------------------------------</v>
          </cell>
          <cell r="D1575" t="str">
            <v>------------------------------</v>
          </cell>
          <cell r="E1575" t="str">
            <v>------------------------------</v>
          </cell>
          <cell r="F1575" t="str">
            <v>------------------------------</v>
          </cell>
          <cell r="G1575" t="str">
            <v>------------------------------</v>
          </cell>
          <cell r="H1575" t="str">
            <v>------------------------------</v>
          </cell>
          <cell r="I1575" t="str">
            <v>------------------------------</v>
          </cell>
          <cell r="J1575" t="str">
            <v>------------------------------</v>
          </cell>
          <cell r="K1575" t="str">
            <v>------------------------------</v>
          </cell>
          <cell r="L1575" t="str">
            <v>------------------------------</v>
          </cell>
          <cell r="M1575" t="str">
            <v>------------------------------</v>
          </cell>
          <cell r="N1575" t="str">
            <v>------------------------------</v>
          </cell>
          <cell r="O1575" t="str">
            <v>-----------</v>
          </cell>
        </row>
        <row r="1577">
          <cell r="A1577" t="str">
            <v>ENERGY COST APPLICABLE TO ECR</v>
          </cell>
          <cell r="C1577">
            <v>28269.100854707976</v>
          </cell>
          <cell r="D1577">
            <v>28323.378132738319</v>
          </cell>
          <cell r="E1577">
            <v>34763.622321873991</v>
          </cell>
          <cell r="F1577">
            <v>33627.576922333974</v>
          </cell>
          <cell r="G1577">
            <v>28219.676244584785</v>
          </cell>
          <cell r="H1577">
            <v>13120.338083650049</v>
          </cell>
          <cell r="I1577">
            <v>439.15625209216751</v>
          </cell>
          <cell r="J1577">
            <v>-834.83136105593348</v>
          </cell>
          <cell r="K1577">
            <v>17479.00177965542</v>
          </cell>
          <cell r="L1577">
            <v>20596.549602539591</v>
          </cell>
          <cell r="M1577">
            <v>25517.945273212623</v>
          </cell>
          <cell r="N1577">
            <v>31343.123005764373</v>
          </cell>
          <cell r="O1577">
            <v>260864.60000000003</v>
          </cell>
        </row>
        <row r="1579">
          <cell r="B1579">
            <v>312.84699999999998</v>
          </cell>
          <cell r="C1579">
            <v>281.935</v>
          </cell>
          <cell r="D1579">
            <v>312.84699999999998</v>
          </cell>
          <cell r="E1579">
            <v>302.577</v>
          </cell>
          <cell r="F1579">
            <v>312.84699999999998</v>
          </cell>
          <cell r="G1579">
            <v>302.577</v>
          </cell>
          <cell r="H1579">
            <v>312.34699999999998</v>
          </cell>
          <cell r="I1579">
            <v>312.34699999999998</v>
          </cell>
          <cell r="J1579">
            <v>302.577</v>
          </cell>
          <cell r="K1579">
            <v>312.71899999999999</v>
          </cell>
          <cell r="L1579">
            <v>302.577</v>
          </cell>
          <cell r="M1579">
            <v>312.34699999999998</v>
          </cell>
        </row>
        <row r="1584">
          <cell r="A1584" t="str">
            <v>PROMOD INPUT DATA</v>
          </cell>
        </row>
        <row r="1586">
          <cell r="A1586" t="str">
            <v>SET CURSOR ON B2245 TO IMPORT</v>
          </cell>
          <cell r="B1586" t="str">
            <v xml:space="preserve">    \/   EXTRACT.PRN FILE AS NUMBERS</v>
          </cell>
        </row>
        <row r="1587">
          <cell r="A1587" t="str">
            <v>SAFEGEN1</v>
          </cell>
          <cell r="B1587">
            <v>1</v>
          </cell>
          <cell r="C1587">
            <v>31.4</v>
          </cell>
          <cell r="D1587">
            <v>32.700000000000003</v>
          </cell>
          <cell r="E1587">
            <v>57.5</v>
          </cell>
          <cell r="F1587">
            <v>56.9</v>
          </cell>
          <cell r="G1587">
            <v>41.8</v>
          </cell>
          <cell r="H1587">
            <v>23.5</v>
          </cell>
          <cell r="I1587">
            <v>15.6</v>
          </cell>
          <cell r="J1587">
            <v>11.2</v>
          </cell>
          <cell r="K1587">
            <v>10.3</v>
          </cell>
          <cell r="L1587">
            <v>15.8</v>
          </cell>
          <cell r="M1587">
            <v>25.4</v>
          </cell>
          <cell r="N1587">
            <v>33.200000000000003</v>
          </cell>
          <cell r="O1587" t="str">
            <v xml:space="preserve"> </v>
          </cell>
        </row>
        <row r="1588">
          <cell r="A1588" t="str">
            <v>NUGS</v>
          </cell>
          <cell r="B1588">
            <v>1</v>
          </cell>
          <cell r="C1588">
            <v>205.79067441015079</v>
          </cell>
          <cell r="D1588">
            <v>229.25095800973722</v>
          </cell>
          <cell r="E1588">
            <v>211.05760615924689</v>
          </cell>
          <cell r="F1588">
            <v>204.27769531000646</v>
          </cell>
          <cell r="G1588">
            <v>201.49096692499666</v>
          </cell>
          <cell r="H1588">
            <v>233.60819523653024</v>
          </cell>
          <cell r="I1588">
            <v>211.06774137713001</v>
          </cell>
          <cell r="J1588">
            <v>200.21554620168638</v>
          </cell>
          <cell r="K1588">
            <v>186.33708909955499</v>
          </cell>
          <cell r="L1588">
            <v>201.67597120228893</v>
          </cell>
          <cell r="M1588">
            <v>213.17303883425851</v>
          </cell>
          <cell r="N1588">
            <v>239.24151723441292</v>
          </cell>
        </row>
        <row r="1589">
          <cell r="A1589" t="str">
            <v>INTCHPCH1</v>
          </cell>
          <cell r="B1589">
            <v>1</v>
          </cell>
          <cell r="C1589">
            <v>0</v>
          </cell>
          <cell r="D1589">
            <v>0</v>
          </cell>
          <cell r="E1589">
            <v>0</v>
          </cell>
          <cell r="F1589">
            <v>0</v>
          </cell>
          <cell r="G1589">
            <v>0</v>
          </cell>
          <cell r="H1589">
            <v>0</v>
          </cell>
          <cell r="I1589">
            <v>0</v>
          </cell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</row>
        <row r="1590">
          <cell r="A1590" t="str">
            <v xml:space="preserve">BIONPK1 </v>
          </cell>
          <cell r="B1590">
            <v>1</v>
          </cell>
          <cell r="C1590">
            <v>8.6669999999999998</v>
          </cell>
          <cell r="D1590">
            <v>2.802</v>
          </cell>
          <cell r="E1590">
            <v>8.5090000000000003</v>
          </cell>
          <cell r="F1590">
            <v>4.0119999999999996</v>
          </cell>
          <cell r="G1590">
            <v>16.027999999999999</v>
          </cell>
          <cell r="H1590">
            <v>15.278</v>
          </cell>
          <cell r="I1590">
            <v>11.694000000000001</v>
          </cell>
          <cell r="J1590">
            <v>8.9220000000000006</v>
          </cell>
          <cell r="K1590">
            <v>7.7370000000000001</v>
          </cell>
          <cell r="L1590">
            <v>1.68</v>
          </cell>
          <cell r="M1590">
            <v>10.561999999999999</v>
          </cell>
          <cell r="N1590">
            <v>11.305999999999999</v>
          </cell>
        </row>
        <row r="1591">
          <cell r="A1591" t="str">
            <v>BIONPK2</v>
          </cell>
          <cell r="B1591">
            <v>2</v>
          </cell>
          <cell r="C1591">
            <v>9.2859999999999996</v>
          </cell>
          <cell r="D1591">
            <v>3.0579999999999998</v>
          </cell>
          <cell r="E1591">
            <v>9.4510000000000005</v>
          </cell>
          <cell r="F1591">
            <v>4.6689999999999996</v>
          </cell>
          <cell r="G1591">
            <v>18.123000000000001</v>
          </cell>
          <cell r="H1591">
            <v>17.440999999999999</v>
          </cell>
          <cell r="I1591">
            <v>13.22</v>
          </cell>
          <cell r="J1591">
            <v>10.218999999999999</v>
          </cell>
          <cell r="K1591">
            <v>2.9079999999999999</v>
          </cell>
          <cell r="L1591">
            <v>0.47399999999999998</v>
          </cell>
          <cell r="M1591">
            <v>14.994</v>
          </cell>
          <cell r="N1591">
            <v>10.212999999999999</v>
          </cell>
        </row>
        <row r="1592">
          <cell r="A1592" t="str">
            <v>BIONPK3</v>
          </cell>
          <cell r="B1592">
            <v>3</v>
          </cell>
          <cell r="C1592">
            <v>12.166</v>
          </cell>
          <cell r="D1592">
            <v>3.8620000000000001</v>
          </cell>
          <cell r="E1592">
            <v>11.82</v>
          </cell>
          <cell r="F1592">
            <v>5.5650000000000004</v>
          </cell>
          <cell r="G1592">
            <v>39.008000000000003</v>
          </cell>
          <cell r="H1592">
            <v>40.231999999999999</v>
          </cell>
          <cell r="I1592">
            <v>30.523</v>
          </cell>
          <cell r="J1592">
            <v>21.643999999999998</v>
          </cell>
          <cell r="K1592">
            <v>17.956</v>
          </cell>
          <cell r="L1592">
            <v>1.8879999999999999</v>
          </cell>
          <cell r="M1592">
            <v>20.823</v>
          </cell>
          <cell r="N1592">
            <v>15.512</v>
          </cell>
        </row>
        <row r="1593">
          <cell r="A1593" t="str">
            <v>MTONPK1</v>
          </cell>
          <cell r="B1593">
            <v>1</v>
          </cell>
          <cell r="C1593">
            <v>4.9290000000000003</v>
          </cell>
          <cell r="D1593">
            <v>1.575</v>
          </cell>
          <cell r="E1593">
            <v>5.9509999999999996</v>
          </cell>
          <cell r="F1593">
            <v>5.8209999999999997</v>
          </cell>
          <cell r="G1593">
            <v>19.698</v>
          </cell>
          <cell r="H1593">
            <v>9.3420000000000005</v>
          </cell>
          <cell r="I1593">
            <v>7.2460000000000004</v>
          </cell>
          <cell r="J1593">
            <v>3.681</v>
          </cell>
          <cell r="K1593">
            <v>1.996</v>
          </cell>
          <cell r="L1593">
            <v>1.3049999999999999</v>
          </cell>
          <cell r="M1593">
            <v>13.988</v>
          </cell>
          <cell r="N1593">
            <v>10.544</v>
          </cell>
        </row>
        <row r="1594">
          <cell r="A1594" t="str">
            <v>MTONPK2</v>
          </cell>
          <cell r="B1594">
            <v>2</v>
          </cell>
          <cell r="C1594">
            <v>4.4749999999999996</v>
          </cell>
          <cell r="D1594">
            <v>1.4039999999999999</v>
          </cell>
          <cell r="E1594">
            <v>4.2889999999999997</v>
          </cell>
          <cell r="F1594">
            <v>4.8979999999999997</v>
          </cell>
          <cell r="G1594">
            <v>16.553000000000001</v>
          </cell>
          <cell r="H1594">
            <v>8.4359999999999999</v>
          </cell>
          <cell r="I1594">
            <v>6.4329999999999998</v>
          </cell>
          <cell r="J1594">
            <v>3.8530000000000002</v>
          </cell>
          <cell r="K1594">
            <v>4.7169999999999996</v>
          </cell>
          <cell r="L1594">
            <v>1.093</v>
          </cell>
          <cell r="M1594">
            <v>11.978999999999999</v>
          </cell>
          <cell r="N1594">
            <v>8.952</v>
          </cell>
        </row>
        <row r="1595">
          <cell r="A1595" t="str">
            <v>SBYONPK1</v>
          </cell>
          <cell r="B1595">
            <v>1</v>
          </cell>
          <cell r="C1595">
            <v>0</v>
          </cell>
          <cell r="D1595">
            <v>0</v>
          </cell>
          <cell r="E1595">
            <v>0</v>
          </cell>
          <cell r="F1595">
            <v>0</v>
          </cell>
          <cell r="G1595">
            <v>0</v>
          </cell>
          <cell r="H1595">
            <v>0</v>
          </cell>
          <cell r="I1595">
            <v>0</v>
          </cell>
          <cell r="J1595">
            <v>0</v>
          </cell>
          <cell r="K1595">
            <v>0</v>
          </cell>
          <cell r="L1595">
            <v>0</v>
          </cell>
          <cell r="M1595">
            <v>0</v>
          </cell>
          <cell r="N1595">
            <v>0</v>
          </cell>
        </row>
        <row r="1596">
          <cell r="A1596" t="str">
            <v>SBYONPK3</v>
          </cell>
          <cell r="B1596">
            <v>3</v>
          </cell>
          <cell r="C1596">
            <v>0</v>
          </cell>
          <cell r="D1596">
            <v>0</v>
          </cell>
          <cell r="E1596">
            <v>0</v>
          </cell>
          <cell r="F1596">
            <v>0</v>
          </cell>
          <cell r="G1596">
            <v>0</v>
          </cell>
          <cell r="H1596">
            <v>0</v>
          </cell>
          <cell r="I1596">
            <v>0</v>
          </cell>
          <cell r="J1596">
            <v>0</v>
          </cell>
          <cell r="K1596">
            <v>0</v>
          </cell>
          <cell r="L1596">
            <v>0</v>
          </cell>
          <cell r="M1596">
            <v>0</v>
          </cell>
          <cell r="N1596">
            <v>0</v>
          </cell>
        </row>
        <row r="1597">
          <cell r="A1597" t="str">
            <v>SBYONPK4</v>
          </cell>
          <cell r="B1597">
            <v>4</v>
          </cell>
          <cell r="C1597">
            <v>0</v>
          </cell>
          <cell r="D1597">
            <v>0</v>
          </cell>
          <cell r="E1597">
            <v>0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</row>
        <row r="1598">
          <cell r="A1598" t="str">
            <v>HLTONPK1</v>
          </cell>
          <cell r="B1598">
            <v>1</v>
          </cell>
          <cell r="C1598">
            <v>0</v>
          </cell>
          <cell r="D1598">
            <v>0</v>
          </cell>
          <cell r="E1598">
            <v>0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</row>
        <row r="1599">
          <cell r="A1599" t="str">
            <v>MNONPK1</v>
          </cell>
          <cell r="B1599">
            <v>1</v>
          </cell>
          <cell r="C1599">
            <v>9.6419999999999995</v>
          </cell>
          <cell r="D1599">
            <v>2.4900000000000002</v>
          </cell>
          <cell r="E1599">
            <v>7.8010000000000002</v>
          </cell>
          <cell r="F1599">
            <v>1.8169999999999999</v>
          </cell>
          <cell r="G1599">
            <v>0</v>
          </cell>
          <cell r="H1599">
            <v>23.093</v>
          </cell>
          <cell r="I1599">
            <v>20.981999999999999</v>
          </cell>
          <cell r="J1599">
            <v>16.422999999999998</v>
          </cell>
          <cell r="K1599">
            <v>12.943</v>
          </cell>
          <cell r="L1599">
            <v>1.885</v>
          </cell>
          <cell r="M1599">
            <v>13.237</v>
          </cell>
          <cell r="N1599">
            <v>10.914999999999999</v>
          </cell>
        </row>
        <row r="1600">
          <cell r="A1600" t="str">
            <v>MNONPK2</v>
          </cell>
          <cell r="B1600">
            <v>2</v>
          </cell>
          <cell r="C1600">
            <v>11.547000000000001</v>
          </cell>
          <cell r="D1600">
            <v>3.5640000000000001</v>
          </cell>
          <cell r="E1600">
            <v>7.64</v>
          </cell>
          <cell r="F1600">
            <v>5.173</v>
          </cell>
          <cell r="G1600">
            <v>23.846</v>
          </cell>
          <cell r="H1600">
            <v>23.527000000000001</v>
          </cell>
          <cell r="I1600">
            <v>18.34</v>
          </cell>
          <cell r="J1600">
            <v>14.051</v>
          </cell>
          <cell r="K1600">
            <v>12.167</v>
          </cell>
          <cell r="L1600">
            <v>1.835</v>
          </cell>
          <cell r="M1600">
            <v>23.100999999999999</v>
          </cell>
          <cell r="N1600">
            <v>14.337</v>
          </cell>
        </row>
        <row r="1601">
          <cell r="A1601" t="str">
            <v>BIOFPK1</v>
          </cell>
          <cell r="B1601">
            <v>1</v>
          </cell>
          <cell r="C1601">
            <v>31.26</v>
          </cell>
          <cell r="D1601">
            <v>13.991</v>
          </cell>
          <cell r="E1601">
            <v>28.28</v>
          </cell>
          <cell r="F1601">
            <v>21.783000000000001</v>
          </cell>
          <cell r="G1601">
            <v>47.738</v>
          </cell>
          <cell r="H1601">
            <v>36.167999999999999</v>
          </cell>
          <cell r="I1601">
            <v>28.815000000000001</v>
          </cell>
          <cell r="J1601">
            <v>29.045000000000002</v>
          </cell>
          <cell r="K1601">
            <v>31.413</v>
          </cell>
          <cell r="L1601">
            <v>21.513000000000002</v>
          </cell>
          <cell r="M1601">
            <v>30.908999999999999</v>
          </cell>
          <cell r="N1601">
            <v>37.366</v>
          </cell>
        </row>
        <row r="1602">
          <cell r="A1602" t="str">
            <v>BIOFPK2</v>
          </cell>
          <cell r="B1602">
            <v>2</v>
          </cell>
          <cell r="C1602">
            <v>33.999000000000002</v>
          </cell>
          <cell r="D1602">
            <v>15.188000000000001</v>
          </cell>
          <cell r="E1602">
            <v>31.716000000000001</v>
          </cell>
          <cell r="F1602">
            <v>25.071999999999999</v>
          </cell>
          <cell r="G1602">
            <v>56.735999999999997</v>
          </cell>
          <cell r="H1602">
            <v>43.73</v>
          </cell>
          <cell r="I1602">
            <v>34.070999999999998</v>
          </cell>
          <cell r="J1602">
            <v>33.807000000000002</v>
          </cell>
          <cell r="K1602">
            <v>11.776</v>
          </cell>
          <cell r="L1602">
            <v>3.9630000000000001</v>
          </cell>
          <cell r="M1602">
            <v>47.917999999999999</v>
          </cell>
          <cell r="N1602">
            <v>38.584000000000003</v>
          </cell>
        </row>
        <row r="1603">
          <cell r="A1603" t="str">
            <v>BIOFPK3</v>
          </cell>
          <cell r="B1603">
            <v>3</v>
          </cell>
          <cell r="C1603">
            <v>44.281999999999996</v>
          </cell>
          <cell r="D1603">
            <v>19.785</v>
          </cell>
          <cell r="E1603">
            <v>40.067999999999998</v>
          </cell>
          <cell r="F1603">
            <v>30.841999999999999</v>
          </cell>
          <cell r="G1603">
            <v>120.349</v>
          </cell>
          <cell r="H1603">
            <v>96.266000000000005</v>
          </cell>
          <cell r="I1603">
            <v>76.161000000000001</v>
          </cell>
          <cell r="J1603">
            <v>71.361999999999995</v>
          </cell>
          <cell r="K1603">
            <v>77.364000000000004</v>
          </cell>
          <cell r="L1603">
            <v>24.594999999999999</v>
          </cell>
          <cell r="M1603">
            <v>61.292999999999999</v>
          </cell>
          <cell r="N1603">
            <v>52.881999999999998</v>
          </cell>
        </row>
        <row r="1604">
          <cell r="A1604" t="str">
            <v>MTOFPK1</v>
          </cell>
          <cell r="B1604">
            <v>1</v>
          </cell>
          <cell r="C1604">
            <v>28.454000000000001</v>
          </cell>
          <cell r="D1604">
            <v>8.0459999999999994</v>
          </cell>
          <cell r="E1604">
            <v>27.193999999999999</v>
          </cell>
          <cell r="F1604">
            <v>29.951000000000001</v>
          </cell>
          <cell r="G1604">
            <v>47.765999999999998</v>
          </cell>
          <cell r="H1604">
            <v>33.805999999999997</v>
          </cell>
          <cell r="I1604">
            <v>37.198999999999998</v>
          </cell>
          <cell r="J1604">
            <v>20.556000000000001</v>
          </cell>
          <cell r="K1604">
            <v>9.1739999999999995</v>
          </cell>
          <cell r="L1604">
            <v>16.692</v>
          </cell>
          <cell r="M1604">
            <v>36.384</v>
          </cell>
          <cell r="N1604">
            <v>25.234999999999999</v>
          </cell>
        </row>
        <row r="1605">
          <cell r="A1605" t="str">
            <v>MTOFPK2</v>
          </cell>
          <cell r="B1605">
            <v>2</v>
          </cell>
          <cell r="C1605">
            <v>26.151</v>
          </cell>
          <cell r="D1605">
            <v>7.2649999999999997</v>
          </cell>
          <cell r="E1605">
            <v>24.413</v>
          </cell>
          <cell r="F1605">
            <v>27.428000000000001</v>
          </cell>
          <cell r="G1605">
            <v>45.091999999999999</v>
          </cell>
          <cell r="H1605">
            <v>31.561</v>
          </cell>
          <cell r="I1605">
            <v>34.845999999999997</v>
          </cell>
          <cell r="J1605">
            <v>20.6</v>
          </cell>
          <cell r="K1605">
            <v>25.818000000000001</v>
          </cell>
          <cell r="L1605">
            <v>17.812999999999999</v>
          </cell>
          <cell r="M1605">
            <v>33.960999999999999</v>
          </cell>
          <cell r="N1605">
            <v>23.103000000000002</v>
          </cell>
        </row>
        <row r="1606">
          <cell r="A1606" t="str">
            <v>SBYOFPK1</v>
          </cell>
          <cell r="B1606">
            <v>1</v>
          </cell>
          <cell r="C1606">
            <v>0</v>
          </cell>
          <cell r="D1606">
            <v>0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</row>
        <row r="1607">
          <cell r="A1607" t="str">
            <v>SBYOFPK3</v>
          </cell>
          <cell r="B1607">
            <v>3</v>
          </cell>
          <cell r="C1607">
            <v>0</v>
          </cell>
          <cell r="D1607">
            <v>0</v>
          </cell>
          <cell r="E1607">
            <v>0</v>
          </cell>
          <cell r="F1607">
            <v>0</v>
          </cell>
          <cell r="G1607">
            <v>0</v>
          </cell>
          <cell r="H1607">
            <v>0</v>
          </cell>
          <cell r="I1607">
            <v>0</v>
          </cell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</row>
        <row r="1608">
          <cell r="A1608" t="str">
            <v>SBYOFPK4</v>
          </cell>
          <cell r="B1608">
            <v>4</v>
          </cell>
          <cell r="C1608">
            <v>0</v>
          </cell>
          <cell r="D1608">
            <v>0</v>
          </cell>
          <cell r="E1608">
            <v>0</v>
          </cell>
          <cell r="F1608">
            <v>0</v>
          </cell>
          <cell r="G1608">
            <v>0</v>
          </cell>
          <cell r="H1608">
            <v>0</v>
          </cell>
          <cell r="I1608">
            <v>0</v>
          </cell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</row>
        <row r="1609">
          <cell r="A1609" t="str">
            <v>HLTOFPK1</v>
          </cell>
          <cell r="B1609">
            <v>1</v>
          </cell>
          <cell r="C1609">
            <v>0</v>
          </cell>
          <cell r="D1609">
            <v>0</v>
          </cell>
          <cell r="E1609">
            <v>0</v>
          </cell>
          <cell r="F1609">
            <v>0</v>
          </cell>
          <cell r="G1609">
            <v>0</v>
          </cell>
          <cell r="H1609">
            <v>0</v>
          </cell>
          <cell r="I1609">
            <v>0</v>
          </cell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</row>
        <row r="1610">
          <cell r="A1610" t="str">
            <v xml:space="preserve">MNOFPK1 </v>
          </cell>
          <cell r="B1610">
            <v>1</v>
          </cell>
          <cell r="C1610">
            <v>38.006</v>
          </cell>
          <cell r="D1610">
            <v>14.972</v>
          </cell>
          <cell r="E1610">
            <v>34.442999999999998</v>
          </cell>
          <cell r="F1610">
            <v>18.352</v>
          </cell>
          <cell r="G1610">
            <v>0</v>
          </cell>
          <cell r="H1610">
            <v>61.607999999999997</v>
          </cell>
          <cell r="I1610">
            <v>56.215000000000003</v>
          </cell>
          <cell r="J1610">
            <v>55.78</v>
          </cell>
          <cell r="K1610">
            <v>60.497999999999998</v>
          </cell>
          <cell r="L1610">
            <v>23.189</v>
          </cell>
          <cell r="M1610">
            <v>51.924999999999997</v>
          </cell>
          <cell r="N1610">
            <v>51.079000000000001</v>
          </cell>
        </row>
        <row r="1611">
          <cell r="A1611" t="str">
            <v>MNOFPK2</v>
          </cell>
          <cell r="B1611">
            <v>2</v>
          </cell>
          <cell r="C1611">
            <v>42.981999999999999</v>
          </cell>
          <cell r="D1611">
            <v>18.867000000000001</v>
          </cell>
          <cell r="E1611">
            <v>28.433</v>
          </cell>
          <cell r="F1611">
            <v>40.47</v>
          </cell>
          <cell r="G1611">
            <v>72.132000000000005</v>
          </cell>
          <cell r="H1611">
            <v>56.243000000000002</v>
          </cell>
          <cell r="I1611">
            <v>45.27</v>
          </cell>
          <cell r="J1611">
            <v>45.720999999999997</v>
          </cell>
          <cell r="K1611">
            <v>49.372999999999998</v>
          </cell>
          <cell r="L1611">
            <v>20.934999999999999</v>
          </cell>
          <cell r="M1611">
            <v>64.831999999999994</v>
          </cell>
          <cell r="N1611">
            <v>51.878</v>
          </cell>
        </row>
        <row r="1612">
          <cell r="A1612" t="str">
            <v>BRUGEN1</v>
          </cell>
          <cell r="B1612">
            <v>1</v>
          </cell>
          <cell r="C1612">
            <v>185</v>
          </cell>
          <cell r="D1612">
            <v>170</v>
          </cell>
          <cell r="E1612">
            <v>180</v>
          </cell>
          <cell r="F1612">
            <v>160</v>
          </cell>
          <cell r="G1612">
            <v>128</v>
          </cell>
          <cell r="H1612">
            <v>168</v>
          </cell>
          <cell r="I1612">
            <v>185</v>
          </cell>
          <cell r="J1612">
            <v>190</v>
          </cell>
          <cell r="K1612">
            <v>156</v>
          </cell>
          <cell r="L1612">
            <v>181.7</v>
          </cell>
          <cell r="M1612">
            <v>97.3</v>
          </cell>
          <cell r="N1612">
            <v>164.9</v>
          </cell>
        </row>
        <row r="1613">
          <cell r="A1613" t="str">
            <v xml:space="preserve">BRUGEN2 </v>
          </cell>
          <cell r="B1613">
            <v>2</v>
          </cell>
          <cell r="C1613">
            <v>219</v>
          </cell>
          <cell r="D1613">
            <v>200</v>
          </cell>
          <cell r="E1613">
            <v>200</v>
          </cell>
          <cell r="F1613">
            <v>170</v>
          </cell>
          <cell r="G1613">
            <v>119</v>
          </cell>
          <cell r="H1613">
            <v>186</v>
          </cell>
          <cell r="I1613">
            <v>211</v>
          </cell>
          <cell r="J1613">
            <v>220</v>
          </cell>
          <cell r="K1613">
            <v>38.75</v>
          </cell>
          <cell r="L1613">
            <v>17.142857142857142</v>
          </cell>
          <cell r="M1613">
            <v>162.6</v>
          </cell>
          <cell r="N1613">
            <v>191.7</v>
          </cell>
        </row>
        <row r="1614">
          <cell r="A1614" t="str">
            <v>BRUGEN3</v>
          </cell>
          <cell r="B1614">
            <v>3</v>
          </cell>
          <cell r="C1614">
            <v>410</v>
          </cell>
          <cell r="D1614">
            <v>400</v>
          </cell>
          <cell r="E1614">
            <v>460</v>
          </cell>
          <cell r="F1614">
            <v>210</v>
          </cell>
          <cell r="G1614">
            <v>310</v>
          </cell>
          <cell r="H1614">
            <v>410</v>
          </cell>
          <cell r="I1614">
            <v>430</v>
          </cell>
          <cell r="J1614">
            <v>420</v>
          </cell>
          <cell r="K1614">
            <v>330</v>
          </cell>
          <cell r="L1614">
            <v>324.39999999999998</v>
          </cell>
          <cell r="M1614">
            <v>237.3</v>
          </cell>
          <cell r="N1614">
            <v>391.1</v>
          </cell>
        </row>
        <row r="1615">
          <cell r="A1615" t="str">
            <v>MRTGEN1</v>
          </cell>
          <cell r="B1615">
            <v>1</v>
          </cell>
          <cell r="C1615">
            <v>63</v>
          </cell>
          <cell r="D1615">
            <v>59</v>
          </cell>
          <cell r="E1615">
            <v>46.5</v>
          </cell>
          <cell r="F1615">
            <v>49</v>
          </cell>
          <cell r="G1615">
            <v>30.6</v>
          </cell>
          <cell r="H1615">
            <v>45</v>
          </cell>
          <cell r="I1615">
            <v>46.6</v>
          </cell>
          <cell r="J1615">
            <v>48.6</v>
          </cell>
          <cell r="K1615">
            <v>28</v>
          </cell>
          <cell r="L1615">
            <v>67</v>
          </cell>
          <cell r="M1615">
            <v>37.799999999999997</v>
          </cell>
          <cell r="N1615">
            <v>48</v>
          </cell>
          <cell r="O1615" t="str">
            <v xml:space="preserve"> </v>
          </cell>
        </row>
        <row r="1616">
          <cell r="A1616" t="str">
            <v>MRTGEN2</v>
          </cell>
          <cell r="B1616">
            <v>2</v>
          </cell>
          <cell r="C1616">
            <v>61</v>
          </cell>
          <cell r="D1616">
            <v>58</v>
          </cell>
          <cell r="E1616">
            <v>46.5</v>
          </cell>
          <cell r="F1616">
            <v>49</v>
          </cell>
          <cell r="G1616">
            <v>31</v>
          </cell>
          <cell r="H1616">
            <v>43.2</v>
          </cell>
          <cell r="I1616">
            <v>44.7</v>
          </cell>
          <cell r="J1616">
            <v>50.1</v>
          </cell>
          <cell r="K1616">
            <v>6.9249999999999998</v>
          </cell>
          <cell r="L1616">
            <v>67.099999999999994</v>
          </cell>
          <cell r="M1616">
            <v>37.299999999999997</v>
          </cell>
          <cell r="N1616">
            <v>46</v>
          </cell>
          <cell r="O1616" t="str">
            <v xml:space="preserve"> </v>
          </cell>
        </row>
        <row r="1617">
          <cell r="A1617" t="str">
            <v xml:space="preserve">SUNGEN1 </v>
          </cell>
          <cell r="B1617">
            <v>1</v>
          </cell>
          <cell r="C1617">
            <v>0</v>
          </cell>
          <cell r="D1617">
            <v>0</v>
          </cell>
          <cell r="E1617">
            <v>0</v>
          </cell>
          <cell r="F1617">
            <v>0</v>
          </cell>
          <cell r="G1617">
            <v>0</v>
          </cell>
          <cell r="H1617">
            <v>0</v>
          </cell>
          <cell r="I1617">
            <v>0</v>
          </cell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</row>
        <row r="1618">
          <cell r="A1618" t="str">
            <v>SUNGEN3</v>
          </cell>
          <cell r="B1618">
            <v>3</v>
          </cell>
          <cell r="C1618">
            <v>0</v>
          </cell>
          <cell r="D1618">
            <v>0</v>
          </cell>
          <cell r="E1618">
            <v>0</v>
          </cell>
          <cell r="F1618">
            <v>0</v>
          </cell>
          <cell r="G1618">
            <v>0</v>
          </cell>
          <cell r="H1618">
            <v>0</v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</row>
        <row r="1619">
          <cell r="A1619" t="str">
            <v>SUNGEN4</v>
          </cell>
          <cell r="B1619">
            <v>4</v>
          </cell>
          <cell r="C1619">
            <v>0</v>
          </cell>
          <cell r="D1619">
            <v>0</v>
          </cell>
          <cell r="E1619">
            <v>0</v>
          </cell>
          <cell r="F1619">
            <v>0</v>
          </cell>
          <cell r="G1619">
            <v>0</v>
          </cell>
          <cell r="H1619">
            <v>0</v>
          </cell>
          <cell r="I1619">
            <v>0</v>
          </cell>
          <cell r="J1619">
            <v>0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</row>
        <row r="1620">
          <cell r="A1620" t="str">
            <v>HOLGEN1</v>
          </cell>
          <cell r="B1620">
            <v>1</v>
          </cell>
          <cell r="C1620">
            <v>0</v>
          </cell>
          <cell r="D1620">
            <v>0</v>
          </cell>
          <cell r="E1620">
            <v>0</v>
          </cell>
          <cell r="F1620">
            <v>0</v>
          </cell>
          <cell r="G1620">
            <v>0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1</v>
          </cell>
        </row>
        <row r="1621">
          <cell r="A1621" t="str">
            <v>KEYGEN1</v>
          </cell>
          <cell r="B1621">
            <v>1</v>
          </cell>
          <cell r="C1621">
            <v>69</v>
          </cell>
          <cell r="D1621">
            <v>64</v>
          </cell>
          <cell r="E1621">
            <v>69</v>
          </cell>
          <cell r="F1621">
            <v>66</v>
          </cell>
          <cell r="G1621">
            <v>69</v>
          </cell>
          <cell r="H1621">
            <v>65.957670199999995</v>
          </cell>
          <cell r="I1621">
            <v>69</v>
          </cell>
          <cell r="J1621">
            <v>69</v>
          </cell>
          <cell r="K1621">
            <v>65.957670199999995</v>
          </cell>
          <cell r="L1621">
            <v>69</v>
          </cell>
          <cell r="M1621">
            <v>65.957670199999995</v>
          </cell>
          <cell r="N1621">
            <v>69</v>
          </cell>
        </row>
        <row r="1622">
          <cell r="A1622" t="str">
            <v>KEYGEN2</v>
          </cell>
          <cell r="B1622">
            <v>2</v>
          </cell>
          <cell r="C1622">
            <v>69</v>
          </cell>
          <cell r="D1622">
            <v>64</v>
          </cell>
          <cell r="E1622">
            <v>69</v>
          </cell>
          <cell r="F1622">
            <v>48.654645599999995</v>
          </cell>
          <cell r="G1622">
            <v>0</v>
          </cell>
          <cell r="H1622">
            <v>65.957670199999995</v>
          </cell>
          <cell r="I1622">
            <v>69</v>
          </cell>
          <cell r="J1622">
            <v>69</v>
          </cell>
          <cell r="K1622">
            <v>65.957670199999995</v>
          </cell>
          <cell r="L1622">
            <v>69</v>
          </cell>
          <cell r="M1622">
            <v>65.957670199999995</v>
          </cell>
          <cell r="N1622">
            <v>69</v>
          </cell>
        </row>
        <row r="1623">
          <cell r="A1623" t="str">
            <v>CONGEN1</v>
          </cell>
          <cell r="B1623">
            <v>1</v>
          </cell>
          <cell r="C1623">
            <v>84.360902633711518</v>
          </cell>
          <cell r="D1623">
            <v>78.918220208670988</v>
          </cell>
          <cell r="E1623">
            <v>84.360902633711518</v>
          </cell>
          <cell r="F1623">
            <v>81.639561421191246</v>
          </cell>
          <cell r="G1623">
            <v>84.360902633711518</v>
          </cell>
          <cell r="H1623">
            <v>81.639561421191246</v>
          </cell>
          <cell r="I1623">
            <v>84.360902633711518</v>
          </cell>
          <cell r="J1623">
            <v>84.360902633711518</v>
          </cell>
          <cell r="K1623">
            <v>21.770129740680716</v>
          </cell>
          <cell r="L1623">
            <v>0</v>
          </cell>
          <cell r="M1623">
            <v>27.212662175850891</v>
          </cell>
          <cell r="N1623">
            <v>84.360902633711518</v>
          </cell>
        </row>
        <row r="1624">
          <cell r="A1624" t="str">
            <v xml:space="preserve">CONGEN2 </v>
          </cell>
          <cell r="B1624">
            <v>2</v>
          </cell>
          <cell r="C1624">
            <v>84.101330625607773</v>
          </cell>
          <cell r="D1624">
            <v>78.918220208670988</v>
          </cell>
          <cell r="E1624">
            <v>84.360902633711518</v>
          </cell>
          <cell r="F1624">
            <v>81.639561421191246</v>
          </cell>
          <cell r="G1624">
            <v>84.360902633711518</v>
          </cell>
          <cell r="H1624">
            <v>81.639561421191246</v>
          </cell>
          <cell r="I1624">
            <v>84.360902633711518</v>
          </cell>
          <cell r="J1624">
            <v>84.360902633711518</v>
          </cell>
          <cell r="K1624">
            <v>81.645056726093998</v>
          </cell>
          <cell r="L1624">
            <v>84.360902633711518</v>
          </cell>
          <cell r="M1624">
            <v>81.645056726093998</v>
          </cell>
          <cell r="N1624">
            <v>64.4959889</v>
          </cell>
        </row>
        <row r="1625">
          <cell r="A1625" t="str">
            <v>MONGEN1</v>
          </cell>
          <cell r="B1625">
            <v>1</v>
          </cell>
          <cell r="C1625">
            <v>399.8</v>
          </cell>
          <cell r="D1625">
            <v>381.7</v>
          </cell>
          <cell r="E1625">
            <v>385</v>
          </cell>
          <cell r="F1625">
            <v>0</v>
          </cell>
          <cell r="G1625">
            <v>121</v>
          </cell>
          <cell r="H1625">
            <v>430</v>
          </cell>
          <cell r="I1625">
            <v>466.8</v>
          </cell>
          <cell r="J1625">
            <v>456.8</v>
          </cell>
          <cell r="K1625">
            <v>385.3</v>
          </cell>
          <cell r="L1625">
            <v>388</v>
          </cell>
          <cell r="M1625">
            <v>288.75</v>
          </cell>
          <cell r="N1625">
            <v>385.4</v>
          </cell>
          <cell r="O1625">
            <v>4089.5500000000006</v>
          </cell>
          <cell r="P1625">
            <v>8802.5500000000011</v>
          </cell>
        </row>
        <row r="1626">
          <cell r="A1626" t="str">
            <v xml:space="preserve">MONGEN2 </v>
          </cell>
          <cell r="B1626">
            <v>2</v>
          </cell>
          <cell r="C1626">
            <v>416.2</v>
          </cell>
          <cell r="D1626">
            <v>385</v>
          </cell>
          <cell r="E1626">
            <v>304</v>
          </cell>
          <cell r="F1626">
            <v>395</v>
          </cell>
          <cell r="G1626">
            <v>375</v>
          </cell>
          <cell r="H1626">
            <v>430</v>
          </cell>
          <cell r="I1626">
            <v>470.8</v>
          </cell>
          <cell r="J1626">
            <v>459.6</v>
          </cell>
          <cell r="K1626">
            <v>387.9</v>
          </cell>
          <cell r="L1626">
            <v>298</v>
          </cell>
          <cell r="M1626">
            <v>385</v>
          </cell>
          <cell r="N1626">
            <v>404.5</v>
          </cell>
          <cell r="O1626">
            <v>4713</v>
          </cell>
        </row>
        <row r="1627">
          <cell r="A1627" t="str">
            <v xml:space="preserve">MTCGEN3 </v>
          </cell>
          <cell r="B1627">
            <v>3</v>
          </cell>
          <cell r="C1627">
            <v>47.886752136752136</v>
          </cell>
          <cell r="D1627">
            <v>47.886752136752136</v>
          </cell>
          <cell r="E1627">
            <v>17.386752136752136</v>
          </cell>
          <cell r="F1627">
            <v>11.898504273504274</v>
          </cell>
          <cell r="G1627">
            <v>36.617521367521363</v>
          </cell>
          <cell r="H1627">
            <v>125.1025641025641</v>
          </cell>
          <cell r="I1627">
            <v>200.16410256410256</v>
          </cell>
          <cell r="J1627">
            <v>200.16410256410256</v>
          </cell>
          <cell r="K1627">
            <v>73.235042735042725</v>
          </cell>
          <cell r="L1627">
            <v>0</v>
          </cell>
          <cell r="M1627">
            <v>17.386752136752136</v>
          </cell>
          <cell r="N1627">
            <v>40.261752136752136</v>
          </cell>
          <cell r="O1627">
            <v>820.99059829059843</v>
          </cell>
        </row>
        <row r="1628">
          <cell r="A1628" t="str">
            <v>MTCGEN4</v>
          </cell>
          <cell r="B1628">
            <v>4</v>
          </cell>
          <cell r="C1628">
            <v>47.886752136752136</v>
          </cell>
          <cell r="D1628">
            <v>47.886752136752136</v>
          </cell>
          <cell r="E1628">
            <v>17.386752136752136</v>
          </cell>
          <cell r="F1628">
            <v>11.898504273504274</v>
          </cell>
          <cell r="G1628">
            <v>36.617521367521363</v>
          </cell>
          <cell r="H1628">
            <v>125.1025641025641</v>
          </cell>
          <cell r="I1628">
            <v>200.16410256410256</v>
          </cell>
          <cell r="J1628">
            <v>200.16410256410256</v>
          </cell>
          <cell r="K1628">
            <v>73.235042735042725</v>
          </cell>
          <cell r="L1628">
            <v>32.344017094017097</v>
          </cell>
          <cell r="M1628">
            <v>17.386752136752136</v>
          </cell>
          <cell r="N1628">
            <v>40.261752136752136</v>
          </cell>
          <cell r="O1628">
            <v>854.33461538461552</v>
          </cell>
        </row>
        <row r="1629">
          <cell r="A1629" t="str">
            <v>SUSGEN1</v>
          </cell>
          <cell r="B1629">
            <v>1</v>
          </cell>
          <cell r="C1629">
            <v>713.07980639999994</v>
          </cell>
          <cell r="D1629">
            <v>644.07208319999995</v>
          </cell>
          <cell r="E1629">
            <v>713.07980639999994</v>
          </cell>
          <cell r="F1629">
            <v>690.07723199999998</v>
          </cell>
          <cell r="G1629">
            <v>447.2131392</v>
          </cell>
          <cell r="H1629">
            <v>690.07723199999998</v>
          </cell>
          <cell r="I1629">
            <v>713.07980639999994</v>
          </cell>
          <cell r="J1629">
            <v>713.07980639999994</v>
          </cell>
          <cell r="K1629">
            <v>690.07723199999998</v>
          </cell>
          <cell r="L1629">
            <v>713.07980639999994</v>
          </cell>
          <cell r="M1629">
            <v>690.07723199999998</v>
          </cell>
          <cell r="N1629">
            <v>713.07980639999994</v>
          </cell>
          <cell r="O1629">
            <v>8130.0729887999996</v>
          </cell>
        </row>
        <row r="1630">
          <cell r="A1630" t="str">
            <v>SUSGEN2</v>
          </cell>
          <cell r="B1630">
            <v>2</v>
          </cell>
          <cell r="C1630">
            <v>715.01227200000005</v>
          </cell>
          <cell r="D1630">
            <v>636.82653600000003</v>
          </cell>
          <cell r="E1630">
            <v>176.18169600000002</v>
          </cell>
          <cell r="F1630">
            <v>41.407200000000003</v>
          </cell>
          <cell r="G1630">
            <v>710.91129599999999</v>
          </cell>
          <cell r="H1630">
            <v>698.80449599999997</v>
          </cell>
          <cell r="I1630">
            <v>722.09797920000005</v>
          </cell>
          <cell r="J1630">
            <v>722.09797920000005</v>
          </cell>
          <cell r="K1630">
            <v>698.80449599999997</v>
          </cell>
          <cell r="L1630">
            <v>722.09797920000005</v>
          </cell>
          <cell r="M1630">
            <v>698.80449599999997</v>
          </cell>
          <cell r="N1630">
            <v>722.09797920000005</v>
          </cell>
          <cell r="O1630">
            <v>7265.1444047999985</v>
          </cell>
        </row>
        <row r="1631">
          <cell r="A1631" t="str">
            <v>DSLGEN1</v>
          </cell>
          <cell r="B1631">
            <v>1</v>
          </cell>
          <cell r="C1631">
            <v>0.1</v>
          </cell>
          <cell r="D1631">
            <v>0.1</v>
          </cell>
          <cell r="E1631">
            <v>0.1</v>
          </cell>
          <cell r="F1631">
            <v>0.1</v>
          </cell>
          <cell r="G1631">
            <v>0.2</v>
          </cell>
          <cell r="H1631">
            <v>0.2</v>
          </cell>
          <cell r="I1631">
            <v>0.1</v>
          </cell>
          <cell r="J1631">
            <v>0.1</v>
          </cell>
          <cell r="K1631">
            <v>0.1</v>
          </cell>
          <cell r="L1631">
            <v>0.1</v>
          </cell>
          <cell r="M1631">
            <v>0.1</v>
          </cell>
          <cell r="N1631">
            <v>0.1</v>
          </cell>
        </row>
        <row r="1632">
          <cell r="A1632" t="str">
            <v>WPPKGEN1</v>
          </cell>
          <cell r="B1632">
            <v>1</v>
          </cell>
          <cell r="C1632">
            <v>8.1999999999999993</v>
          </cell>
          <cell r="D1632">
            <v>7.4</v>
          </cell>
          <cell r="E1632">
            <v>7.3</v>
          </cell>
          <cell r="F1632">
            <v>8.3000000000000007</v>
          </cell>
          <cell r="G1632">
            <v>6.2</v>
          </cell>
          <cell r="H1632">
            <v>6.7</v>
          </cell>
          <cell r="I1632">
            <v>6.3</v>
          </cell>
          <cell r="J1632">
            <v>5.7</v>
          </cell>
          <cell r="K1632">
            <v>5.9</v>
          </cell>
          <cell r="L1632">
            <v>5.0999999999999996</v>
          </cell>
          <cell r="M1632">
            <v>4.7</v>
          </cell>
          <cell r="N1632">
            <v>6.6</v>
          </cell>
        </row>
        <row r="1633">
          <cell r="A1633" t="str">
            <v>HLTHYGEN1</v>
          </cell>
          <cell r="B1633">
            <v>1</v>
          </cell>
          <cell r="C1633">
            <v>53</v>
          </cell>
          <cell r="D1633">
            <v>52</v>
          </cell>
          <cell r="E1633">
            <v>70</v>
          </cell>
          <cell r="F1633">
            <v>67</v>
          </cell>
          <cell r="G1633">
            <v>65</v>
          </cell>
          <cell r="H1633">
            <v>48</v>
          </cell>
          <cell r="I1633">
            <v>36</v>
          </cell>
          <cell r="J1633">
            <v>28</v>
          </cell>
          <cell r="K1633">
            <v>25.3</v>
          </cell>
          <cell r="L1633">
            <v>31</v>
          </cell>
          <cell r="M1633">
            <v>45</v>
          </cell>
          <cell r="N1633">
            <v>54</v>
          </cell>
          <cell r="O1633">
            <v>575.29999999999995</v>
          </cell>
        </row>
        <row r="1634">
          <cell r="A1634" t="str">
            <v xml:space="preserve">CTGEN1 </v>
          </cell>
          <cell r="B1634">
            <v>1</v>
          </cell>
          <cell r="C1634">
            <v>0.5</v>
          </cell>
          <cell r="D1634">
            <v>0.9</v>
          </cell>
          <cell r="E1634">
            <v>0.1</v>
          </cell>
          <cell r="F1634">
            <v>0.2</v>
          </cell>
          <cell r="G1634">
            <v>0.5</v>
          </cell>
          <cell r="H1634">
            <v>0.5</v>
          </cell>
          <cell r="I1634">
            <v>5</v>
          </cell>
          <cell r="J1634">
            <v>1.6</v>
          </cell>
          <cell r="K1634">
            <v>2.4</v>
          </cell>
          <cell r="L1634">
            <v>0.2</v>
          </cell>
          <cell r="M1634">
            <v>0.2</v>
          </cell>
          <cell r="N1634">
            <v>0.2</v>
          </cell>
        </row>
        <row r="1635">
          <cell r="A1635" t="str">
            <v>BIONCST1</v>
          </cell>
          <cell r="B1635">
            <v>1</v>
          </cell>
          <cell r="C1635">
            <v>153.09</v>
          </cell>
          <cell r="D1635">
            <v>53.009</v>
          </cell>
          <cell r="E1635">
            <v>149.92500000000001</v>
          </cell>
          <cell r="F1635">
            <v>98.320999999999998</v>
          </cell>
          <cell r="G1635">
            <v>282.65800000000002</v>
          </cell>
          <cell r="H1635">
            <v>266.62400000000002</v>
          </cell>
          <cell r="I1635">
            <v>203.85499999999999</v>
          </cell>
          <cell r="J1635">
            <v>155.619</v>
          </cell>
          <cell r="K1635">
            <v>136.143</v>
          </cell>
          <cell r="L1635">
            <v>55.503999999999998</v>
          </cell>
          <cell r="M1635">
            <v>199.83600000000001</v>
          </cell>
          <cell r="N1635">
            <v>202.31399999999999</v>
          </cell>
        </row>
        <row r="1636">
          <cell r="A1636" t="str">
            <v>BIOFCST1</v>
          </cell>
          <cell r="B1636">
            <v>1</v>
          </cell>
          <cell r="C1636">
            <v>550.74800000000005</v>
          </cell>
          <cell r="D1636">
            <v>246.13</v>
          </cell>
          <cell r="E1636">
            <v>494.911</v>
          </cell>
          <cell r="F1636">
            <v>397.27300000000002</v>
          </cell>
          <cell r="G1636">
            <v>835.61599999999999</v>
          </cell>
          <cell r="H1636">
            <v>629.65300000000002</v>
          </cell>
          <cell r="I1636">
            <v>501.13099999999997</v>
          </cell>
          <cell r="J1636">
            <v>505.762</v>
          </cell>
          <cell r="K1636">
            <v>549.87800000000004</v>
          </cell>
          <cell r="L1636">
            <v>377.72399999999999</v>
          </cell>
          <cell r="M1636">
            <v>580.40899999999999</v>
          </cell>
          <cell r="N1636">
            <v>662.97199999999998</v>
          </cell>
        </row>
        <row r="1637">
          <cell r="A1637" t="str">
            <v xml:space="preserve">BIONCST2 </v>
          </cell>
          <cell r="B1637">
            <v>2</v>
          </cell>
          <cell r="C1637">
            <v>161.78399999999999</v>
          </cell>
          <cell r="D1637">
            <v>53.914000000000001</v>
          </cell>
          <cell r="E1637">
            <v>165.55199999999999</v>
          </cell>
          <cell r="F1637">
            <v>84.341999999999999</v>
          </cell>
          <cell r="G1637">
            <v>314.327</v>
          </cell>
          <cell r="H1637">
            <v>296.887</v>
          </cell>
          <cell r="I1637">
            <v>225.25700000000001</v>
          </cell>
          <cell r="J1637">
            <v>174.00299999999999</v>
          </cell>
          <cell r="K1637">
            <v>50.9</v>
          </cell>
          <cell r="L1637">
            <v>59.241999999999997</v>
          </cell>
          <cell r="M1637">
            <v>262.74700000000001</v>
          </cell>
          <cell r="N1637">
            <v>180.56299999999999</v>
          </cell>
        </row>
        <row r="1638">
          <cell r="A1638" t="str">
            <v>BIOFCST2</v>
          </cell>
          <cell r="B1638">
            <v>2</v>
          </cell>
          <cell r="C1638">
            <v>588.779</v>
          </cell>
          <cell r="D1638">
            <v>264.375</v>
          </cell>
          <cell r="E1638">
            <v>546.54700000000003</v>
          </cell>
          <cell r="F1638">
            <v>444.017</v>
          </cell>
          <cell r="G1638">
            <v>966.28200000000004</v>
          </cell>
          <cell r="H1638">
            <v>739.64599999999996</v>
          </cell>
          <cell r="I1638">
            <v>577.18100000000004</v>
          </cell>
          <cell r="J1638">
            <v>573.798</v>
          </cell>
          <cell r="K1638">
            <v>203.86600000000001</v>
          </cell>
          <cell r="L1638">
            <v>74.762</v>
          </cell>
          <cell r="M1638">
            <v>823.22</v>
          </cell>
          <cell r="N1638">
            <v>667.29</v>
          </cell>
        </row>
        <row r="1639">
          <cell r="A1639" t="str">
            <v>BIONCST3</v>
          </cell>
          <cell r="B1639">
            <v>3</v>
          </cell>
          <cell r="C1639">
            <v>208.13499999999999</v>
          </cell>
          <cell r="D1639">
            <v>66.488</v>
          </cell>
          <cell r="E1639">
            <v>202.52</v>
          </cell>
          <cell r="F1639">
            <v>99.271000000000001</v>
          </cell>
          <cell r="G1639">
            <v>667.02300000000002</v>
          </cell>
          <cell r="H1639">
            <v>681.66499999999996</v>
          </cell>
          <cell r="I1639">
            <v>517.72500000000002</v>
          </cell>
          <cell r="J1639">
            <v>365.52199999999999</v>
          </cell>
          <cell r="K1639">
            <v>305.36200000000002</v>
          </cell>
          <cell r="L1639">
            <v>58.396000000000001</v>
          </cell>
          <cell r="M1639">
            <v>364.827</v>
          </cell>
          <cell r="N1639">
            <v>268.53699999999998</v>
          </cell>
        </row>
        <row r="1640">
          <cell r="A1640" t="str">
            <v>BIOFCST3</v>
          </cell>
          <cell r="B1640">
            <v>3</v>
          </cell>
          <cell r="C1640">
            <v>755.31500000000005</v>
          </cell>
          <cell r="D1640">
            <v>338.149</v>
          </cell>
          <cell r="E1640">
            <v>681.56600000000003</v>
          </cell>
          <cell r="F1640">
            <v>536.41099999999994</v>
          </cell>
          <cell r="G1640">
            <v>2039.2170000000001</v>
          </cell>
          <cell r="H1640">
            <v>1626.8969999999999</v>
          </cell>
          <cell r="I1640">
            <v>1288.2470000000001</v>
          </cell>
          <cell r="J1640">
            <v>1203.2339999999999</v>
          </cell>
          <cell r="K1640">
            <v>1308.585</v>
          </cell>
          <cell r="L1640">
            <v>422.82</v>
          </cell>
          <cell r="M1640">
            <v>1066.1949999999999</v>
          </cell>
          <cell r="N1640">
            <v>907.61099999999999</v>
          </cell>
        </row>
        <row r="1641">
          <cell r="A1641" t="str">
            <v xml:space="preserve">MTONCST1  </v>
          </cell>
          <cell r="B1641">
            <v>1</v>
          </cell>
          <cell r="C1641">
            <v>83.688999999999993</v>
          </cell>
          <cell r="D1641">
            <v>26.827000000000002</v>
          </cell>
          <cell r="E1641">
            <v>103.621</v>
          </cell>
          <cell r="F1641">
            <v>104.60899999999999</v>
          </cell>
          <cell r="G1641">
            <v>372.80200000000002</v>
          </cell>
          <cell r="H1641">
            <v>162.214</v>
          </cell>
          <cell r="I1641">
            <v>124.376</v>
          </cell>
          <cell r="J1641">
            <v>61.759</v>
          </cell>
          <cell r="K1641">
            <v>36.634999999999998</v>
          </cell>
          <cell r="L1641">
            <v>23.033999999999999</v>
          </cell>
          <cell r="M1641">
            <v>252.85300000000001</v>
          </cell>
          <cell r="N1641">
            <v>188.95099999999999</v>
          </cell>
        </row>
        <row r="1642">
          <cell r="A1642" t="str">
            <v>MTOFCST1</v>
          </cell>
          <cell r="B1642">
            <v>1</v>
          </cell>
          <cell r="C1642">
            <v>522.58799999999997</v>
          </cell>
          <cell r="D1642">
            <v>135.85300000000001</v>
          </cell>
          <cell r="E1642">
            <v>498.28899999999999</v>
          </cell>
          <cell r="F1642">
            <v>548.83600000000001</v>
          </cell>
          <cell r="G1642">
            <v>940.55899999999997</v>
          </cell>
          <cell r="H1642">
            <v>646.93499999999995</v>
          </cell>
          <cell r="I1642">
            <v>696.14200000000005</v>
          </cell>
          <cell r="J1642">
            <v>389.23500000000001</v>
          </cell>
          <cell r="K1642">
            <v>175.53299999999999</v>
          </cell>
          <cell r="L1642">
            <v>306.35000000000002</v>
          </cell>
          <cell r="M1642">
            <v>685.32500000000005</v>
          </cell>
          <cell r="N1642">
            <v>443.36900000000003</v>
          </cell>
        </row>
        <row r="1643">
          <cell r="A1643" t="str">
            <v>MTONCST2</v>
          </cell>
          <cell r="B1643">
            <v>2</v>
          </cell>
          <cell r="C1643">
            <v>75.382000000000005</v>
          </cell>
          <cell r="D1643">
            <v>23.716000000000001</v>
          </cell>
          <cell r="E1643">
            <v>72.662000000000006</v>
          </cell>
          <cell r="F1643">
            <v>87.307000000000002</v>
          </cell>
          <cell r="G1643">
            <v>310.13200000000001</v>
          </cell>
          <cell r="H1643">
            <v>145.62799999999999</v>
          </cell>
          <cell r="I1643">
            <v>109.965</v>
          </cell>
          <cell r="J1643">
            <v>64.816000000000003</v>
          </cell>
          <cell r="K1643">
            <v>85.143000000000001</v>
          </cell>
          <cell r="L1643">
            <v>19.103000000000002</v>
          </cell>
          <cell r="M1643">
            <v>215.53899999999999</v>
          </cell>
          <cell r="N1643">
            <v>158.721</v>
          </cell>
        </row>
        <row r="1644">
          <cell r="A1644" t="str">
            <v>MTOFCST2</v>
          </cell>
          <cell r="B1644">
            <v>2</v>
          </cell>
          <cell r="C1644">
            <v>476.685</v>
          </cell>
          <cell r="D1644">
            <v>121.797</v>
          </cell>
          <cell r="E1644">
            <v>444.08</v>
          </cell>
          <cell r="F1644">
            <v>499.44499999999999</v>
          </cell>
          <cell r="G1644">
            <v>881.57600000000002</v>
          </cell>
          <cell r="H1644">
            <v>600.43899999999996</v>
          </cell>
          <cell r="I1644">
            <v>649.22299999999996</v>
          </cell>
          <cell r="J1644">
            <v>385.78699999999998</v>
          </cell>
          <cell r="K1644">
            <v>485.11099999999999</v>
          </cell>
          <cell r="L1644">
            <v>326.17099999999999</v>
          </cell>
          <cell r="M1644">
            <v>637.13499999999999</v>
          </cell>
          <cell r="N1644">
            <v>402.29500000000002</v>
          </cell>
        </row>
        <row r="1645">
          <cell r="A1645" t="str">
            <v>SBYONCST1</v>
          </cell>
          <cell r="B1645">
            <v>1</v>
          </cell>
          <cell r="C1645">
            <v>13.406000000000001</v>
          </cell>
          <cell r="D1645">
            <v>1.895</v>
          </cell>
          <cell r="E1645">
            <v>6.0880000000000001</v>
          </cell>
          <cell r="F1645">
            <v>4.9260000000000002</v>
          </cell>
          <cell r="G1645">
            <v>0</v>
          </cell>
          <cell r="H1645">
            <v>39.655999999999999</v>
          </cell>
          <cell r="I1645">
            <v>28.984999999999999</v>
          </cell>
          <cell r="J1645">
            <v>24.725999999999999</v>
          </cell>
          <cell r="K1645">
            <v>0</v>
          </cell>
          <cell r="L1645">
            <v>2.71</v>
          </cell>
          <cell r="M1645">
            <v>17.094000000000001</v>
          </cell>
          <cell r="N1645">
            <v>10.448</v>
          </cell>
        </row>
        <row r="1646">
          <cell r="A1646" t="str">
            <v>SBYOFCST1</v>
          </cell>
          <cell r="B1646">
            <v>1</v>
          </cell>
          <cell r="C1646">
            <v>62.262999999999998</v>
          </cell>
          <cell r="D1646">
            <v>17.817</v>
          </cell>
          <cell r="E1646">
            <v>61.192999999999998</v>
          </cell>
          <cell r="F1646">
            <v>89.213999999999999</v>
          </cell>
          <cell r="G1646">
            <v>0</v>
          </cell>
          <cell r="H1646">
            <v>134.761</v>
          </cell>
          <cell r="I1646">
            <v>97.164000000000001</v>
          </cell>
          <cell r="J1646">
            <v>90.206000000000003</v>
          </cell>
          <cell r="K1646">
            <v>0</v>
          </cell>
          <cell r="L1646">
            <v>27.417999999999999</v>
          </cell>
          <cell r="M1646">
            <v>144.95099999999999</v>
          </cell>
          <cell r="N1646">
            <v>111.642</v>
          </cell>
        </row>
        <row r="1647">
          <cell r="A1647" t="str">
            <v xml:space="preserve">SBYONCST3 </v>
          </cell>
          <cell r="B1647">
            <v>3</v>
          </cell>
          <cell r="C1647">
            <v>108.253</v>
          </cell>
          <cell r="D1647">
            <v>57.930999999999997</v>
          </cell>
          <cell r="E1647">
            <v>148.72300000000001</v>
          </cell>
          <cell r="F1647">
            <v>148.274</v>
          </cell>
          <cell r="G1647">
            <v>146.255</v>
          </cell>
          <cell r="H1647">
            <v>79.897000000000006</v>
          </cell>
          <cell r="I1647">
            <v>63.649000000000001</v>
          </cell>
          <cell r="J1647">
            <v>47.348999999999997</v>
          </cell>
          <cell r="K1647">
            <v>50.23</v>
          </cell>
          <cell r="L1647">
            <v>28.126000000000001</v>
          </cell>
          <cell r="M1647">
            <v>170.34399999999999</v>
          </cell>
          <cell r="N1647">
            <v>165.345</v>
          </cell>
        </row>
        <row r="1648">
          <cell r="A1648" t="str">
            <v>SBYOFCST3</v>
          </cell>
          <cell r="B1648">
            <v>3</v>
          </cell>
          <cell r="C1648">
            <v>296.78800000000001</v>
          </cell>
          <cell r="D1648">
            <v>163.99199999999999</v>
          </cell>
          <cell r="E1648">
            <v>279.101</v>
          </cell>
          <cell r="F1648">
            <v>307.98200000000003</v>
          </cell>
          <cell r="G1648">
            <v>222.745</v>
          </cell>
          <cell r="H1648">
            <v>147.46700000000001</v>
          </cell>
          <cell r="I1648">
            <v>124.14100000000001</v>
          </cell>
          <cell r="J1648">
            <v>128.43299999999999</v>
          </cell>
          <cell r="K1648">
            <v>131.67400000000001</v>
          </cell>
          <cell r="L1648">
            <v>195.81399999999999</v>
          </cell>
          <cell r="M1648">
            <v>297.702</v>
          </cell>
          <cell r="N1648">
            <v>318.37400000000002</v>
          </cell>
        </row>
        <row r="1649">
          <cell r="A1649" t="str">
            <v>SBYONCST4</v>
          </cell>
          <cell r="B1649">
            <v>4</v>
          </cell>
          <cell r="C1649">
            <v>81.733000000000004</v>
          </cell>
          <cell r="D1649">
            <v>34.872999999999998</v>
          </cell>
          <cell r="E1649">
            <v>97.867000000000004</v>
          </cell>
          <cell r="F1649">
            <v>58.606000000000002</v>
          </cell>
          <cell r="G1649">
            <v>138.375</v>
          </cell>
          <cell r="H1649">
            <v>136.84100000000001</v>
          </cell>
          <cell r="I1649">
            <v>106.961</v>
          </cell>
          <cell r="J1649">
            <v>78.445999999999998</v>
          </cell>
          <cell r="K1649">
            <v>76.171999999999997</v>
          </cell>
          <cell r="L1649">
            <v>18.786999999999999</v>
          </cell>
          <cell r="M1649">
            <v>149.732</v>
          </cell>
          <cell r="N1649">
            <v>123.432</v>
          </cell>
        </row>
        <row r="1650">
          <cell r="A1650" t="str">
            <v>SBYOFCST4</v>
          </cell>
          <cell r="B1650">
            <v>4</v>
          </cell>
          <cell r="C1650">
            <v>264.37400000000002</v>
          </cell>
          <cell r="D1650">
            <v>132.38900000000001</v>
          </cell>
          <cell r="E1650">
            <v>248.36199999999999</v>
          </cell>
          <cell r="F1650">
            <v>214.79499999999999</v>
          </cell>
          <cell r="G1650">
            <v>250.619</v>
          </cell>
          <cell r="H1650">
            <v>297.44900000000001</v>
          </cell>
          <cell r="I1650">
            <v>240.66399999999999</v>
          </cell>
          <cell r="J1650">
            <v>238.43700000000001</v>
          </cell>
          <cell r="K1650">
            <v>255.29599999999999</v>
          </cell>
          <cell r="L1650">
            <v>184.357</v>
          </cell>
          <cell r="M1650">
            <v>326.04599999999999</v>
          </cell>
          <cell r="N1650">
            <v>305.197</v>
          </cell>
        </row>
        <row r="1651">
          <cell r="A1651" t="str">
            <v>HLTONCST1</v>
          </cell>
          <cell r="B1651">
            <v>1</v>
          </cell>
          <cell r="C1651">
            <v>0</v>
          </cell>
          <cell r="D1651">
            <v>0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</row>
        <row r="1652">
          <cell r="A1652" t="str">
            <v>HLTOFCST1</v>
          </cell>
          <cell r="B1652">
            <v>1</v>
          </cell>
          <cell r="C1652">
            <v>0</v>
          </cell>
          <cell r="D1652">
            <v>0</v>
          </cell>
          <cell r="E1652">
            <v>0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0</v>
          </cell>
          <cell r="K1652">
            <v>0</v>
          </cell>
          <cell r="L1652">
            <v>0</v>
          </cell>
          <cell r="M1652">
            <v>0</v>
          </cell>
          <cell r="N1652">
            <v>0</v>
          </cell>
        </row>
        <row r="1653">
          <cell r="A1653" t="str">
            <v xml:space="preserve">MNONCST1 </v>
          </cell>
          <cell r="B1653">
            <v>1</v>
          </cell>
          <cell r="C1653">
            <v>160.459</v>
          </cell>
          <cell r="D1653">
            <v>59.615000000000002</v>
          </cell>
          <cell r="E1653">
            <v>130.798</v>
          </cell>
          <cell r="F1653">
            <v>30.204000000000001</v>
          </cell>
          <cell r="G1653">
            <v>0</v>
          </cell>
          <cell r="H1653">
            <v>388.07499999999999</v>
          </cell>
          <cell r="I1653">
            <v>350.05399999999997</v>
          </cell>
          <cell r="J1653">
            <v>273.846</v>
          </cell>
          <cell r="K1653">
            <v>217.88499999999999</v>
          </cell>
          <cell r="L1653">
            <v>65.650999999999996</v>
          </cell>
          <cell r="M1653">
            <v>224.399</v>
          </cell>
          <cell r="N1653">
            <v>184.69300000000001</v>
          </cell>
        </row>
        <row r="1654">
          <cell r="A1654" t="str">
            <v xml:space="preserve">MNOFCST1 </v>
          </cell>
          <cell r="B1654">
            <v>1</v>
          </cell>
          <cell r="C1654">
            <v>629.57100000000003</v>
          </cell>
          <cell r="D1654">
            <v>249.65299999999999</v>
          </cell>
          <cell r="E1654">
            <v>568.16899999999998</v>
          </cell>
          <cell r="F1654">
            <v>298.50900000000001</v>
          </cell>
          <cell r="G1654">
            <v>0</v>
          </cell>
          <cell r="H1654">
            <v>1029.4480000000001</v>
          </cell>
          <cell r="I1654">
            <v>932.69200000000001</v>
          </cell>
          <cell r="J1654">
            <v>927.37400000000002</v>
          </cell>
          <cell r="K1654">
            <v>1007.883</v>
          </cell>
          <cell r="L1654">
            <v>386.65100000000001</v>
          </cell>
          <cell r="M1654">
            <v>865.97299999999996</v>
          </cell>
          <cell r="N1654">
            <v>848.07100000000003</v>
          </cell>
        </row>
        <row r="1655">
          <cell r="A1655" t="str">
            <v xml:space="preserve">MNONCST2 </v>
          </cell>
          <cell r="B1655">
            <v>2</v>
          </cell>
          <cell r="C1655">
            <v>193.94300000000001</v>
          </cell>
          <cell r="D1655">
            <v>60.408000000000001</v>
          </cell>
          <cell r="E1655">
            <v>129.19200000000001</v>
          </cell>
          <cell r="F1655">
            <v>87.161000000000001</v>
          </cell>
          <cell r="G1655">
            <v>401.47300000000001</v>
          </cell>
          <cell r="H1655">
            <v>392.577</v>
          </cell>
          <cell r="I1655">
            <v>307.964</v>
          </cell>
          <cell r="J1655">
            <v>235.863</v>
          </cell>
          <cell r="K1655">
            <v>205.411</v>
          </cell>
          <cell r="L1655">
            <v>67.793999999999997</v>
          </cell>
          <cell r="M1655">
            <v>392.15800000000002</v>
          </cell>
          <cell r="N1655">
            <v>244.256</v>
          </cell>
        </row>
        <row r="1656">
          <cell r="A1656" t="str">
            <v xml:space="preserve">MNOFCST2 </v>
          </cell>
          <cell r="B1656">
            <v>2</v>
          </cell>
          <cell r="C1656">
            <v>719.66099999999994</v>
          </cell>
          <cell r="D1656">
            <v>317.18599999999998</v>
          </cell>
          <cell r="E1656">
            <v>476.33600000000001</v>
          </cell>
          <cell r="F1656">
            <v>672.59699999999998</v>
          </cell>
          <cell r="G1656">
            <v>1204.317</v>
          </cell>
          <cell r="H1656">
            <v>936.08299999999997</v>
          </cell>
          <cell r="I1656">
            <v>757.83699999999999</v>
          </cell>
          <cell r="J1656">
            <v>765.94299999999998</v>
          </cell>
          <cell r="K1656">
            <v>828.48800000000006</v>
          </cell>
          <cell r="L1656">
            <v>357.36599999999999</v>
          </cell>
          <cell r="M1656">
            <v>1090.8920000000001</v>
          </cell>
          <cell r="N1656">
            <v>873.66899999999998</v>
          </cell>
        </row>
        <row r="1657">
          <cell r="A1657" t="str">
            <v>PRCHRATE1</v>
          </cell>
          <cell r="B1657">
            <v>1</v>
          </cell>
          <cell r="C1657">
            <v>0</v>
          </cell>
          <cell r="D1657">
            <v>0</v>
          </cell>
          <cell r="E1657">
            <v>21.957000000000001</v>
          </cell>
          <cell r="F1657">
            <v>20.501000000000001</v>
          </cell>
          <cell r="G1657">
            <v>15.487</v>
          </cell>
          <cell r="H1657">
            <v>14.638999999999999</v>
          </cell>
          <cell r="I1657">
            <v>0</v>
          </cell>
          <cell r="J1657">
            <v>0</v>
          </cell>
          <cell r="K1657">
            <v>14.564</v>
          </cell>
          <cell r="L1657">
            <v>28.56</v>
          </cell>
          <cell r="M1657">
            <v>16.928999999999998</v>
          </cell>
          <cell r="N1657">
            <v>32.899000000000001</v>
          </cell>
        </row>
        <row r="1658">
          <cell r="A1658" t="str">
            <v>SALERATE1</v>
          </cell>
          <cell r="B1658">
            <v>1</v>
          </cell>
          <cell r="C1658">
            <v>22.797999999999998</v>
          </cell>
          <cell r="D1658">
            <v>24.367000000000001</v>
          </cell>
          <cell r="E1658">
            <v>21.224</v>
          </cell>
          <cell r="F1658">
            <v>19.823</v>
          </cell>
          <cell r="G1658">
            <v>18.356999999999999</v>
          </cell>
          <cell r="H1658">
            <v>20.149000000000001</v>
          </cell>
          <cell r="I1658">
            <v>25.597999999999999</v>
          </cell>
          <cell r="J1658">
            <v>24.212</v>
          </cell>
          <cell r="K1658">
            <v>21.83</v>
          </cell>
          <cell r="L1658">
            <v>21.782</v>
          </cell>
          <cell r="M1658">
            <v>18.343</v>
          </cell>
          <cell r="N1658">
            <v>20.856000000000002</v>
          </cell>
        </row>
        <row r="1659">
          <cell r="A1659" t="str">
            <v>SET CURSOR ON B2283 TO IMPORT</v>
          </cell>
        </row>
        <row r="1660">
          <cell r="B1660" t="str">
            <v>COAL CONSUMPTION PROVIDED BY IAIN RODDICK; #2 OIL CONSUMPTION PROVIDED BY DICK JENSEN.  #6 OIL AND GAS BY JOHN BAILEYS.</v>
          </cell>
        </row>
        <row r="1661">
          <cell r="A1661" t="str">
            <v>SUNBURY BIT</v>
          </cell>
          <cell r="B1661" t="str">
            <v>M-Tons</v>
          </cell>
          <cell r="C1661" t="str">
            <v>M-$</v>
          </cell>
          <cell r="D1661" t="str">
            <v>M-Tons</v>
          </cell>
          <cell r="E1661" t="str">
            <v>M-$</v>
          </cell>
          <cell r="F1661" t="str">
            <v>M-Tons</v>
          </cell>
          <cell r="G1661" t="str">
            <v>M-$</v>
          </cell>
          <cell r="H1661" t="str">
            <v>M-Tons</v>
          </cell>
          <cell r="I1661" t="str">
            <v>M-$</v>
          </cell>
        </row>
        <row r="1662">
          <cell r="B1662">
            <v>0</v>
          </cell>
          <cell r="C1662">
            <v>0</v>
          </cell>
          <cell r="D1662">
            <v>0</v>
          </cell>
          <cell r="E1662">
            <v>0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</row>
        <row r="1663">
          <cell r="B1663">
            <v>0</v>
          </cell>
          <cell r="C1663">
            <v>0</v>
          </cell>
          <cell r="D1663">
            <v>0</v>
          </cell>
          <cell r="E1663">
            <v>0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  <cell r="K1663">
            <v>0</v>
          </cell>
        </row>
        <row r="1664">
          <cell r="B1664">
            <v>0</v>
          </cell>
          <cell r="C1664">
            <v>0</v>
          </cell>
          <cell r="D1664">
            <v>0</v>
          </cell>
          <cell r="E1664">
            <v>0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0</v>
          </cell>
          <cell r="K1664">
            <v>0</v>
          </cell>
        </row>
        <row r="1665">
          <cell r="B1665">
            <v>0</v>
          </cell>
          <cell r="C1665">
            <v>0</v>
          </cell>
          <cell r="J1665">
            <v>0</v>
          </cell>
          <cell r="K1665">
            <v>0</v>
          </cell>
        </row>
        <row r="1666">
          <cell r="A1666" t="str">
            <v>SUNBURY PREP</v>
          </cell>
        </row>
        <row r="1667">
          <cell r="B1667">
            <v>0</v>
          </cell>
          <cell r="C1667">
            <v>0</v>
          </cell>
          <cell r="D1667">
            <v>0</v>
          </cell>
          <cell r="E1667">
            <v>0</v>
          </cell>
          <cell r="F1667">
            <v>0</v>
          </cell>
          <cell r="G1667">
            <v>0</v>
          </cell>
          <cell r="H1667">
            <v>0</v>
          </cell>
          <cell r="I1667">
            <v>0</v>
          </cell>
          <cell r="J1667">
            <v>0</v>
          </cell>
          <cell r="K1667">
            <v>0</v>
          </cell>
        </row>
        <row r="1668">
          <cell r="B1668">
            <v>0</v>
          </cell>
          <cell r="C1668">
            <v>0</v>
          </cell>
          <cell r="D1668">
            <v>0</v>
          </cell>
          <cell r="E1668">
            <v>0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</row>
        <row r="1669">
          <cell r="B1669">
            <v>0</v>
          </cell>
          <cell r="C1669">
            <v>0</v>
          </cell>
          <cell r="D1669">
            <v>0</v>
          </cell>
          <cell r="E1669">
            <v>0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</row>
        <row r="1670">
          <cell r="B1670">
            <v>0</v>
          </cell>
          <cell r="C1670">
            <v>0</v>
          </cell>
          <cell r="J1670">
            <v>0</v>
          </cell>
          <cell r="K1670">
            <v>0</v>
          </cell>
        </row>
        <row r="1671">
          <cell r="A1671" t="str">
            <v>SUNBURY SILT</v>
          </cell>
        </row>
        <row r="1672">
          <cell r="B1672">
            <v>0</v>
          </cell>
          <cell r="C1672">
            <v>0</v>
          </cell>
          <cell r="D1672">
            <v>0</v>
          </cell>
          <cell r="E1672">
            <v>0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</row>
        <row r="1673">
          <cell r="B1673">
            <v>0</v>
          </cell>
          <cell r="C1673">
            <v>0</v>
          </cell>
          <cell r="D1673">
            <v>0</v>
          </cell>
          <cell r="E1673">
            <v>0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</row>
        <row r="1674">
          <cell r="B1674">
            <v>0</v>
          </cell>
          <cell r="C1674">
            <v>0</v>
          </cell>
          <cell r="D1674">
            <v>0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</row>
        <row r="1675">
          <cell r="B1675">
            <v>0</v>
          </cell>
          <cell r="C1675">
            <v>0</v>
          </cell>
          <cell r="J1675">
            <v>0</v>
          </cell>
          <cell r="K1675">
            <v>0</v>
          </cell>
        </row>
        <row r="1676">
          <cell r="A1676" t="str">
            <v>SUNBURY COKE</v>
          </cell>
        </row>
        <row r="1677">
          <cell r="B1677">
            <v>0</v>
          </cell>
          <cell r="C1677">
            <v>0</v>
          </cell>
          <cell r="D1677">
            <v>0</v>
          </cell>
          <cell r="E1677">
            <v>0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0</v>
          </cell>
          <cell r="K1677">
            <v>0</v>
          </cell>
        </row>
        <row r="1678">
          <cell r="B1678">
            <v>0</v>
          </cell>
          <cell r="C1678">
            <v>0</v>
          </cell>
          <cell r="D1678">
            <v>0</v>
          </cell>
          <cell r="E1678">
            <v>0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</row>
        <row r="1679">
          <cell r="B1679">
            <v>0</v>
          </cell>
          <cell r="C1679">
            <v>0</v>
          </cell>
          <cell r="D1679">
            <v>0</v>
          </cell>
          <cell r="E1679">
            <v>0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  <cell r="K1679">
            <v>0</v>
          </cell>
        </row>
        <row r="1680">
          <cell r="B1680">
            <v>0</v>
          </cell>
          <cell r="C1680">
            <v>0</v>
          </cell>
          <cell r="J1680">
            <v>0</v>
          </cell>
          <cell r="K1680">
            <v>0</v>
          </cell>
        </row>
        <row r="1681">
          <cell r="A1681" t="str">
            <v>MARTINS CREEK BIT</v>
          </cell>
        </row>
        <row r="1682">
          <cell r="B1682">
            <v>54.56</v>
          </cell>
          <cell r="C1682">
            <v>1825.0320000000002</v>
          </cell>
          <cell r="D1682">
            <v>51.48</v>
          </cell>
          <cell r="E1682">
            <v>1722.0060000000001</v>
          </cell>
          <cell r="F1682">
            <v>40.92</v>
          </cell>
          <cell r="G1682">
            <v>1368.7739999999999</v>
          </cell>
          <cell r="H1682">
            <v>43.12</v>
          </cell>
          <cell r="I1682">
            <v>1442.3639999999998</v>
          </cell>
          <cell r="J1682">
            <v>190.07999999999998</v>
          </cell>
          <cell r="K1682">
            <v>6358.1759999999995</v>
          </cell>
        </row>
        <row r="1683">
          <cell r="B1683">
            <v>27.103999999999999</v>
          </cell>
          <cell r="C1683">
            <v>906.62879999999961</v>
          </cell>
          <cell r="D1683">
            <v>38.808</v>
          </cell>
          <cell r="E1683">
            <v>1298.1275999999998</v>
          </cell>
          <cell r="F1683">
            <v>40.171999999999997</v>
          </cell>
          <cell r="G1683">
            <v>1343.7534000000001</v>
          </cell>
          <cell r="H1683">
            <v>43.427999999999997</v>
          </cell>
          <cell r="I1683">
            <v>1452.6666</v>
          </cell>
          <cell r="J1683">
            <v>149.512</v>
          </cell>
          <cell r="K1683">
            <v>5001.1763999999994</v>
          </cell>
        </row>
        <row r="1684">
          <cell r="B1684">
            <v>12.32</v>
          </cell>
          <cell r="C1684">
            <v>412.10399999999998</v>
          </cell>
          <cell r="D1684">
            <v>59.003999999999998</v>
          </cell>
          <cell r="E1684">
            <v>1973.6837999999996</v>
          </cell>
          <cell r="F1684">
            <v>33.043999999999997</v>
          </cell>
          <cell r="G1684">
            <v>1105.3217999999999</v>
          </cell>
          <cell r="H1684">
            <v>41.36</v>
          </cell>
          <cell r="I1684">
            <v>1383.4920000000002</v>
          </cell>
          <cell r="J1684">
            <v>145.72800000000001</v>
          </cell>
          <cell r="K1684">
            <v>4874.6016</v>
          </cell>
        </row>
        <row r="1685">
          <cell r="A1685">
            <v>17610.250459999996</v>
          </cell>
          <cell r="B1685">
            <v>485.32</v>
          </cell>
          <cell r="C1685">
            <v>16233.953999999996</v>
          </cell>
          <cell r="J1685">
            <v>485.32</v>
          </cell>
          <cell r="K1685">
            <v>16233.954</v>
          </cell>
        </row>
        <row r="1686">
          <cell r="A1686" t="str">
            <v>KEYSTONE BIT</v>
          </cell>
        </row>
        <row r="1687">
          <cell r="B1687">
            <v>51.704599999999999</v>
          </cell>
          <cell r="C1687">
            <v>1333.9786799999999</v>
          </cell>
          <cell r="D1687">
            <v>48.002600000000001</v>
          </cell>
          <cell r="E1687">
            <v>1238.4670800000001</v>
          </cell>
          <cell r="F1687">
            <v>50.1004</v>
          </cell>
          <cell r="G1687">
            <v>1292.59032</v>
          </cell>
          <cell r="H1687">
            <v>48.372799999999998</v>
          </cell>
          <cell r="I1687">
            <v>1248.0182399999999</v>
          </cell>
          <cell r="J1687">
            <v>198.18040000000002</v>
          </cell>
          <cell r="K1687">
            <v>5113.0543199999993</v>
          </cell>
        </row>
        <row r="1688">
          <cell r="B1688">
            <v>50.840800000000002</v>
          </cell>
          <cell r="C1688">
            <v>1311.69264</v>
          </cell>
          <cell r="D1688">
            <v>43.066600000000001</v>
          </cell>
          <cell r="E1688">
            <v>1111.1182800000001</v>
          </cell>
          <cell r="F1688">
            <v>47.755800000000001</v>
          </cell>
          <cell r="G1688">
            <v>1232.0996399999999</v>
          </cell>
          <cell r="H1688">
            <v>56.763999999999996</v>
          </cell>
          <cell r="I1688">
            <v>1464.5111999999999</v>
          </cell>
          <cell r="J1688">
            <v>198.42719999999997</v>
          </cell>
          <cell r="K1688">
            <v>5119.4217599999993</v>
          </cell>
        </row>
        <row r="1689">
          <cell r="B1689">
            <v>52.1982</v>
          </cell>
          <cell r="C1689">
            <v>1346.7135600000001</v>
          </cell>
          <cell r="D1689">
            <v>54.912999999999997</v>
          </cell>
          <cell r="E1689">
            <v>1416.7554</v>
          </cell>
          <cell r="F1689">
            <v>50.594000000000001</v>
          </cell>
          <cell r="G1689">
            <v>1305.3252</v>
          </cell>
          <cell r="H1689">
            <v>50.347200000000001</v>
          </cell>
          <cell r="I1689">
            <v>1298.9577599999998</v>
          </cell>
          <cell r="J1689">
            <v>208.05239999999998</v>
          </cell>
          <cell r="K1689">
            <v>5367.7519200000006</v>
          </cell>
        </row>
        <row r="1690">
          <cell r="B1690">
            <v>604.66</v>
          </cell>
          <cell r="C1690">
            <v>15600.227999999999</v>
          </cell>
          <cell r="J1690">
            <v>604.66</v>
          </cell>
          <cell r="K1690">
            <v>15600.227999999999</v>
          </cell>
        </row>
        <row r="1691">
          <cell r="A1691" t="str">
            <v>CONEMAUGH BIT</v>
          </cell>
        </row>
        <row r="1692">
          <cell r="B1692">
            <v>71.012500000000003</v>
          </cell>
          <cell r="C1692">
            <v>1825.7313750000001</v>
          </cell>
          <cell r="D1692">
            <v>72.8</v>
          </cell>
          <cell r="E1692">
            <v>1871.6880000000001</v>
          </cell>
          <cell r="F1692">
            <v>71.987499999999997</v>
          </cell>
          <cell r="G1692">
            <v>1850.7986249999997</v>
          </cell>
          <cell r="H1692">
            <v>61.587499999999999</v>
          </cell>
          <cell r="I1692">
            <v>1583.4146250000003</v>
          </cell>
          <cell r="J1692">
            <v>277.38749999999999</v>
          </cell>
          <cell r="K1692">
            <v>7131.6326250000002</v>
          </cell>
        </row>
        <row r="1693">
          <cell r="B1693">
            <v>65.325000000000003</v>
          </cell>
          <cell r="C1693">
            <v>1679.50575</v>
          </cell>
          <cell r="D1693">
            <v>70.362499999999997</v>
          </cell>
          <cell r="E1693">
            <v>1809.019875</v>
          </cell>
          <cell r="F1693">
            <v>66.95</v>
          </cell>
          <cell r="G1693">
            <v>1721.2845000000002</v>
          </cell>
          <cell r="H1693">
            <v>66.95</v>
          </cell>
          <cell r="I1693">
            <v>1721.2845000000002</v>
          </cell>
          <cell r="J1693">
            <v>269.58749999999998</v>
          </cell>
          <cell r="K1693">
            <v>6931.0946249999997</v>
          </cell>
        </row>
        <row r="1694">
          <cell r="B1694">
            <v>66.787499999999994</v>
          </cell>
          <cell r="C1694">
            <v>1717.1066250000003</v>
          </cell>
          <cell r="D1694">
            <v>52.325000000000003</v>
          </cell>
          <cell r="E1694">
            <v>1345.27575</v>
          </cell>
          <cell r="F1694">
            <v>45.012500000000003</v>
          </cell>
          <cell r="G1694">
            <v>1157.271375</v>
          </cell>
          <cell r="H1694">
            <v>51.512500000000003</v>
          </cell>
          <cell r="I1694">
            <v>1324.386375</v>
          </cell>
          <cell r="J1694">
            <v>215.63749999999999</v>
          </cell>
          <cell r="K1694">
            <v>5544.0401250000004</v>
          </cell>
        </row>
        <row r="1695">
          <cell r="B1695">
            <v>762.61249999999995</v>
          </cell>
          <cell r="C1695">
            <v>19606.767375000003</v>
          </cell>
          <cell r="J1695">
            <v>762.61249999999995</v>
          </cell>
          <cell r="K1695">
            <v>19606.767374999999</v>
          </cell>
        </row>
        <row r="1696">
          <cell r="A1696" t="str">
            <v>HOLTWOOD PREP</v>
          </cell>
          <cell r="B1696" t="str">
            <v>HOLTWOO</v>
          </cell>
          <cell r="C1696" t="str">
            <v>D SES</v>
          </cell>
          <cell r="D1696" t="str">
            <v>PREP</v>
          </cell>
        </row>
        <row r="1697">
          <cell r="B1697">
            <v>0</v>
          </cell>
          <cell r="C1697">
            <v>0</v>
          </cell>
          <cell r="D1697">
            <v>0</v>
          </cell>
          <cell r="E1697">
            <v>0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</row>
        <row r="1698">
          <cell r="B1698">
            <v>0</v>
          </cell>
          <cell r="C1698">
            <v>0</v>
          </cell>
          <cell r="D1698">
            <v>0</v>
          </cell>
          <cell r="E1698">
            <v>0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</row>
        <row r="1699">
          <cell r="B1699">
            <v>0</v>
          </cell>
          <cell r="C1699">
            <v>0</v>
          </cell>
          <cell r="D1699">
            <v>0</v>
          </cell>
          <cell r="E1699">
            <v>0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</row>
        <row r="1700">
          <cell r="B1700">
            <v>0</v>
          </cell>
          <cell r="C1700">
            <v>0</v>
          </cell>
          <cell r="J1700">
            <v>0</v>
          </cell>
          <cell r="K1700">
            <v>0</v>
          </cell>
        </row>
        <row r="1701">
          <cell r="A1701" t="str">
            <v>HOLTWOOD SILT</v>
          </cell>
          <cell r="B1701" t="str">
            <v>HOLTWOO</v>
          </cell>
          <cell r="C1701" t="str">
            <v>D SES</v>
          </cell>
          <cell r="D1701" t="str">
            <v>SILT</v>
          </cell>
        </row>
        <row r="1702">
          <cell r="B1702">
            <v>0</v>
          </cell>
          <cell r="C1702">
            <v>0</v>
          </cell>
          <cell r="D1702">
            <v>0</v>
          </cell>
          <cell r="E1702">
            <v>0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  <cell r="K1702">
            <v>0</v>
          </cell>
        </row>
        <row r="1703">
          <cell r="B1703">
            <v>0</v>
          </cell>
          <cell r="C1703">
            <v>0</v>
          </cell>
          <cell r="D1703">
            <v>0</v>
          </cell>
          <cell r="E1703">
            <v>0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0</v>
          </cell>
          <cell r="K1703">
            <v>0</v>
          </cell>
        </row>
        <row r="1704">
          <cell r="B1704">
            <v>0</v>
          </cell>
          <cell r="C1704">
            <v>0</v>
          </cell>
          <cell r="D1704">
            <v>0</v>
          </cell>
          <cell r="E1704">
            <v>0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</row>
        <row r="1705">
          <cell r="B1705">
            <v>0</v>
          </cell>
          <cell r="C1705">
            <v>0</v>
          </cell>
          <cell r="J1705">
            <v>0</v>
          </cell>
          <cell r="K1705">
            <v>0</v>
          </cell>
        </row>
        <row r="1706">
          <cell r="A1706" t="str">
            <v>HOLTWOOD COKE</v>
          </cell>
          <cell r="B1706" t="str">
            <v>HOLTWOO</v>
          </cell>
          <cell r="C1706" t="str">
            <v>D SES</v>
          </cell>
          <cell r="D1706" t="str">
            <v>COKE</v>
          </cell>
        </row>
        <row r="1707">
          <cell r="B1707">
            <v>0</v>
          </cell>
          <cell r="C1707">
            <v>0</v>
          </cell>
          <cell r="D1707">
            <v>0</v>
          </cell>
          <cell r="E1707">
            <v>0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</row>
        <row r="1708">
          <cell r="B1708">
            <v>0</v>
          </cell>
          <cell r="C1708">
            <v>0</v>
          </cell>
          <cell r="D1708">
            <v>0</v>
          </cell>
          <cell r="E1708">
            <v>0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</row>
        <row r="1709">
          <cell r="B1709">
            <v>0</v>
          </cell>
          <cell r="C1709">
            <v>0</v>
          </cell>
          <cell r="D1709">
            <v>0</v>
          </cell>
          <cell r="E1709">
            <v>0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</row>
        <row r="1710">
          <cell r="B1710">
            <v>0</v>
          </cell>
          <cell r="C1710">
            <v>0</v>
          </cell>
          <cell r="J1710">
            <v>0</v>
          </cell>
          <cell r="K1710">
            <v>0</v>
          </cell>
        </row>
        <row r="1711">
          <cell r="B1711" t="str">
            <v>HOLTWOO</v>
          </cell>
          <cell r="C1711" t="str">
            <v>D SES</v>
          </cell>
          <cell r="D1711" t="str">
            <v>BIT</v>
          </cell>
        </row>
        <row r="1712">
          <cell r="A1712">
            <v>0</v>
          </cell>
          <cell r="B1712">
            <v>0</v>
          </cell>
          <cell r="C1712">
            <v>0</v>
          </cell>
          <cell r="D1712">
            <v>0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</row>
        <row r="1713">
          <cell r="B1713">
            <v>0</v>
          </cell>
          <cell r="C1713">
            <v>0</v>
          </cell>
          <cell r="D1713">
            <v>0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</row>
        <row r="1714">
          <cell r="B1714">
            <v>0</v>
          </cell>
          <cell r="C1714">
            <v>0</v>
          </cell>
          <cell r="D1714">
            <v>0</v>
          </cell>
          <cell r="E1714">
            <v>0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</row>
        <row r="1715">
          <cell r="B1715">
            <v>0</v>
          </cell>
          <cell r="C1715">
            <v>0</v>
          </cell>
          <cell r="J1715">
            <v>0</v>
          </cell>
          <cell r="K1715">
            <v>0</v>
          </cell>
        </row>
        <row r="1716">
          <cell r="A1716" t="str">
            <v>MONTOUR BIT</v>
          </cell>
          <cell r="B1716" t="str">
            <v>MONTOUR</v>
          </cell>
          <cell r="C1716" t="str">
            <v>SES</v>
          </cell>
          <cell r="D1716" t="str">
            <v>BIT</v>
          </cell>
        </row>
        <row r="1717">
          <cell r="B1717">
            <v>301.92</v>
          </cell>
          <cell r="C1717">
            <v>10250.184000000001</v>
          </cell>
          <cell r="D1717">
            <v>283.67899999999997</v>
          </cell>
          <cell r="E1717">
            <v>9630.9020500000006</v>
          </cell>
          <cell r="F1717">
            <v>241.69399999999999</v>
          </cell>
          <cell r="G1717">
            <v>8205.5113000000001</v>
          </cell>
          <cell r="H1717">
            <v>146.15</v>
          </cell>
          <cell r="I1717">
            <v>4961.7925000000005</v>
          </cell>
          <cell r="J1717">
            <v>973.44299999999987</v>
          </cell>
          <cell r="K1717">
            <v>33048.389850000007</v>
          </cell>
        </row>
        <row r="1718">
          <cell r="B1718">
            <v>214.839</v>
          </cell>
          <cell r="C1718">
            <v>7293.7840500000002</v>
          </cell>
          <cell r="D1718">
            <v>318.2</v>
          </cell>
          <cell r="E1718">
            <v>10802.89</v>
          </cell>
          <cell r="F1718">
            <v>346.91199999999998</v>
          </cell>
          <cell r="G1718">
            <v>11777.662400000001</v>
          </cell>
          <cell r="H1718">
            <v>339.06799999999998</v>
          </cell>
          <cell r="I1718">
            <v>11511.3586</v>
          </cell>
          <cell r="J1718">
            <v>1219.019</v>
          </cell>
          <cell r="K1718">
            <v>41385.695050000002</v>
          </cell>
        </row>
        <row r="1719">
          <cell r="B1719">
            <v>286.084</v>
          </cell>
          <cell r="C1719">
            <v>9712.5518000000011</v>
          </cell>
          <cell r="D1719">
            <v>253.82</v>
          </cell>
          <cell r="E1719">
            <v>8617.1890000000003</v>
          </cell>
          <cell r="F1719">
            <v>249.28800000000001</v>
          </cell>
          <cell r="G1719">
            <v>8463.3276000000005</v>
          </cell>
          <cell r="H1719">
            <v>292.26299999999998</v>
          </cell>
          <cell r="I1719">
            <v>9922.3288499999999</v>
          </cell>
          <cell r="J1719">
            <v>1081.4549999999999</v>
          </cell>
          <cell r="K1719">
            <v>36715.397250000002</v>
          </cell>
        </row>
        <row r="1720">
          <cell r="B1720">
            <v>3273.9169999999999</v>
          </cell>
          <cell r="C1720">
            <v>111149.48215000003</v>
          </cell>
          <cell r="J1720">
            <v>3273.9169999999999</v>
          </cell>
          <cell r="K1720">
            <v>111149.48215000003</v>
          </cell>
        </row>
        <row r="1721">
          <cell r="A1721" t="str">
            <v>BRUNNER ISL BIT</v>
          </cell>
        </row>
        <row r="1722">
          <cell r="B1722">
            <v>313.39</v>
          </cell>
          <cell r="C1722">
            <v>11883.748799999999</v>
          </cell>
          <cell r="D1722">
            <v>296.45</v>
          </cell>
          <cell r="E1722">
            <v>11241.383999999998</v>
          </cell>
          <cell r="F1722">
            <v>323.39999999999998</v>
          </cell>
          <cell r="G1722">
            <v>12263.327999999998</v>
          </cell>
          <cell r="H1722">
            <v>207.9</v>
          </cell>
          <cell r="I1722">
            <v>7883.5680000000002</v>
          </cell>
        </row>
        <row r="1723">
          <cell r="B1723">
            <v>214.44499999999999</v>
          </cell>
          <cell r="C1723">
            <v>8131.7543999999998</v>
          </cell>
          <cell r="D1723">
            <v>294.14</v>
          </cell>
          <cell r="E1723">
            <v>11153.7888</v>
          </cell>
          <cell r="F1723">
            <v>318.01</v>
          </cell>
          <cell r="G1723">
            <v>12058.939199999997</v>
          </cell>
          <cell r="H1723">
            <v>319.55</v>
          </cell>
          <cell r="I1723">
            <v>12117.336000000001</v>
          </cell>
        </row>
        <row r="1724">
          <cell r="B1724">
            <v>151.69</v>
          </cell>
          <cell r="C1724">
            <v>5752.0848000000015</v>
          </cell>
          <cell r="D1724">
            <v>144.85599999999999</v>
          </cell>
          <cell r="E1724">
            <v>5492.9395200000008</v>
          </cell>
          <cell r="F1724">
            <v>191.422</v>
          </cell>
          <cell r="G1724">
            <v>7258.7222400000001</v>
          </cell>
          <cell r="H1724">
            <v>287.86500000000001</v>
          </cell>
          <cell r="I1724">
            <v>10915.840800000004</v>
          </cell>
        </row>
        <row r="1725">
          <cell r="B1725">
            <v>3063.1180000000004</v>
          </cell>
          <cell r="C1725">
            <v>116153.43455999999</v>
          </cell>
        </row>
        <row r="1726">
          <cell r="A1726" t="str">
            <v>TOTAL COAL</v>
          </cell>
          <cell r="B1726" t="str">
            <v>TOTAL C</v>
          </cell>
          <cell r="C1726" t="str">
            <v>OAL</v>
          </cell>
        </row>
        <row r="1727">
          <cell r="B1727">
            <v>792.58709999999996</v>
          </cell>
          <cell r="C1727">
            <v>26946.844375598816</v>
          </cell>
          <cell r="D1727">
            <v>752.41159999999991</v>
          </cell>
          <cell r="E1727">
            <v>25527.27618928584</v>
          </cell>
          <cell r="F1727">
            <v>741.33789999999999</v>
          </cell>
          <cell r="G1727">
            <v>25236.588546234845</v>
          </cell>
          <cell r="H1727">
            <v>507.13030000000003</v>
          </cell>
          <cell r="I1727">
            <v>17023.519883252313</v>
          </cell>
          <cell r="J1727">
            <v>2793.4668999999994</v>
          </cell>
          <cell r="K1727">
            <v>94734.228994371821</v>
          </cell>
        </row>
        <row r="1728">
          <cell r="B1728">
            <v>541.23479999999995</v>
          </cell>
          <cell r="C1728">
            <v>18119.127323415385</v>
          </cell>
          <cell r="D1728">
            <v>764.57709999999997</v>
          </cell>
          <cell r="E1728">
            <v>25973.954254456221</v>
          </cell>
          <cell r="F1728">
            <v>819.7998</v>
          </cell>
          <cell r="G1728">
            <v>27910.833754346422</v>
          </cell>
          <cell r="H1728">
            <v>825.76</v>
          </cell>
          <cell r="I1728">
            <v>28062.540264299128</v>
          </cell>
          <cell r="J1728">
            <v>2951.3716999999997</v>
          </cell>
          <cell r="K1728">
            <v>100066.45559651715</v>
          </cell>
        </row>
        <row r="1729">
          <cell r="B1729">
            <v>622.46569999999997</v>
          </cell>
          <cell r="C1729">
            <v>20759.946141026565</v>
          </cell>
          <cell r="D1729">
            <v>621.51099999999997</v>
          </cell>
          <cell r="E1729">
            <v>20881.353703151115</v>
          </cell>
          <cell r="F1729">
            <v>569.3605</v>
          </cell>
          <cell r="G1729">
            <v>19114.240537338104</v>
          </cell>
          <cell r="H1729">
            <v>723.34770000000003</v>
          </cell>
          <cell r="I1729">
            <v>24619.982491987299</v>
          </cell>
          <cell r="J1729">
            <v>2536.6849000000002</v>
          </cell>
          <cell r="K1729">
            <v>85375.522873503083</v>
          </cell>
        </row>
        <row r="1730">
          <cell r="B1730">
            <v>8281.5234999999993</v>
          </cell>
          <cell r="C1730">
            <v>280176.20746439206</v>
          </cell>
          <cell r="J1730">
            <v>8281.5234999999993</v>
          </cell>
          <cell r="K1730">
            <v>280176.20746439206</v>
          </cell>
        </row>
        <row r="1731">
          <cell r="A1731" t="str">
            <v>SUNBURY LIGHT OIL</v>
          </cell>
          <cell r="B1731" t="str">
            <v>SUNBURY</v>
          </cell>
          <cell r="C1731" t="str">
            <v>SES</v>
          </cell>
        </row>
        <row r="1732">
          <cell r="B1732">
            <v>0</v>
          </cell>
          <cell r="C1732">
            <v>0</v>
          </cell>
          <cell r="D1732">
            <v>0</v>
          </cell>
          <cell r="E1732">
            <v>0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</row>
        <row r="1733">
          <cell r="B1733">
            <v>0</v>
          </cell>
          <cell r="C1733">
            <v>0</v>
          </cell>
          <cell r="D1733">
            <v>0</v>
          </cell>
          <cell r="E1733">
            <v>0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</row>
        <row r="1734">
          <cell r="B1734">
            <v>0</v>
          </cell>
          <cell r="C1734">
            <v>0</v>
          </cell>
          <cell r="D1734">
            <v>0</v>
          </cell>
          <cell r="E1734">
            <v>0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  <cell r="K1734">
            <v>0</v>
          </cell>
        </row>
        <row r="1735">
          <cell r="B1735">
            <v>0</v>
          </cell>
          <cell r="C1735">
            <v>0</v>
          </cell>
          <cell r="J1735">
            <v>0</v>
          </cell>
          <cell r="K1735">
            <v>0</v>
          </cell>
        </row>
        <row r="1736">
          <cell r="A1736" t="str">
            <v>MARTINS CREEK LIGHT OIL</v>
          </cell>
          <cell r="B1736" t="str">
            <v>MARTINS</v>
          </cell>
          <cell r="C1736" t="str">
            <v>CREEK SES</v>
          </cell>
        </row>
        <row r="1737">
          <cell r="B1737">
            <v>158</v>
          </cell>
          <cell r="C1737">
            <v>124.495942</v>
          </cell>
          <cell r="D1737">
            <v>142</v>
          </cell>
          <cell r="E1737">
            <v>112.93018599999999</v>
          </cell>
          <cell r="F1737">
            <v>162</v>
          </cell>
          <cell r="G1737">
            <v>124.07693399999999</v>
          </cell>
          <cell r="H1737">
            <v>164</v>
          </cell>
          <cell r="I1737">
            <v>118.67302400000001</v>
          </cell>
          <cell r="J1737">
            <v>626</v>
          </cell>
          <cell r="K1737">
            <v>480.176086</v>
          </cell>
        </row>
        <row r="1738">
          <cell r="B1738">
            <v>124</v>
          </cell>
          <cell r="C1738">
            <v>87.034732000000005</v>
          </cell>
          <cell r="D1738">
            <v>148</v>
          </cell>
          <cell r="E1738">
            <v>98.58516800000001</v>
          </cell>
          <cell r="F1738">
            <v>169</v>
          </cell>
          <cell r="G1738">
            <v>115.69520299999999</v>
          </cell>
          <cell r="H1738">
            <v>152</v>
          </cell>
          <cell r="I1738">
            <v>104.817528</v>
          </cell>
          <cell r="J1738">
            <v>593</v>
          </cell>
          <cell r="K1738">
            <v>406.132631</v>
          </cell>
        </row>
        <row r="1739">
          <cell r="B1739">
            <v>94</v>
          </cell>
          <cell r="C1739">
            <v>65.755914000000004</v>
          </cell>
          <cell r="D1739">
            <v>137</v>
          </cell>
          <cell r="E1739">
            <v>99.402816000000001</v>
          </cell>
          <cell r="F1739">
            <v>160</v>
          </cell>
          <cell r="G1739">
            <v>118.89856</v>
          </cell>
          <cell r="H1739">
            <v>168</v>
          </cell>
          <cell r="I1739">
            <v>128.74848</v>
          </cell>
          <cell r="J1739">
            <v>559</v>
          </cell>
          <cell r="K1739">
            <v>412.80576999999994</v>
          </cell>
        </row>
        <row r="1740">
          <cell r="B1740">
            <v>1778</v>
          </cell>
          <cell r="C1740">
            <v>1376.29646</v>
          </cell>
          <cell r="J1740">
            <v>1778</v>
          </cell>
          <cell r="K1740">
            <v>1299.1144869999998</v>
          </cell>
        </row>
        <row r="1741">
          <cell r="A1741" t="str">
            <v>KEYSTONE LIGHT OIL</v>
          </cell>
          <cell r="B1741" t="str">
            <v>KEYSTON</v>
          </cell>
          <cell r="C1741" t="str">
            <v>E SES</v>
          </cell>
        </row>
        <row r="1742">
          <cell r="B1742">
            <v>25</v>
          </cell>
          <cell r="C1742">
            <v>19.94885</v>
          </cell>
          <cell r="D1742">
            <v>25</v>
          </cell>
          <cell r="E1742">
            <v>19.882075</v>
          </cell>
          <cell r="F1742">
            <v>13</v>
          </cell>
          <cell r="G1742">
            <v>9.9567910000000008</v>
          </cell>
          <cell r="H1742">
            <v>37</v>
          </cell>
          <cell r="I1742">
            <v>26.773792</v>
          </cell>
          <cell r="J1742">
            <v>100</v>
          </cell>
          <cell r="K1742">
            <v>76.561508000000003</v>
          </cell>
        </row>
        <row r="1743">
          <cell r="B1743">
            <v>25</v>
          </cell>
          <cell r="C1743">
            <v>17.547325000000001</v>
          </cell>
          <cell r="D1743">
            <v>25</v>
          </cell>
          <cell r="E1743">
            <v>16.652900000000002</v>
          </cell>
          <cell r="F1743">
            <v>25</v>
          </cell>
          <cell r="G1743">
            <v>17.114674999999998</v>
          </cell>
          <cell r="H1743">
            <v>25</v>
          </cell>
          <cell r="I1743">
            <v>17.239725</v>
          </cell>
          <cell r="J1743">
            <v>100</v>
          </cell>
          <cell r="K1743">
            <v>68.554625000000001</v>
          </cell>
        </row>
        <row r="1744">
          <cell r="B1744">
            <v>25</v>
          </cell>
          <cell r="C1744">
            <v>17.488275000000002</v>
          </cell>
          <cell r="D1744">
            <v>25</v>
          </cell>
          <cell r="E1744">
            <v>18.139199999999999</v>
          </cell>
          <cell r="F1744">
            <v>25</v>
          </cell>
          <cell r="G1744">
            <v>18.5779</v>
          </cell>
          <cell r="H1744">
            <v>25</v>
          </cell>
          <cell r="I1744">
            <v>19.159000000000002</v>
          </cell>
          <cell r="J1744">
            <v>100</v>
          </cell>
          <cell r="K1744">
            <v>73.36437500000001</v>
          </cell>
        </row>
        <row r="1745">
          <cell r="B1745">
            <v>300</v>
          </cell>
          <cell r="C1745">
            <v>232.221</v>
          </cell>
          <cell r="J1745">
            <v>300</v>
          </cell>
          <cell r="K1745">
            <v>218.48050799999999</v>
          </cell>
        </row>
        <row r="1746">
          <cell r="A1746" t="str">
            <v>CONEMAUGH LIGHT OIL</v>
          </cell>
          <cell r="B1746" t="str">
            <v>CONEMAU</v>
          </cell>
          <cell r="C1746" t="str">
            <v>GH SES</v>
          </cell>
        </row>
        <row r="1747">
          <cell r="A1747" t="str">
            <v>(includes incr.generation)</v>
          </cell>
          <cell r="B1747">
            <v>28.6</v>
          </cell>
          <cell r="C1747">
            <v>22.821484400000003</v>
          </cell>
          <cell r="D1747">
            <v>28.6</v>
          </cell>
          <cell r="E1747">
            <v>22.745093799999999</v>
          </cell>
          <cell r="F1747">
            <v>28.6</v>
          </cell>
          <cell r="G1747">
            <v>21.904940200000002</v>
          </cell>
          <cell r="H1747">
            <v>28.6</v>
          </cell>
          <cell r="I1747">
            <v>20.695417600000003</v>
          </cell>
          <cell r="J1747">
            <v>114.4</v>
          </cell>
          <cell r="K1747">
            <v>88.166936000000007</v>
          </cell>
        </row>
        <row r="1748">
          <cell r="B1748">
            <v>28.6</v>
          </cell>
          <cell r="C1748">
            <v>20.074139800000001</v>
          </cell>
          <cell r="D1748">
            <v>28.6</v>
          </cell>
          <cell r="E1748">
            <v>19.050917600000002</v>
          </cell>
          <cell r="F1748">
            <v>28.6</v>
          </cell>
          <cell r="G1748">
            <v>19.579188200000001</v>
          </cell>
          <cell r="H1748">
            <v>28.6</v>
          </cell>
          <cell r="I1748">
            <v>19.722245400000002</v>
          </cell>
          <cell r="J1748">
            <v>114.4</v>
          </cell>
          <cell r="K1748">
            <v>78.426491000000013</v>
          </cell>
        </row>
        <row r="1749">
          <cell r="B1749">
            <v>28.6</v>
          </cell>
          <cell r="C1749">
            <v>20.006586600000002</v>
          </cell>
          <cell r="D1749">
            <v>28.6</v>
          </cell>
          <cell r="E1749">
            <v>20.751244800000002</v>
          </cell>
          <cell r="F1749">
            <v>28.6</v>
          </cell>
          <cell r="G1749">
            <v>21.253117599999999</v>
          </cell>
          <cell r="H1749">
            <v>28.6</v>
          </cell>
          <cell r="I1749">
            <v>21.917896000000002</v>
          </cell>
          <cell r="J1749">
            <v>114.4</v>
          </cell>
          <cell r="K1749">
            <v>83.928844999999995</v>
          </cell>
        </row>
        <row r="1750">
          <cell r="A1750">
            <v>0.77407000000000004</v>
          </cell>
          <cell r="B1750">
            <v>343.20000000000005</v>
          </cell>
          <cell r="C1750">
            <v>265.66082400000005</v>
          </cell>
          <cell r="J1750">
            <v>343.20000000000005</v>
          </cell>
          <cell r="K1750">
            <v>250.52227200000002</v>
          </cell>
        </row>
        <row r="1751">
          <cell r="A1751" t="str">
            <v>HOLTWOOD LIGHT OIL</v>
          </cell>
          <cell r="B1751" t="str">
            <v>HOLTWOO</v>
          </cell>
          <cell r="C1751" t="str">
            <v>D SES</v>
          </cell>
        </row>
        <row r="1752">
          <cell r="B1752">
            <v>0</v>
          </cell>
          <cell r="C1752">
            <v>0</v>
          </cell>
          <cell r="D1752">
            <v>0</v>
          </cell>
          <cell r="E1752">
            <v>0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  <cell r="J1752">
            <v>0</v>
          </cell>
          <cell r="K1752">
            <v>0</v>
          </cell>
        </row>
        <row r="1753">
          <cell r="B1753">
            <v>0</v>
          </cell>
          <cell r="C1753">
            <v>0</v>
          </cell>
          <cell r="D1753">
            <v>0</v>
          </cell>
          <cell r="E1753">
            <v>0</v>
          </cell>
          <cell r="F1753">
            <v>0</v>
          </cell>
          <cell r="G1753">
            <v>0</v>
          </cell>
          <cell r="H1753">
            <v>0</v>
          </cell>
          <cell r="I1753">
            <v>0</v>
          </cell>
          <cell r="J1753">
            <v>0</v>
          </cell>
          <cell r="K1753">
            <v>0</v>
          </cell>
        </row>
        <row r="1754">
          <cell r="B1754">
            <v>0</v>
          </cell>
          <cell r="C1754">
            <v>0</v>
          </cell>
          <cell r="D1754">
            <v>0</v>
          </cell>
          <cell r="E1754">
            <v>0</v>
          </cell>
          <cell r="F1754">
            <v>0</v>
          </cell>
          <cell r="G1754">
            <v>0</v>
          </cell>
          <cell r="H1754">
            <v>0</v>
          </cell>
          <cell r="I1754">
            <v>0</v>
          </cell>
          <cell r="J1754">
            <v>0</v>
          </cell>
          <cell r="K1754">
            <v>0</v>
          </cell>
        </row>
        <row r="1755">
          <cell r="B1755">
            <v>0</v>
          </cell>
          <cell r="C1755">
            <v>0</v>
          </cell>
          <cell r="J1755">
            <v>0</v>
          </cell>
          <cell r="K1755">
            <v>0</v>
          </cell>
        </row>
        <row r="1756">
          <cell r="A1756" t="str">
            <v>MONTOUR LIGHT OIL-Gallons</v>
          </cell>
          <cell r="B1756" t="str">
            <v>MONTOUR</v>
          </cell>
          <cell r="C1756" t="str">
            <v>SES</v>
          </cell>
        </row>
        <row r="1757">
          <cell r="B1757">
            <v>591.6</v>
          </cell>
          <cell r="C1757">
            <v>472.06958640000005</v>
          </cell>
          <cell r="D1757">
            <v>391.2</v>
          </cell>
          <cell r="E1757">
            <v>311.11470959999997</v>
          </cell>
          <cell r="F1757">
            <v>274.8</v>
          </cell>
          <cell r="G1757">
            <v>210.47124360000001</v>
          </cell>
          <cell r="H1757">
            <v>148.79999999999998</v>
          </cell>
          <cell r="I1757">
            <v>107.67406079999999</v>
          </cell>
          <cell r="J1757">
            <v>1406.3999999999999</v>
          </cell>
          <cell r="K1757">
            <v>1101.3296003999999</v>
          </cell>
        </row>
        <row r="1758">
          <cell r="B1758">
            <v>92.399999999999991</v>
          </cell>
          <cell r="C1758">
            <v>64.854913199999999</v>
          </cell>
          <cell r="D1758">
            <v>571.19999999999993</v>
          </cell>
          <cell r="E1758">
            <v>380.48545919999998</v>
          </cell>
          <cell r="F1758">
            <v>260.39999999999998</v>
          </cell>
          <cell r="G1758">
            <v>178.26645479999996</v>
          </cell>
          <cell r="H1758">
            <v>134.4</v>
          </cell>
          <cell r="I1758">
            <v>92.680761600000011</v>
          </cell>
          <cell r="J1758">
            <v>1058.3999999999999</v>
          </cell>
          <cell r="K1758">
            <v>716.28758879999998</v>
          </cell>
        </row>
        <row r="1759">
          <cell r="B1759">
            <v>178.79999999999998</v>
          </cell>
          <cell r="C1759">
            <v>125.07614279999999</v>
          </cell>
          <cell r="D1759">
            <v>337.2</v>
          </cell>
          <cell r="E1759">
            <v>244.66152959999999</v>
          </cell>
          <cell r="F1759">
            <v>264</v>
          </cell>
          <cell r="G1759">
            <v>196.182624</v>
          </cell>
          <cell r="H1759">
            <v>421.2</v>
          </cell>
          <cell r="I1759">
            <v>322.79462279999996</v>
          </cell>
          <cell r="J1759">
            <v>1201.2</v>
          </cell>
          <cell r="K1759">
            <v>888.71491919999994</v>
          </cell>
        </row>
        <row r="1760">
          <cell r="B1760">
            <v>3666</v>
          </cell>
          <cell r="C1760">
            <v>2837.74062</v>
          </cell>
          <cell r="J1760">
            <v>3666</v>
          </cell>
          <cell r="K1760">
            <v>2706.3321083999999</v>
          </cell>
        </row>
        <row r="1761">
          <cell r="A1761" t="str">
            <v>BRUNNER IS LIGHT OIL</v>
          </cell>
          <cell r="B1761" t="str">
            <v>BRUNNER</v>
          </cell>
          <cell r="C1761" t="str">
            <v>ISL SES</v>
          </cell>
        </row>
        <row r="1762">
          <cell r="B1762">
            <v>245.20999999999998</v>
          </cell>
          <cell r="C1762">
            <v>195.66630033999999</v>
          </cell>
          <cell r="D1762">
            <v>246.33999999999997</v>
          </cell>
          <cell r="E1762">
            <v>195.91001421999997</v>
          </cell>
          <cell r="F1762">
            <v>302.83999999999997</v>
          </cell>
          <cell r="G1762">
            <v>231.94727587999998</v>
          </cell>
          <cell r="H1762">
            <v>196.61999999999998</v>
          </cell>
          <cell r="I1762">
            <v>142.27737791999999</v>
          </cell>
          <cell r="J1762">
            <v>991.00999999999988</v>
          </cell>
          <cell r="K1762">
            <v>765.80096835999984</v>
          </cell>
        </row>
        <row r="1763">
          <cell r="B1763">
            <v>256.51</v>
          </cell>
          <cell r="C1763">
            <v>180.04257343</v>
          </cell>
          <cell r="D1763">
            <v>176.27999999999997</v>
          </cell>
          <cell r="E1763">
            <v>117.42292848</v>
          </cell>
          <cell r="F1763">
            <v>251.98999999999998</v>
          </cell>
          <cell r="G1763">
            <v>172.50907812999998</v>
          </cell>
          <cell r="H1763">
            <v>219.21999999999997</v>
          </cell>
          <cell r="I1763">
            <v>151.17170057999999</v>
          </cell>
          <cell r="J1763">
            <v>904</v>
          </cell>
          <cell r="K1763">
            <v>621.14628061999997</v>
          </cell>
        </row>
        <row r="1764">
          <cell r="B1764">
            <v>232.77999999999997</v>
          </cell>
          <cell r="C1764">
            <v>162.83682617999997</v>
          </cell>
          <cell r="D1764">
            <v>115.25999999999999</v>
          </cell>
          <cell r="E1764">
            <v>83.628967679999988</v>
          </cell>
          <cell r="F1764">
            <v>210.17999999999998</v>
          </cell>
          <cell r="G1764">
            <v>166.35410711999998</v>
          </cell>
          <cell r="H1764">
            <v>532.2299999999999</v>
          </cell>
          <cell r="I1764">
            <v>407.87978279999993</v>
          </cell>
          <cell r="J1764">
            <v>1090.4499999999998</v>
          </cell>
          <cell r="K1764">
            <v>820.69968377999987</v>
          </cell>
        </row>
        <row r="1765">
          <cell r="B1765">
            <v>2985.4599999999996</v>
          </cell>
          <cell r="C1765">
            <v>2310.9550221999998</v>
          </cell>
          <cell r="J1765">
            <v>2985.4599999999996</v>
          </cell>
          <cell r="K1765">
            <v>2207.6469327599998</v>
          </cell>
        </row>
        <row r="1766">
          <cell r="A1766" t="str">
            <v>TOTAL STATION LIGHT OIL</v>
          </cell>
          <cell r="B1766" t="str">
            <v>TOTAL S</v>
          </cell>
          <cell r="C1766" t="str">
            <v>TATION OIL</v>
          </cell>
        </row>
        <row r="1767">
          <cell r="B1767">
            <v>1048.4099999999999</v>
          </cell>
          <cell r="C1767">
            <v>835.00216314000011</v>
          </cell>
          <cell r="D1767">
            <v>833.14</v>
          </cell>
          <cell r="E1767">
            <v>662.58207861999995</v>
          </cell>
          <cell r="F1767">
            <v>781.24</v>
          </cell>
          <cell r="G1767">
            <v>598.35718468000005</v>
          </cell>
          <cell r="H1767">
            <v>575.02</v>
          </cell>
          <cell r="I1767">
            <v>416.09367232</v>
          </cell>
          <cell r="J1767">
            <v>3237.81</v>
          </cell>
          <cell r="K1767">
            <v>2512.0350987600004</v>
          </cell>
        </row>
        <row r="1768">
          <cell r="B1768">
            <v>526.51</v>
          </cell>
          <cell r="C1768">
            <v>369.55368343000004</v>
          </cell>
          <cell r="D1768">
            <v>949.07999999999993</v>
          </cell>
          <cell r="E1768">
            <v>632.19737327999997</v>
          </cell>
          <cell r="F1768">
            <v>734.99</v>
          </cell>
          <cell r="G1768">
            <v>503.16459912999989</v>
          </cell>
          <cell r="H1768">
            <v>559.22</v>
          </cell>
          <cell r="I1768">
            <v>385.63196058</v>
          </cell>
          <cell r="J1768">
            <v>2769.8</v>
          </cell>
          <cell r="K1768">
            <v>1890.5476164199999</v>
          </cell>
        </row>
        <row r="1769">
          <cell r="B1769">
            <v>559.17999999999995</v>
          </cell>
          <cell r="C1769">
            <v>391.16374457999996</v>
          </cell>
          <cell r="D1769">
            <v>643.05999999999995</v>
          </cell>
          <cell r="E1769">
            <v>466.58375807999994</v>
          </cell>
          <cell r="F1769">
            <v>687.78</v>
          </cell>
          <cell r="G1769">
            <v>521.26630871999998</v>
          </cell>
          <cell r="H1769">
            <v>1175.0299999999997</v>
          </cell>
          <cell r="I1769">
            <v>900.49978159999989</v>
          </cell>
          <cell r="J1769">
            <v>3065.0499999999993</v>
          </cell>
          <cell r="K1769">
            <v>2279.5135929799999</v>
          </cell>
        </row>
        <row r="1770">
          <cell r="B1770">
            <v>9072.66</v>
          </cell>
          <cell r="C1770">
            <v>7022.8739261999999</v>
          </cell>
          <cell r="J1770">
            <v>9072.66</v>
          </cell>
          <cell r="K1770">
            <v>6682.0963081600003</v>
          </cell>
        </row>
        <row r="1771">
          <cell r="A1771" t="str">
            <v>CT AND DIESEL LIGHT OIL</v>
          </cell>
          <cell r="B1771" t="str">
            <v>COMBUST</v>
          </cell>
          <cell r="C1771" t="str">
            <v>ION DIESEL</v>
          </cell>
          <cell r="D1771" t="str">
            <v>#2 OIL G</v>
          </cell>
          <cell r="E1771" t="str">
            <v>AL</v>
          </cell>
        </row>
        <row r="1772">
          <cell r="B1772">
            <v>48</v>
          </cell>
          <cell r="C1772">
            <v>38.301792000000006</v>
          </cell>
          <cell r="D1772">
            <v>109</v>
          </cell>
          <cell r="E1772">
            <v>86.685846999999995</v>
          </cell>
          <cell r="F1772">
            <v>19</v>
          </cell>
          <cell r="G1772">
            <v>14.552232999999999</v>
          </cell>
          <cell r="H1772">
            <v>33</v>
          </cell>
          <cell r="I1772">
            <v>23.879328000000001</v>
          </cell>
        </row>
        <row r="1773">
          <cell r="B1773">
            <v>36</v>
          </cell>
          <cell r="C1773">
            <v>25.268148</v>
          </cell>
          <cell r="D1773">
            <v>33</v>
          </cell>
          <cell r="E1773">
            <v>21.981828</v>
          </cell>
          <cell r="F1773">
            <v>311</v>
          </cell>
          <cell r="G1773">
            <v>212.90655699999999</v>
          </cell>
          <cell r="H1773">
            <v>189</v>
          </cell>
          <cell r="I1773">
            <v>130.33232100000001</v>
          </cell>
        </row>
        <row r="1774">
          <cell r="B1774">
            <v>156</v>
          </cell>
          <cell r="C1774">
            <v>109.126836</v>
          </cell>
          <cell r="D1774">
            <v>21</v>
          </cell>
          <cell r="E1774">
            <v>15.236927999999999</v>
          </cell>
          <cell r="F1774">
            <v>21</v>
          </cell>
          <cell r="G1774">
            <v>15.605435999999999</v>
          </cell>
          <cell r="H1774">
            <v>28</v>
          </cell>
          <cell r="I1774">
            <v>21.458080000000002</v>
          </cell>
        </row>
        <row r="1775">
          <cell r="B1775">
            <v>1004</v>
          </cell>
          <cell r="C1775">
            <v>777.16628000000003</v>
          </cell>
        </row>
        <row r="1776">
          <cell r="A1776" t="str">
            <v>MARTINS CREEK #3,4 LIGHT OIL BBL</v>
          </cell>
          <cell r="B1776" t="str">
            <v>MARTINS</v>
          </cell>
          <cell r="C1776" t="str">
            <v>CREEK 3&amp;4</v>
          </cell>
          <cell r="D1776" t="str">
            <v>#2 OIL G</v>
          </cell>
          <cell r="E1776" t="str">
            <v>AL</v>
          </cell>
        </row>
        <row r="1777">
          <cell r="B1777">
            <v>294</v>
          </cell>
          <cell r="C1777">
            <v>234.59847600000001</v>
          </cell>
          <cell r="D1777">
            <v>252</v>
          </cell>
          <cell r="E1777">
            <v>200.411316</v>
          </cell>
          <cell r="F1777">
            <v>210</v>
          </cell>
          <cell r="G1777">
            <v>160.84047000000001</v>
          </cell>
          <cell r="H1777">
            <v>168</v>
          </cell>
          <cell r="I1777">
            <v>121.56748800000001</v>
          </cell>
          <cell r="J1777">
            <v>924</v>
          </cell>
          <cell r="K1777">
            <v>717.41775000000007</v>
          </cell>
        </row>
        <row r="1778">
          <cell r="B1778">
            <v>168</v>
          </cell>
          <cell r="C1778">
            <v>117.918024</v>
          </cell>
          <cell r="D1778">
            <v>168</v>
          </cell>
          <cell r="E1778">
            <v>111.907488</v>
          </cell>
          <cell r="F1778">
            <v>252</v>
          </cell>
          <cell r="G1778">
            <v>172.51592399999998</v>
          </cell>
          <cell r="H1778">
            <v>252</v>
          </cell>
          <cell r="I1778">
            <v>173.77642800000001</v>
          </cell>
          <cell r="J1778">
            <v>840</v>
          </cell>
          <cell r="K1778">
            <v>576.11786400000005</v>
          </cell>
        </row>
        <row r="1779">
          <cell r="B1779">
            <v>168</v>
          </cell>
          <cell r="C1779">
            <v>117.521208</v>
          </cell>
          <cell r="D1779">
            <v>168</v>
          </cell>
          <cell r="E1779">
            <v>121.89542399999999</v>
          </cell>
          <cell r="F1779">
            <v>168</v>
          </cell>
          <cell r="G1779">
            <v>124.84348799999999</v>
          </cell>
          <cell r="H1779">
            <v>252</v>
          </cell>
          <cell r="I1779">
            <v>193.12272000000002</v>
          </cell>
          <cell r="J1779">
            <v>756</v>
          </cell>
          <cell r="K1779">
            <v>557.38283999999999</v>
          </cell>
        </row>
        <row r="1780">
          <cell r="B1780">
            <v>2520</v>
          </cell>
          <cell r="C1780">
            <v>1950.6564000000001</v>
          </cell>
          <cell r="J1780">
            <v>2520</v>
          </cell>
          <cell r="K1780">
            <v>1850.9184540000001</v>
          </cell>
        </row>
        <row r="1781">
          <cell r="A1781" t="str">
            <v>MARTINS CREEK #3,4 HEAVY OIL BBL</v>
          </cell>
          <cell r="B1781" t="str">
            <v>MARTINS</v>
          </cell>
          <cell r="C1781" t="str">
            <v>CREEK 3&amp;4</v>
          </cell>
          <cell r="D1781" t="str">
            <v>HVY OIL</v>
          </cell>
          <cell r="E1781" t="str">
            <v>BBL</v>
          </cell>
        </row>
        <row r="1782">
          <cell r="B1782">
            <v>175</v>
          </cell>
          <cell r="C1782">
            <v>4531.2750000000005</v>
          </cell>
          <cell r="D1782">
            <v>175</v>
          </cell>
          <cell r="E1782">
            <v>4461.2749999999996</v>
          </cell>
          <cell r="F1782">
            <v>60</v>
          </cell>
          <cell r="G1782">
            <v>1505.58</v>
          </cell>
          <cell r="H1782">
            <v>40</v>
          </cell>
          <cell r="I1782">
            <v>953.72</v>
          </cell>
          <cell r="J1782">
            <v>450</v>
          </cell>
          <cell r="K1782">
            <v>11451.849999999999</v>
          </cell>
        </row>
        <row r="1783">
          <cell r="B1783">
            <v>125</v>
          </cell>
          <cell r="C1783">
            <v>2949.125</v>
          </cell>
          <cell r="D1783">
            <v>400</v>
          </cell>
          <cell r="E1783">
            <v>9337.2000000000007</v>
          </cell>
          <cell r="F1783">
            <v>600</v>
          </cell>
          <cell r="G1783">
            <v>13855.8</v>
          </cell>
          <cell r="H1783">
            <v>600</v>
          </cell>
          <cell r="I1783">
            <v>13705.8</v>
          </cell>
          <cell r="J1783">
            <v>1725</v>
          </cell>
          <cell r="K1783">
            <v>39847.925000000003</v>
          </cell>
        </row>
        <row r="1784">
          <cell r="B1784">
            <v>250</v>
          </cell>
          <cell r="C1784">
            <v>5648.25</v>
          </cell>
          <cell r="D1784">
            <v>50</v>
          </cell>
          <cell r="E1784">
            <v>1129.6500000000001</v>
          </cell>
          <cell r="F1784">
            <v>60</v>
          </cell>
          <cell r="G1784">
            <v>1355.58</v>
          </cell>
          <cell r="H1784">
            <v>140</v>
          </cell>
          <cell r="I1784">
            <v>3163.02</v>
          </cell>
          <cell r="J1784">
            <v>500</v>
          </cell>
          <cell r="K1784">
            <v>11296.5</v>
          </cell>
        </row>
        <row r="1785">
          <cell r="B1785">
            <v>2675</v>
          </cell>
          <cell r="C1785">
            <v>57533.899999999994</v>
          </cell>
          <cell r="J1785">
            <v>2675</v>
          </cell>
          <cell r="K1785">
            <v>62596.275000000001</v>
          </cell>
        </row>
        <row r="1786">
          <cell r="A1786" t="str">
            <v>MARTINS CREEK #3,4 HEAVY OIL BBL</v>
          </cell>
          <cell r="B1786" t="str">
            <v>MARTINS</v>
          </cell>
          <cell r="C1786" t="str">
            <v>CREEK 3&amp;4</v>
          </cell>
          <cell r="D1786" t="str">
            <v>NATURAL</v>
          </cell>
          <cell r="E1786" t="str">
            <v>GAS</v>
          </cell>
        </row>
        <row r="1787">
          <cell r="B1787">
            <v>100</v>
          </cell>
          <cell r="C1787">
            <v>524.30000000000007</v>
          </cell>
          <cell r="D1787">
            <v>50</v>
          </cell>
          <cell r="E1787">
            <v>217.25000000000003</v>
          </cell>
          <cell r="F1787">
            <v>20</v>
          </cell>
          <cell r="G1787">
            <v>84.9</v>
          </cell>
          <cell r="H1787">
            <v>20</v>
          </cell>
          <cell r="I1787">
            <v>73.58</v>
          </cell>
        </row>
        <row r="1788">
          <cell r="B1788">
            <v>50</v>
          </cell>
          <cell r="C1788">
            <v>180.6</v>
          </cell>
          <cell r="D1788">
            <v>400</v>
          </cell>
          <cell r="E1788">
            <v>1412.3999999999999</v>
          </cell>
          <cell r="F1788">
            <v>560</v>
          </cell>
          <cell r="G1788">
            <v>2016.56</v>
          </cell>
          <cell r="H1788">
            <v>560</v>
          </cell>
          <cell r="I1788">
            <v>1983.52</v>
          </cell>
        </row>
        <row r="1789">
          <cell r="B1789">
            <v>50</v>
          </cell>
          <cell r="C1789">
            <v>176.25</v>
          </cell>
          <cell r="D1789">
            <v>20</v>
          </cell>
          <cell r="E1789">
            <v>72.86</v>
          </cell>
          <cell r="F1789">
            <v>20</v>
          </cell>
          <cell r="G1789">
            <v>82.160000000000011</v>
          </cell>
          <cell r="H1789">
            <v>50</v>
          </cell>
          <cell r="I1789">
            <v>220.6</v>
          </cell>
        </row>
        <row r="1790">
          <cell r="B1790">
            <v>1900</v>
          </cell>
          <cell r="C1790">
            <v>7392.9</v>
          </cell>
        </row>
        <row r="1792">
          <cell r="A1792" t="str">
            <v>MARTINS CREEK #3,4 HEAVY OIL BBL  VARIABLE PORTION OF PCR CAME FROM KEN QUINTY.  TOTAL $ FOR MARTINS CREEK #3 AND #4 WERE RECALCUALTED HERE.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Firm Resale"/>
      <sheetName val="Seatac"/>
      <sheetName val="Total Small by Month"/>
      <sheetName val="Bremerton"/>
      <sheetName val="Brownsville"/>
      <sheetName val="Des Moines"/>
      <sheetName val="Kingston"/>
      <sheetName val="Kittitas"/>
      <sheetName val="Oak Harbor"/>
      <sheetName val="Poulsbo"/>
      <sheetName val="Skagit"/>
      <sheetName val="LaConn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0003b_contractstatus"/>
      <sheetName val="Sheet1"/>
      <sheetName val="Sheet2"/>
      <sheetName val="Sheet3"/>
    </sheetNames>
    <sheetDataSet>
      <sheetData sheetId="0" refreshError="1"/>
      <sheetData sheetId="1" refreshError="1">
        <row r="1147">
          <cell r="A1147" t="str">
            <v>00075427</v>
          </cell>
          <cell r="B1147" t="str">
            <v>1982-013-01 PL CWT - PSMFC</v>
          </cell>
        </row>
        <row r="1148">
          <cell r="A1148" t="str">
            <v>00075426</v>
          </cell>
          <cell r="B1148" t="str">
            <v>1982-013-02 PL CWT - ODFW</v>
          </cell>
        </row>
        <row r="1149">
          <cell r="A1149" t="str">
            <v>00075424</v>
          </cell>
          <cell r="B1149" t="str">
            <v>1982-013-03 PL CWT- USFWS</v>
          </cell>
        </row>
        <row r="1150">
          <cell r="A1150" t="str">
            <v>00038915</v>
          </cell>
          <cell r="B1150" t="str">
            <v>1982-013-04 PL WASHINGTON CWT</v>
          </cell>
        </row>
        <row r="1151">
          <cell r="A1151" t="str">
            <v>00075418</v>
          </cell>
          <cell r="B1151" t="str">
            <v>1982-013-04 PL WASHINGTON CWT</v>
          </cell>
        </row>
        <row r="1152">
          <cell r="A1152" t="str">
            <v>00038916</v>
          </cell>
          <cell r="B1152" t="str">
            <v>198201301 PL PSMFC CODED WIRE</v>
          </cell>
        </row>
        <row r="1153">
          <cell r="A1153" t="str">
            <v>00038077</v>
          </cell>
          <cell r="B1153" t="str">
            <v>1983-319-00 IL NEW FISH TAG SY</v>
          </cell>
        </row>
        <row r="1154">
          <cell r="A1154" t="str">
            <v>00031984</v>
          </cell>
          <cell r="B1154" t="str">
            <v>1983-319-00 PL NEW FISH TAG</v>
          </cell>
        </row>
        <row r="1155">
          <cell r="A1155" t="str">
            <v>00038330</v>
          </cell>
          <cell r="B1155" t="str">
            <v>1983-350-00 IL NEZ PERCE TRIBA</v>
          </cell>
        </row>
        <row r="1156">
          <cell r="A1156" t="str">
            <v>00002219</v>
          </cell>
          <cell r="B1156" t="str">
            <v>1983-350-00 PL NEZ PERCE HATCH</v>
          </cell>
        </row>
        <row r="1157">
          <cell r="A1157" t="str">
            <v>00035660</v>
          </cell>
          <cell r="B1157" t="str">
            <v>1983-350-00 PL NPTH</v>
          </cell>
        </row>
        <row r="1158">
          <cell r="A1158" t="str">
            <v>00037726</v>
          </cell>
          <cell r="B1158" t="str">
            <v>1983-350-03 PL NPTH M&amp;E</v>
          </cell>
        </row>
        <row r="1159">
          <cell r="A1159" t="str">
            <v>00038073</v>
          </cell>
          <cell r="B1159" t="str">
            <v>1983-435-00 IL BONIFER/MINTHOR</v>
          </cell>
        </row>
        <row r="1160">
          <cell r="A1160" t="str">
            <v>00036697</v>
          </cell>
          <cell r="B1160" t="str">
            <v>1983-435-00 PL UMATILLA SATELL</v>
          </cell>
        </row>
        <row r="1161">
          <cell r="A1161" t="str">
            <v>00038051</v>
          </cell>
          <cell r="B1161" t="str">
            <v>1983-436-00 IL UMATILLA PASSAG</v>
          </cell>
        </row>
        <row r="1162">
          <cell r="A1162" t="str">
            <v>00036020</v>
          </cell>
          <cell r="B1162" t="str">
            <v>1983-436-00 PL UMATILLA PASSAG</v>
          </cell>
        </row>
        <row r="1163">
          <cell r="A1163" t="str">
            <v>00038401</v>
          </cell>
          <cell r="B1163" t="str">
            <v>1984-021-00 IL MAINSTEM MIDDLE</v>
          </cell>
        </row>
        <row r="1164">
          <cell r="A1164" t="str">
            <v>00082710</v>
          </cell>
          <cell r="B1164" t="str">
            <v>1984-021-00 PL PROTECT AND ENH</v>
          </cell>
        </row>
        <row r="1165">
          <cell r="A1165" t="str">
            <v>00075971</v>
          </cell>
          <cell r="B1165" t="str">
            <v>1984-025-00 PL JOSEPH CREEK GR</v>
          </cell>
        </row>
        <row r="1166">
          <cell r="A1166" t="str">
            <v>00081283</v>
          </cell>
          <cell r="B1166" t="str">
            <v>1985-038-00 PL COLVILLE HATCHE</v>
          </cell>
        </row>
        <row r="1167">
          <cell r="A1167" t="str">
            <v>00079102</v>
          </cell>
          <cell r="B1167" t="str">
            <v>1985-062-00 PL PASSAGE IMPROVE</v>
          </cell>
        </row>
        <row r="1168">
          <cell r="A1168" t="str">
            <v>00038317</v>
          </cell>
          <cell r="B1168" t="str">
            <v>1986-050-00 IL EVAL STURGEON</v>
          </cell>
        </row>
        <row r="1169">
          <cell r="A1169" t="str">
            <v>00031998</v>
          </cell>
          <cell r="B1169" t="str">
            <v>1986-050-00 PL LOWER COLUMBIA</v>
          </cell>
        </row>
        <row r="1170">
          <cell r="A1170" t="str">
            <v>00032003</v>
          </cell>
          <cell r="B1170" t="str">
            <v>1986-050-01 PL LOWER COLUMBIA</v>
          </cell>
        </row>
        <row r="1171">
          <cell r="A1171" t="str">
            <v>00033573</v>
          </cell>
          <cell r="B1171" t="str">
            <v>1987-047-00 PL NEZ PERCE STATL</v>
          </cell>
        </row>
        <row r="1172">
          <cell r="A1172" t="str">
            <v>00037773</v>
          </cell>
          <cell r="B1172" t="str">
            <v>1987-099-00 IL IDFG DWORSHAK</v>
          </cell>
        </row>
        <row r="1173">
          <cell r="A1173" t="str">
            <v>00033577</v>
          </cell>
          <cell r="B1173" t="str">
            <v>1987-099-00 PL IDFG ACOUSTICS-</v>
          </cell>
        </row>
        <row r="1174">
          <cell r="A1174" t="str">
            <v>00037783</v>
          </cell>
          <cell r="B1174" t="str">
            <v>1987-100-01 IL UMATILLA HABITA</v>
          </cell>
        </row>
        <row r="1175">
          <cell r="A1175" t="str">
            <v>00033547</v>
          </cell>
          <cell r="B1175" t="str">
            <v>1987-100-01 PL UMATILLA TODD</v>
          </cell>
        </row>
        <row r="1176">
          <cell r="A1176" t="str">
            <v>00038671</v>
          </cell>
          <cell r="B1176" t="str">
            <v>1987-100-02 IL UMATILLA HABITA</v>
          </cell>
        </row>
        <row r="1177">
          <cell r="A1177" t="str">
            <v>00082687</v>
          </cell>
          <cell r="B1177" t="str">
            <v>1987-100-02 PL UMATILLA BASIN</v>
          </cell>
        </row>
        <row r="1178">
          <cell r="A1178" t="str">
            <v>00038078</v>
          </cell>
          <cell r="B1178" t="str">
            <v>1987-127-00 IL SMOLT MONITORIN</v>
          </cell>
        </row>
        <row r="1179">
          <cell r="A1179" t="str">
            <v>00039152</v>
          </cell>
          <cell r="B1179" t="str">
            <v>1987-127-00 PL  SMOLT MONITORI</v>
          </cell>
        </row>
        <row r="1180">
          <cell r="A1180" t="str">
            <v>00038403</v>
          </cell>
          <cell r="B1180" t="str">
            <v>1987-401-00 IL ASSESS SMOLT CO</v>
          </cell>
        </row>
        <row r="1181">
          <cell r="A1181" t="str">
            <v>00078779</v>
          </cell>
          <cell r="B1181" t="str">
            <v>1987-401-00 PL ASSESS SMOLT CO</v>
          </cell>
        </row>
        <row r="1182">
          <cell r="A1182" t="str">
            <v>00038052</v>
          </cell>
          <cell r="B1182" t="str">
            <v>1988-022-00 IL UMATILLA RIVERB</v>
          </cell>
        </row>
        <row r="1183">
          <cell r="A1183" t="str">
            <v>00036698</v>
          </cell>
          <cell r="B1183" t="str">
            <v>1988-022-00 PL UMATILLA FISH P</v>
          </cell>
        </row>
        <row r="1184">
          <cell r="A1184" t="str">
            <v>00038054</v>
          </cell>
          <cell r="B1184" t="str">
            <v>1988-053-01 IL NE OR HATCHERY</v>
          </cell>
        </row>
        <row r="1185">
          <cell r="A1185" t="str">
            <v>00036007</v>
          </cell>
          <cell r="B1185" t="str">
            <v>1988-053-01 PL GRANDE RONDE CO</v>
          </cell>
        </row>
        <row r="1186">
          <cell r="A1186" t="str">
            <v>00036019</v>
          </cell>
          <cell r="B1186" t="str">
            <v>1988-053-01 PL GRANDE RONDE SP</v>
          </cell>
        </row>
        <row r="1187">
          <cell r="A1187" t="str">
            <v>00076908</v>
          </cell>
          <cell r="B1187" t="str">
            <v>1988-053-01 PL GRANDE RONDE/IM</v>
          </cell>
        </row>
        <row r="1188">
          <cell r="A1188" t="str">
            <v>00002648</v>
          </cell>
          <cell r="B1188" t="str">
            <v>1988-053-01 PL NE HATCH MST PL</v>
          </cell>
        </row>
        <row r="1189">
          <cell r="A1189" t="str">
            <v>00038476</v>
          </cell>
          <cell r="B1189" t="str">
            <v>1988-053-02 PL UMATILLA SUPPL</v>
          </cell>
        </row>
        <row r="1190">
          <cell r="A1190" t="str">
            <v>00037757</v>
          </cell>
          <cell r="B1190" t="str">
            <v>1988-053-03 IL HOOD RIVER PROD</v>
          </cell>
        </row>
        <row r="1191">
          <cell r="A1191" t="str">
            <v>00036360</v>
          </cell>
          <cell r="B1191" t="str">
            <v>1988-053-03 PL HOOD RIVER PROD</v>
          </cell>
        </row>
        <row r="1192">
          <cell r="A1192" t="str">
            <v>00033581</v>
          </cell>
          <cell r="B1192" t="str">
            <v>1988-053-04 PL HOOD RIVER PROD</v>
          </cell>
        </row>
        <row r="1193">
          <cell r="A1193" t="str">
            <v>00038067</v>
          </cell>
          <cell r="B1193" t="str">
            <v>1988-053-05 IL NE ORE OUTPLNTG</v>
          </cell>
        </row>
        <row r="1194">
          <cell r="A1194" t="str">
            <v>00075284</v>
          </cell>
          <cell r="B1194" t="str">
            <v>1988-053-05 PL NEOH MASTER PLA</v>
          </cell>
        </row>
        <row r="1195">
          <cell r="A1195" t="str">
            <v>00075469</v>
          </cell>
          <cell r="B1195" t="str">
            <v>1988-053-06 PL HOOD RIVER PROD</v>
          </cell>
        </row>
        <row r="1196">
          <cell r="A1196" t="str">
            <v>00075471</v>
          </cell>
          <cell r="B1196" t="str">
            <v>1988-053-07 PL PARKDALE FISH</v>
          </cell>
        </row>
        <row r="1197">
          <cell r="A1197" t="str">
            <v>00082549</v>
          </cell>
          <cell r="B1197" t="str">
            <v>1988-053-08 PL HOOD RIVER PWR</v>
          </cell>
        </row>
        <row r="1198">
          <cell r="A1198" t="str">
            <v>00103538</v>
          </cell>
          <cell r="B1198" t="str">
            <v>1988-053-12 PL HOOD RIVER STEE</v>
          </cell>
        </row>
        <row r="1199">
          <cell r="A1199" t="str">
            <v>00103541</v>
          </cell>
          <cell r="B1199" t="str">
            <v>1988-053-13 PL HOOD RIVER THRE</v>
          </cell>
        </row>
        <row r="1200">
          <cell r="A1200" t="str">
            <v>00103560</v>
          </cell>
          <cell r="B1200" t="str">
            <v>1988-053-14 PL HOOD RIVER PROG</v>
          </cell>
        </row>
        <row r="1201">
          <cell r="A1201" t="str">
            <v>00037803</v>
          </cell>
          <cell r="B1201" t="str">
            <v>1988-064-00 IL EXPRMNTL STURGE</v>
          </cell>
        </row>
        <row r="1202">
          <cell r="A1202" t="str">
            <v>00033567</v>
          </cell>
          <cell r="B1202" t="str">
            <v>1988-064-00 PL IDFG VAUGHN</v>
          </cell>
        </row>
        <row r="1203">
          <cell r="A1203" t="str">
            <v>00033561</v>
          </cell>
          <cell r="B1203" t="str">
            <v>1988-065-00 PL SUE KOOTENAI</v>
          </cell>
        </row>
        <row r="1204">
          <cell r="A1204" t="str">
            <v>00078928</v>
          </cell>
          <cell r="B1204" t="str">
            <v>1988-108-04 PL PACIFIC NW HYDR</v>
          </cell>
        </row>
        <row r="1205">
          <cell r="A1205" t="str">
            <v>00035794</v>
          </cell>
          <cell r="B1205" t="str">
            <v>1988-108-04 PL STREAMNET (CIS/</v>
          </cell>
        </row>
        <row r="1206">
          <cell r="A1206" t="str">
            <v>00038860</v>
          </cell>
          <cell r="B1206" t="str">
            <v>1988-115-00 PL YAKIMA HATCHERY</v>
          </cell>
        </row>
        <row r="1207">
          <cell r="A1207" t="str">
            <v>00095020</v>
          </cell>
          <cell r="B1207" t="str">
            <v>1988-115-00 PL YAKIMA HATCHERY</v>
          </cell>
        </row>
        <row r="1208">
          <cell r="A1208" t="str">
            <v>00002751</v>
          </cell>
          <cell r="B1208" t="str">
            <v>1988-115-12 PL E CHIN ACCLIMAT</v>
          </cell>
        </row>
        <row r="1209">
          <cell r="A1209" t="str">
            <v>00099245</v>
          </cell>
          <cell r="B1209" t="str">
            <v>1988-115-25 PL  YKFP DESIGN AN</v>
          </cell>
        </row>
        <row r="1210">
          <cell r="A1210" t="str">
            <v>00037846</v>
          </cell>
          <cell r="B1210" t="str">
            <v>1988-120-25 IL YKFP - MANAGEME</v>
          </cell>
        </row>
        <row r="1211">
          <cell r="A1211" t="str">
            <v>00079017</v>
          </cell>
          <cell r="B1211" t="str">
            <v>1988-120-25 PL YKFP MANAGEMENT</v>
          </cell>
        </row>
        <row r="1212">
          <cell r="A1212" t="str">
            <v>00090341</v>
          </cell>
          <cell r="B1212" t="str">
            <v>1988-120-26 PL - YIN HATCHERY</v>
          </cell>
        </row>
        <row r="1213">
          <cell r="A1213" t="str">
            <v>00078786</v>
          </cell>
          <cell r="B1213" t="str">
            <v>1988-156-00 PL DUCK VALLEY RES</v>
          </cell>
        </row>
        <row r="1214">
          <cell r="A1214" t="str">
            <v>00107350</v>
          </cell>
          <cell r="B1214" t="str">
            <v>1988-156-01 PL DUCK VALLEY RES</v>
          </cell>
        </row>
        <row r="1215">
          <cell r="A1215" t="str">
            <v>00040048</v>
          </cell>
          <cell r="B1215" t="str">
            <v>1989-013-00 PL PSMFC CWT</v>
          </cell>
        </row>
        <row r="1216">
          <cell r="A1216" t="str">
            <v>00038063</v>
          </cell>
          <cell r="B1216" t="str">
            <v>1989-024-01 IL EVAL UMATILLA</v>
          </cell>
        </row>
        <row r="1217">
          <cell r="A1217" t="str">
            <v>00038060</v>
          </cell>
          <cell r="B1217" t="str">
            <v>1989-027-00 IL POWER/REPAY O&amp;M</v>
          </cell>
        </row>
        <row r="1218">
          <cell r="A1218" t="str">
            <v>00036084</v>
          </cell>
          <cell r="B1218" t="str">
            <v>1989-027-00 PL UMATILLA POWER</v>
          </cell>
        </row>
        <row r="1219">
          <cell r="A1219" t="str">
            <v>00038068</v>
          </cell>
          <cell r="B1219" t="str">
            <v>1989-035-00 IL UMATILLA HATCHE</v>
          </cell>
        </row>
        <row r="1220">
          <cell r="A1220" t="str">
            <v>00037105</v>
          </cell>
          <cell r="B1220" t="str">
            <v>1989-035-00 PL UMATILLA HATCH</v>
          </cell>
        </row>
        <row r="1221">
          <cell r="A1221" t="str">
            <v>00038396</v>
          </cell>
          <cell r="B1221" t="str">
            <v>1989-062-01 IL ANNUAL WORK PLA</v>
          </cell>
        </row>
        <row r="1222">
          <cell r="A1222" t="str">
            <v>00108696</v>
          </cell>
          <cell r="B1222" t="str">
            <v>1989-062-01 PL ANNUAL WORK PLA</v>
          </cell>
        </row>
        <row r="1223">
          <cell r="A1223" t="str">
            <v>00032640</v>
          </cell>
          <cell r="B1223" t="str">
            <v>1989-062-01 PL CBFWA ANNUAL WO</v>
          </cell>
        </row>
        <row r="1224">
          <cell r="A1224" t="str">
            <v>00038674</v>
          </cell>
          <cell r="B1224" t="str">
            <v>1989-065-00 IL ANN CD WIRE</v>
          </cell>
        </row>
        <row r="1225">
          <cell r="A1225" t="str">
            <v>00040052</v>
          </cell>
          <cell r="B1225" t="str">
            <v>1989-065-00 PL USFWS CWT MISS.</v>
          </cell>
        </row>
        <row r="1226">
          <cell r="A1226" t="str">
            <v>00040044</v>
          </cell>
          <cell r="B1226" t="str">
            <v>1989-066-00 PL WASHINGTON CWT</v>
          </cell>
        </row>
        <row r="1227">
          <cell r="A1227" t="str">
            <v>00040053</v>
          </cell>
          <cell r="B1227" t="str">
            <v>1989-069-00 PL ODFW CWT MISS.</v>
          </cell>
        </row>
        <row r="1228">
          <cell r="A1228" t="str">
            <v>00032529</v>
          </cell>
          <cell r="B1228" t="str">
            <v>1989-072-01 PL DOE-ORNL ISRP S</v>
          </cell>
        </row>
        <row r="1229">
          <cell r="A1229" t="str">
            <v>00038684</v>
          </cell>
          <cell r="B1229" t="str">
            <v>1989-096-00 IL GENTIC MON/EVAL</v>
          </cell>
        </row>
        <row r="1230">
          <cell r="A1230" t="str">
            <v>00089005</v>
          </cell>
          <cell r="B1230" t="str">
            <v>1989-096-00 PL GENETIC M &amp; E</v>
          </cell>
        </row>
        <row r="1231">
          <cell r="A1231" t="str">
            <v>00036687</v>
          </cell>
          <cell r="B1231" t="str">
            <v>1989-098-00 CN IDAHO SUPPLEMEN</v>
          </cell>
        </row>
        <row r="1232">
          <cell r="A1232" t="str">
            <v>00038686</v>
          </cell>
          <cell r="B1232" t="str">
            <v>1989-098-00 IL EVAL SUMMLMTG</v>
          </cell>
        </row>
        <row r="1233">
          <cell r="A1233" t="str">
            <v>00106021</v>
          </cell>
          <cell r="B1233" t="str">
            <v>1989-098-00 PL EVALUATION OF S</v>
          </cell>
        </row>
        <row r="1234">
          <cell r="A1234" t="str">
            <v>00092280</v>
          </cell>
          <cell r="B1234" t="str">
            <v>1989-098-00 SALMON SUPPLEMENTA</v>
          </cell>
        </row>
        <row r="1235">
          <cell r="A1235" t="str">
            <v>00036932</v>
          </cell>
          <cell r="B1235" t="str">
            <v>1989-098-01 PL IDAHO SUPPLEMEN</v>
          </cell>
        </row>
        <row r="1236">
          <cell r="A1236" t="str">
            <v>00083723</v>
          </cell>
          <cell r="B1236" t="str">
            <v>1989-098-01 PL SALMON SUPPLEME</v>
          </cell>
        </row>
        <row r="1237">
          <cell r="A1237" t="str">
            <v>00038688</v>
          </cell>
          <cell r="B1237" t="str">
            <v>1989-098-02 IL SALMON SUPPLE</v>
          </cell>
        </row>
        <row r="1238">
          <cell r="A1238" t="str">
            <v>00035790</v>
          </cell>
          <cell r="B1238" t="str">
            <v>1989-098-02 PL SALMON SUPPLEME</v>
          </cell>
        </row>
        <row r="1239">
          <cell r="A1239" t="str">
            <v>00037723</v>
          </cell>
          <cell r="B1239" t="str">
            <v>1989-098-03 PL SUPP STUDIES ID</v>
          </cell>
        </row>
        <row r="1240">
          <cell r="A1240" t="str">
            <v>00038404</v>
          </cell>
          <cell r="B1240" t="str">
            <v>1989-107-00 IL STATISTICAL SUP</v>
          </cell>
        </row>
        <row r="1241">
          <cell r="A1241" t="str">
            <v>00037210</v>
          </cell>
          <cell r="B1241" t="str">
            <v>1989-107-00 PL STATISTICAL SUP</v>
          </cell>
        </row>
        <row r="1242">
          <cell r="A1242" t="str">
            <v>00108441</v>
          </cell>
          <cell r="B1242" t="str">
            <v>1989-108-00 PL COLUMBIA RIVER</v>
          </cell>
        </row>
        <row r="1243">
          <cell r="A1243" t="str">
            <v>00084903</v>
          </cell>
          <cell r="B1243" t="str">
            <v>1989-108-00 PL MODELING &amp; EVAL</v>
          </cell>
        </row>
        <row r="1244">
          <cell r="A1244" t="str">
            <v>00037104</v>
          </cell>
          <cell r="B1244" t="str">
            <v>198902400 PL UMATILLA PASSAGE</v>
          </cell>
        </row>
        <row r="1245">
          <cell r="A1245" t="str">
            <v>00037102</v>
          </cell>
          <cell r="B1245" t="str">
            <v>1990-005-00 PL UMATILLA HATCHE</v>
          </cell>
        </row>
        <row r="1246">
          <cell r="A1246" t="str">
            <v>00037103</v>
          </cell>
          <cell r="B1246" t="str">
            <v>1990-005-01 PL UMATILLA NAT M&amp;</v>
          </cell>
        </row>
        <row r="1247">
          <cell r="A1247" t="str">
            <v>00033575</v>
          </cell>
          <cell r="B1247" t="str">
            <v>1990-018-00 PL RBT/HAB. COLEVI</v>
          </cell>
        </row>
        <row r="1248">
          <cell r="A1248" t="str">
            <v>00038669</v>
          </cell>
          <cell r="B1248" t="str">
            <v>1990-025-00 IL RIVER WETLAND R</v>
          </cell>
        </row>
        <row r="1249">
          <cell r="A1249" t="str">
            <v>00037753</v>
          </cell>
          <cell r="B1249" t="str">
            <v>1990-044-00 IL STRM SURVEY HTC</v>
          </cell>
        </row>
        <row r="1250">
          <cell r="A1250" t="str">
            <v>00033496</v>
          </cell>
          <cell r="B1250" t="str">
            <v>1990-044-00 PL CDA FISHERIES</v>
          </cell>
        </row>
        <row r="1251">
          <cell r="A1251" t="str">
            <v>00037754</v>
          </cell>
          <cell r="B1251" t="str">
            <v>1990-044-01 IL LAKE CREEK LAND</v>
          </cell>
        </row>
        <row r="1252">
          <cell r="A1252" t="str">
            <v>00035662</v>
          </cell>
          <cell r="B1252" t="str">
            <v>1990-044-01 PD LAKE CR ACQUI</v>
          </cell>
        </row>
        <row r="1253">
          <cell r="A1253" t="str">
            <v>00090374</v>
          </cell>
          <cell r="B1253" t="str">
            <v>1990-044-01 PD LAKE CR LAND AC</v>
          </cell>
        </row>
        <row r="1254">
          <cell r="A1254" t="str">
            <v>00037756</v>
          </cell>
          <cell r="B1254" t="str">
            <v>1990-044-02 IL COEUR D'ALENE T</v>
          </cell>
        </row>
        <row r="1255">
          <cell r="A1255" t="str">
            <v>00035663</v>
          </cell>
          <cell r="B1255" t="str">
            <v>1990-044-02 PD CDA TROUT PROD</v>
          </cell>
        </row>
        <row r="1256">
          <cell r="A1256" t="str">
            <v>00082614</v>
          </cell>
          <cell r="B1256" t="str">
            <v>1990-052-00 PL PERFORMANCE/STO</v>
          </cell>
        </row>
        <row r="1257">
          <cell r="A1257" t="str">
            <v>00106259</v>
          </cell>
          <cell r="B1257" t="str">
            <v>1990-055-00 PL SUPPLEMENTATION</v>
          </cell>
        </row>
        <row r="1258">
          <cell r="A1258" t="str">
            <v>00078189</v>
          </cell>
          <cell r="B1258" t="str">
            <v>1990-077-00 PL NORTHERN PIKEMI</v>
          </cell>
        </row>
        <row r="1259">
          <cell r="A1259" t="str">
            <v>00078191</v>
          </cell>
          <cell r="B1259" t="str">
            <v>1990-078-00 PL EVALUATE PREDAT</v>
          </cell>
        </row>
        <row r="1260">
          <cell r="A1260" t="str">
            <v>00038075</v>
          </cell>
          <cell r="B1260" t="str">
            <v>1990-080-00 IL COLUMBIA BASIN</v>
          </cell>
        </row>
        <row r="1261">
          <cell r="A1261" t="str">
            <v>00075976</v>
          </cell>
          <cell r="B1261" t="str">
            <v>1990-080-00 IL COLUMBIA BASIN</v>
          </cell>
        </row>
        <row r="1262">
          <cell r="A1262" t="str">
            <v>00038248</v>
          </cell>
          <cell r="B1262" t="str">
            <v>1990-080-00 OM COLUMBIA BASIN</v>
          </cell>
        </row>
        <row r="1263">
          <cell r="A1263" t="str">
            <v>00031999</v>
          </cell>
          <cell r="B1263" t="str">
            <v>1990-080-01 PL PIT TAG PURCHAS</v>
          </cell>
        </row>
        <row r="1264">
          <cell r="A1264" t="str">
            <v>00037648</v>
          </cell>
          <cell r="B1264" t="str">
            <v>1990-092-00 PL WANAKET WL MITI</v>
          </cell>
        </row>
        <row r="1265">
          <cell r="A1265" t="str">
            <v>00038050</v>
          </cell>
          <cell r="B1265" t="str">
            <v>1990-093-00 IL GENETIC ANALYSE</v>
          </cell>
        </row>
        <row r="1266">
          <cell r="A1266" t="str">
            <v>00037043</v>
          </cell>
          <cell r="B1266" t="str">
            <v>1990-093-00 PL GENETIC ANALYSI</v>
          </cell>
        </row>
        <row r="1267">
          <cell r="A1267" t="str">
            <v>00038440</v>
          </cell>
          <cell r="B1267" t="str">
            <v>1991-019-01 IL HUNGRY HORSE MI</v>
          </cell>
        </row>
        <row r="1268">
          <cell r="A1268" t="str">
            <v>00035918</v>
          </cell>
          <cell r="B1268" t="str">
            <v>1991-019-01 PL HHR LAKE MONITO</v>
          </cell>
        </row>
        <row r="1269">
          <cell r="A1269" t="str">
            <v>00038443</v>
          </cell>
          <cell r="B1269" t="str">
            <v>1991-019-03 IL HUNGRY HORSE MI</v>
          </cell>
        </row>
        <row r="1270">
          <cell r="A1270" t="str">
            <v>00091132</v>
          </cell>
          <cell r="B1270" t="str">
            <v>1991-019-03 PL HUNGRY HORSE HA</v>
          </cell>
        </row>
        <row r="1271">
          <cell r="A1271" t="str">
            <v>00111061</v>
          </cell>
          <cell r="B1271" t="str">
            <v>1991-019-03 PL HUNGRY HORSE MI</v>
          </cell>
        </row>
        <row r="1272">
          <cell r="A1272" t="str">
            <v>00002311</v>
          </cell>
          <cell r="B1272" t="str">
            <v>1991-019-04 HHR MITIGATION</v>
          </cell>
        </row>
        <row r="1273">
          <cell r="A1273" t="str">
            <v>00038444</v>
          </cell>
          <cell r="B1273" t="str">
            <v>1991-019-04 IL HUNGRY HORSE MI</v>
          </cell>
        </row>
        <row r="1274">
          <cell r="A1274" t="str">
            <v>00032339</v>
          </cell>
          <cell r="B1274" t="str">
            <v>1991-019-04 PL HHR MITIGATION</v>
          </cell>
        </row>
        <row r="1275">
          <cell r="A1275" t="str">
            <v>00038432</v>
          </cell>
          <cell r="B1275" t="str">
            <v>1991-028-00 IL PIT TAG WILD</v>
          </cell>
        </row>
        <row r="1276">
          <cell r="A1276" t="str">
            <v>00084902</v>
          </cell>
          <cell r="B1276" t="str">
            <v>1991-028-00 PL  PIT TAGGING WI</v>
          </cell>
        </row>
        <row r="1277">
          <cell r="A1277" t="str">
            <v>00037842</v>
          </cell>
          <cell r="B1277" t="str">
            <v>1991-029-00 IL POST RELEASE</v>
          </cell>
        </row>
        <row r="1278">
          <cell r="A1278" t="str">
            <v>00082624</v>
          </cell>
          <cell r="B1278" t="str">
            <v>1991-029-00 PL POST-RELEASE AT</v>
          </cell>
        </row>
        <row r="1279">
          <cell r="A1279" t="str">
            <v>00033543</v>
          </cell>
          <cell r="B1279" t="str">
            <v>1991-046-00 PL SPOKANE TRIBAL</v>
          </cell>
        </row>
        <row r="1280">
          <cell r="A1280" t="str">
            <v>00074741</v>
          </cell>
          <cell r="B1280" t="str">
            <v>1991-047-00 PL SHERMAN CR HATC</v>
          </cell>
        </row>
        <row r="1281">
          <cell r="A1281" t="str">
            <v>00032419</v>
          </cell>
          <cell r="B1281" t="str">
            <v>1991-047-00 PL SHERMAN CREEK H</v>
          </cell>
        </row>
        <row r="1282">
          <cell r="A1282" t="str">
            <v>00038431</v>
          </cell>
          <cell r="B1282" t="str">
            <v>1991-051-00 IL M&amp;E STATISTICAL</v>
          </cell>
        </row>
        <row r="1283">
          <cell r="A1283" t="str">
            <v>00038871</v>
          </cell>
          <cell r="B1283" t="str">
            <v>1991-051-00 PL M&amp;E STATISTICAL</v>
          </cell>
        </row>
        <row r="1284">
          <cell r="A1284" t="str">
            <v>00037767</v>
          </cell>
          <cell r="B1284" t="str">
            <v>1991-055-00 PL NATURAL REARING</v>
          </cell>
        </row>
        <row r="1285">
          <cell r="A1285" t="str">
            <v>00038318</v>
          </cell>
          <cell r="B1285" t="str">
            <v>1991-057-00 IL YAKIMA PHASE 2</v>
          </cell>
        </row>
        <row r="1286">
          <cell r="A1286" t="str">
            <v>00079100</v>
          </cell>
          <cell r="B1286" t="str">
            <v>1991-057-00 PL YAKIMA PHASE 2</v>
          </cell>
        </row>
        <row r="1287">
          <cell r="A1287" t="str">
            <v>00036328</v>
          </cell>
          <cell r="B1287" t="str">
            <v>1991-060-00 PL KALISPELL PEND</v>
          </cell>
        </row>
        <row r="1288">
          <cell r="A1288" t="str">
            <v>00033553</v>
          </cell>
          <cell r="B1288" t="str">
            <v>1991-061-00 PL SWANSON LAKES</v>
          </cell>
        </row>
        <row r="1289">
          <cell r="A1289" t="str">
            <v>00084694</v>
          </cell>
          <cell r="B1289" t="str">
            <v>1991-062-00 PL SPOKANE TRIBE</v>
          </cell>
        </row>
        <row r="1290">
          <cell r="A1290" t="str">
            <v>00036953</v>
          </cell>
          <cell r="B1290" t="str">
            <v>1991-071-00  PL SOCKEYE SALMON</v>
          </cell>
        </row>
        <row r="1291">
          <cell r="A1291" t="str">
            <v>00083823</v>
          </cell>
          <cell r="B1291" t="str">
            <v>1991-072-00 PL REDFISH LAKE SO</v>
          </cell>
        </row>
        <row r="1292">
          <cell r="A1292" t="str">
            <v>00038691</v>
          </cell>
          <cell r="B1292" t="str">
            <v>1991-073-00 IL IDAHO NAT PRODU</v>
          </cell>
        </row>
        <row r="1293">
          <cell r="A1293" t="str">
            <v>00089003</v>
          </cell>
          <cell r="B1293" t="str">
            <v>1991-073-00 PL ID NATURAL PROD</v>
          </cell>
        </row>
        <row r="1294">
          <cell r="A1294" t="str">
            <v>00038319</v>
          </cell>
          <cell r="B1294" t="str">
            <v>1991-075-00 IL YAKIMA PHASE LI</v>
          </cell>
        </row>
        <row r="1295">
          <cell r="A1295" t="str">
            <v>00038600</v>
          </cell>
          <cell r="B1295" t="str">
            <v>1991-075-00 PL YAKIMA PH2 SCRE</v>
          </cell>
        </row>
        <row r="1296">
          <cell r="A1296" t="str">
            <v>00079105</v>
          </cell>
          <cell r="B1296" t="str">
            <v>1991-075-00 PL YAKIMA PHASE 2</v>
          </cell>
        </row>
        <row r="1297">
          <cell r="A1297" t="str">
            <v>00082913</v>
          </cell>
          <cell r="B1297" t="str">
            <v>1991-075-03 PL YAKIMA SC CONST</v>
          </cell>
        </row>
        <row r="1298">
          <cell r="A1298" t="str">
            <v>00109733</v>
          </cell>
          <cell r="B1298" t="str">
            <v>1991-075-04 PL SOUTH NACHES FI</v>
          </cell>
        </row>
        <row r="1299">
          <cell r="A1299" t="str">
            <v>00038678</v>
          </cell>
          <cell r="B1299" t="str">
            <v>1991-078-00 IL BURLINGTON BOTT</v>
          </cell>
        </row>
        <row r="1300">
          <cell r="A1300" t="str">
            <v>00082554</v>
          </cell>
          <cell r="B1300" t="str">
            <v>1991-078-00 PL BURLINGTON BOTT</v>
          </cell>
        </row>
        <row r="1301">
          <cell r="A1301" t="str">
            <v>00032335</v>
          </cell>
          <cell r="B1301" t="str">
            <v>199101903 PL HHR MITIGATION-HA</v>
          </cell>
        </row>
        <row r="1302">
          <cell r="A1302" t="str">
            <v>00038913</v>
          </cell>
          <cell r="B1302" t="str">
            <v>199107500 YAKIMA PHASE II FISH</v>
          </cell>
        </row>
        <row r="1303">
          <cell r="A1303" t="str">
            <v>00038320</v>
          </cell>
          <cell r="B1303" t="str">
            <v>1992-009-00 IL YAKIMA SCREENS</v>
          </cell>
        </row>
        <row r="1304">
          <cell r="A1304" t="str">
            <v>00038912</v>
          </cell>
          <cell r="B1304" t="str">
            <v>1992-009-00 PL O&amp;M YAKIMA PHAS</v>
          </cell>
        </row>
        <row r="1305">
          <cell r="A1305" t="str">
            <v>00079106</v>
          </cell>
          <cell r="B1305" t="str">
            <v>1992-009-00 PL YAKIMA PHA2 SCR</v>
          </cell>
        </row>
        <row r="1306">
          <cell r="A1306" t="str">
            <v>00038390</v>
          </cell>
          <cell r="B1306" t="str">
            <v>1992-010-00 IL HABITAT IMPRVMT</v>
          </cell>
        </row>
        <row r="1307">
          <cell r="A1307" t="str">
            <v>00084140</v>
          </cell>
          <cell r="B1307" t="str">
            <v>1992-010-00 PL FT HALL BOTTOMS</v>
          </cell>
        </row>
        <row r="1308">
          <cell r="A1308" t="str">
            <v>00091143</v>
          </cell>
          <cell r="B1308" t="str">
            <v>1992-010-00 PL FT HALL BOTTOMS</v>
          </cell>
        </row>
        <row r="1309">
          <cell r="A1309" t="str">
            <v>00089004</v>
          </cell>
          <cell r="B1309" t="str">
            <v>1992-022-00 PL PHYSIO ASSESSME</v>
          </cell>
        </row>
        <row r="1310">
          <cell r="A1310" t="str">
            <v>00113902</v>
          </cell>
          <cell r="B1310" t="str">
            <v>1992-024-00 PL ENHANCED COLUMB</v>
          </cell>
        </row>
        <row r="1311">
          <cell r="A1311" t="str">
            <v>00037755</v>
          </cell>
          <cell r="B1311" t="str">
            <v>1992-024-09 IL LAW ENFORCEMENT</v>
          </cell>
        </row>
        <row r="1312">
          <cell r="A1312" t="str">
            <v>00038836</v>
          </cell>
          <cell r="B1312" t="str">
            <v>1992-026-01 PL GRAND RONDE MO</v>
          </cell>
        </row>
        <row r="1313">
          <cell r="A1313" t="str">
            <v>00087608</v>
          </cell>
          <cell r="B1313" t="str">
            <v>1992-026-01 PL GRANDE RONDE MO</v>
          </cell>
        </row>
        <row r="1314">
          <cell r="A1314" t="str">
            <v>00076500</v>
          </cell>
          <cell r="B1314" t="str">
            <v>1992-026-03 PL MODEL WATERSHED</v>
          </cell>
        </row>
        <row r="1315">
          <cell r="A1315" t="str">
            <v>00036527</v>
          </cell>
          <cell r="B1315" t="str">
            <v>1992-026-04 PL GRANDE RONDE</v>
          </cell>
        </row>
        <row r="1316">
          <cell r="A1316" t="str">
            <v>00037944</v>
          </cell>
          <cell r="B1316" t="str">
            <v>1992-040-00 IL REDFISH LAKE SO</v>
          </cell>
        </row>
        <row r="1317">
          <cell r="A1317" t="str">
            <v>00037038</v>
          </cell>
          <cell r="B1317" t="str">
            <v>1992-040-00 PL SOCKEYE CAPTIVE</v>
          </cell>
        </row>
        <row r="1318">
          <cell r="A1318" t="str">
            <v>00074740</v>
          </cell>
          <cell r="B1318" t="str">
            <v>1992-048-00 PL HELLSGATE WINTE</v>
          </cell>
        </row>
        <row r="1319">
          <cell r="A1319" t="str">
            <v>00037779</v>
          </cell>
          <cell r="B1319" t="str">
            <v>1992-059-00 IL AMAZON BASIN/EU</v>
          </cell>
        </row>
        <row r="1320">
          <cell r="A1320" t="str">
            <v>00033572</v>
          </cell>
          <cell r="B1320" t="str">
            <v>1992-059-00 PL AMAZON/WILL. TN</v>
          </cell>
        </row>
        <row r="1321">
          <cell r="A1321" t="str">
            <v>00037720</v>
          </cell>
          <cell r="B1321" t="str">
            <v>1992-061-00 IL PEND ORIELLE WE</v>
          </cell>
        </row>
        <row r="1322">
          <cell r="A1322" t="str">
            <v>00002349</v>
          </cell>
          <cell r="B1322" t="str">
            <v>1992-061-00 PL WETLAND IDF&amp;G 1</v>
          </cell>
        </row>
        <row r="1323">
          <cell r="A1323" t="str">
            <v>00035667</v>
          </cell>
          <cell r="B1323" t="str">
            <v>1992-061-02 PL ALBENI FALLS WL</v>
          </cell>
        </row>
        <row r="1324">
          <cell r="A1324" t="str">
            <v>00107774</v>
          </cell>
          <cell r="B1324" t="str">
            <v>1992-061-03 PL PEND OREILLE WI</v>
          </cell>
        </row>
        <row r="1325">
          <cell r="A1325" t="str">
            <v>00104511</v>
          </cell>
          <cell r="B1325" t="str">
            <v>1992-061-05 PL ALBENI  FALLS</v>
          </cell>
        </row>
        <row r="1326">
          <cell r="A1326" t="str">
            <v>00104915</v>
          </cell>
          <cell r="B1326" t="str">
            <v>1992-061-06 PL ALBENI FALLS WL</v>
          </cell>
        </row>
        <row r="1327">
          <cell r="A1327" t="str">
            <v>00090710</v>
          </cell>
          <cell r="B1327" t="str">
            <v>1992-062-00 PL LOWER YAKIMA VA</v>
          </cell>
        </row>
        <row r="1328">
          <cell r="A1328" t="str">
            <v>00089198</v>
          </cell>
          <cell r="B1328" t="str">
            <v>1992-068-00 PL WILLAMETTE BASI</v>
          </cell>
        </row>
        <row r="1329">
          <cell r="A1329" t="str">
            <v>00097254</v>
          </cell>
          <cell r="B1329" t="str">
            <v>1992-073-00 CL AUTOMATED FISH</v>
          </cell>
        </row>
        <row r="1330">
          <cell r="A1330" t="str">
            <v>00038430</v>
          </cell>
          <cell r="B1330" t="str">
            <v>1993-029-00 IL SURVIVAL EST</v>
          </cell>
        </row>
        <row r="1331">
          <cell r="A1331" t="str">
            <v>00082720</v>
          </cell>
          <cell r="B1331" t="str">
            <v>1993-029-00 PL SURVIVAL EST-PA</v>
          </cell>
        </row>
        <row r="1332">
          <cell r="A1332" t="str">
            <v>00077356</v>
          </cell>
          <cell r="B1332" t="str">
            <v>1993-035-01 PL RED RIVER RESTO</v>
          </cell>
        </row>
        <row r="1333">
          <cell r="A1333" t="str">
            <v>00091406</v>
          </cell>
          <cell r="B1333" t="str">
            <v>1993-036-00 PL HAYSFORK GLORY</v>
          </cell>
        </row>
        <row r="1334">
          <cell r="A1334" t="str">
            <v>00033578</v>
          </cell>
          <cell r="B1334" t="str">
            <v>1993-037-01 PL TECH. ASSISTANC</v>
          </cell>
        </row>
        <row r="1335">
          <cell r="A1335" t="str">
            <v>00105277</v>
          </cell>
          <cell r="B1335" t="str">
            <v>1993-038-00 PL N FK. JOHN DAY</v>
          </cell>
        </row>
        <row r="1336">
          <cell r="A1336" t="str">
            <v>00038677</v>
          </cell>
          <cell r="B1336" t="str">
            <v>1993-040-00 IL FIFTEENMILE CRK</v>
          </cell>
        </row>
        <row r="1337">
          <cell r="A1337" t="str">
            <v>00083854</v>
          </cell>
          <cell r="B1337" t="str">
            <v>1993-040-00 PL FIFTEENMILE CRK</v>
          </cell>
        </row>
        <row r="1338">
          <cell r="A1338" t="str">
            <v>00099455</v>
          </cell>
          <cell r="B1338" t="str">
            <v>1993-040-01 PL 15 MILE CRK STE</v>
          </cell>
        </row>
        <row r="1339">
          <cell r="A1339" t="str">
            <v>00037945</v>
          </cell>
          <cell r="B1339" t="str">
            <v>1993-056-00 IL DEMONSTRATION</v>
          </cell>
        </row>
        <row r="1340">
          <cell r="A1340" t="str">
            <v>00082133</v>
          </cell>
          <cell r="B1340" t="str">
            <v>1993-056-00 PL DEMONSTR OF CAP</v>
          </cell>
        </row>
        <row r="1341">
          <cell r="A1341" t="str">
            <v>00082623</v>
          </cell>
          <cell r="B1341" t="str">
            <v>1993-056-00 PL DEMONSTR OF CAP</v>
          </cell>
        </row>
        <row r="1342">
          <cell r="A1342" t="str">
            <v>00032126</v>
          </cell>
          <cell r="B1342" t="str">
            <v>1993-060-00 PL SELECT AREA FIS</v>
          </cell>
        </row>
        <row r="1343">
          <cell r="A1343" t="str">
            <v>00032127</v>
          </cell>
          <cell r="B1343" t="str">
            <v>1993-060-01 PL SELECT AREA FIS</v>
          </cell>
        </row>
        <row r="1344">
          <cell r="A1344" t="str">
            <v>00032125</v>
          </cell>
          <cell r="B1344" t="str">
            <v>1993-060-02 PL SELECT AREA FIS</v>
          </cell>
        </row>
        <row r="1345">
          <cell r="A1345" t="str">
            <v>00083495</v>
          </cell>
          <cell r="B1345" t="str">
            <v>1993-062-00 PL UPPER SALMON</v>
          </cell>
        </row>
        <row r="1346">
          <cell r="A1346" t="str">
            <v>00036429</v>
          </cell>
          <cell r="B1346" t="str">
            <v>1993-062-00 PL UPPER SALMON R</v>
          </cell>
        </row>
        <row r="1347">
          <cell r="A1347" t="str">
            <v>00037106</v>
          </cell>
          <cell r="B1347" t="str">
            <v>1993-066-00 PL OREGON FISH SCR</v>
          </cell>
        </row>
        <row r="1348">
          <cell r="A1348" t="str">
            <v>00037859</v>
          </cell>
          <cell r="B1348" t="str">
            <v>1994-015-00 IL IDAHO FISH SCRE</v>
          </cell>
        </row>
        <row r="1349">
          <cell r="A1349" t="str">
            <v>00083477</v>
          </cell>
          <cell r="B1349" t="str">
            <v>1994-015-00 PL UPPER SALMON R</v>
          </cell>
        </row>
        <row r="1350">
          <cell r="A1350" t="str">
            <v>00036433</v>
          </cell>
          <cell r="B1350" t="str">
            <v>1994-017-00 PL UPPER SALMON</v>
          </cell>
        </row>
        <row r="1351">
          <cell r="A1351" t="str">
            <v>00036532</v>
          </cell>
          <cell r="B1351" t="str">
            <v>1994-018-00 PL PATAHA WATER</v>
          </cell>
        </row>
        <row r="1352">
          <cell r="A1352" t="str">
            <v>00082156</v>
          </cell>
          <cell r="B1352" t="str">
            <v>1994-018-05 PL IMPLEMENT ASOTI</v>
          </cell>
        </row>
        <row r="1353">
          <cell r="A1353" t="str">
            <v>00038598</v>
          </cell>
          <cell r="B1353" t="str">
            <v>1994-018-06 PL TUCANNON MODEL</v>
          </cell>
        </row>
        <row r="1354">
          <cell r="A1354" t="str">
            <v>00037839</v>
          </cell>
          <cell r="B1354" t="str">
            <v>1994-026-00 IL PACIFIC LAMPREY</v>
          </cell>
        </row>
        <row r="1355">
          <cell r="A1355" t="str">
            <v>00075882</v>
          </cell>
          <cell r="B1355" t="str">
            <v>1994-026-00 PL LAMPREY RESEARC</v>
          </cell>
        </row>
        <row r="1356">
          <cell r="A1356" t="str">
            <v>00037709</v>
          </cell>
          <cell r="B1356" t="str">
            <v>1994-033-00 IL FISH PASSAGE CE</v>
          </cell>
        </row>
        <row r="1357">
          <cell r="A1357" t="str">
            <v>00037194</v>
          </cell>
          <cell r="B1357" t="str">
            <v>1994-033-00 PL FISH PASSAGE CE</v>
          </cell>
        </row>
        <row r="1358">
          <cell r="A1358" t="str">
            <v>00037843</v>
          </cell>
          <cell r="B1358" t="str">
            <v>1994-034-00 IL UPPER CLEARWATE</v>
          </cell>
        </row>
        <row r="1359">
          <cell r="A1359" t="str">
            <v>00036166</v>
          </cell>
          <cell r="B1359" t="str">
            <v>1994-034-00 PL ASSESSING SUMME</v>
          </cell>
        </row>
        <row r="1360">
          <cell r="A1360" t="str">
            <v>00036792</v>
          </cell>
          <cell r="B1360" t="str">
            <v>1994-039-00 PL WALLOWA COUNTY</v>
          </cell>
        </row>
        <row r="1361">
          <cell r="A1361" t="str">
            <v>00087671</v>
          </cell>
          <cell r="B1361" t="str">
            <v>1994-042-00 PL TROUT CREEK OP</v>
          </cell>
        </row>
        <row r="1362">
          <cell r="A1362" t="str">
            <v>00037797</v>
          </cell>
          <cell r="B1362" t="str">
            <v>1994-043-00 IL LAKE ROOSEVELT</v>
          </cell>
        </row>
        <row r="1363">
          <cell r="A1363" t="str">
            <v>00033566</v>
          </cell>
          <cell r="B1363" t="str">
            <v>1994-043-00 PL SPOKANE DATA CO</v>
          </cell>
        </row>
        <row r="1364">
          <cell r="A1364" t="str">
            <v>00103065</v>
          </cell>
          <cell r="B1364" t="str">
            <v>1994-044-00 PL SAGEBRUSH FLAT</v>
          </cell>
        </row>
        <row r="1365">
          <cell r="A1365" t="str">
            <v>00033552</v>
          </cell>
          <cell r="B1365" t="str">
            <v>1994-047-00 PL PEND OREILLE</v>
          </cell>
        </row>
        <row r="1366">
          <cell r="A1366" t="str">
            <v>00037798</v>
          </cell>
          <cell r="B1366" t="str">
            <v>1994-049-00 IL KOOTENAI RIVER</v>
          </cell>
        </row>
        <row r="1367">
          <cell r="A1367" t="str">
            <v>00033557</v>
          </cell>
          <cell r="B1367" t="str">
            <v>1994-049-00 PL CHARLIE KOOTENA</v>
          </cell>
        </row>
        <row r="1368">
          <cell r="A1368" t="str">
            <v>00089479</v>
          </cell>
          <cell r="B1368" t="str">
            <v>1994-050-00 PL SALMON RIVER O</v>
          </cell>
        </row>
        <row r="1369">
          <cell r="A1369" t="str">
            <v>00038441</v>
          </cell>
          <cell r="B1369" t="str">
            <v>1994-053-00 IL BULL TROUT ASSE</v>
          </cell>
        </row>
        <row r="1370">
          <cell r="A1370" t="str">
            <v>00032336</v>
          </cell>
          <cell r="B1370" t="str">
            <v>1994-053-00 PL WILLAMETTE BULL</v>
          </cell>
        </row>
        <row r="1371">
          <cell r="A1371" t="str">
            <v>00038442</v>
          </cell>
          <cell r="B1371" t="str">
            <v>1994-054-00 IL BULL TROUT LIFE</v>
          </cell>
        </row>
        <row r="1372">
          <cell r="A1372" t="str">
            <v>00032340</v>
          </cell>
          <cell r="B1372" t="str">
            <v>1994-054-00 PL NEOR BULL TROUT</v>
          </cell>
        </row>
        <row r="1373">
          <cell r="A1373" t="str">
            <v>00082763</v>
          </cell>
          <cell r="B1373" t="str">
            <v>1994-059-00 PL YAKIMA BASIN EN</v>
          </cell>
        </row>
        <row r="1374">
          <cell r="A1374" t="str">
            <v>00037806</v>
          </cell>
          <cell r="B1374" t="str">
            <v>1994-069-00 IL SPAWNING HABITA</v>
          </cell>
        </row>
        <row r="1375">
          <cell r="A1375" t="str">
            <v>00032350</v>
          </cell>
          <cell r="B1375" t="str">
            <v>1994-069-00 PL SPAWNING HABITA</v>
          </cell>
        </row>
        <row r="1376">
          <cell r="A1376" t="str">
            <v>00084762</v>
          </cell>
          <cell r="B1376" t="str">
            <v>1995 027-00 PL LAKE ROOS. STU</v>
          </cell>
        </row>
        <row r="1377">
          <cell r="A1377" t="str">
            <v>00038445</v>
          </cell>
          <cell r="B1377" t="str">
            <v>1995-001-00 IL KALISPEL TRIBE</v>
          </cell>
        </row>
        <row r="1378">
          <cell r="A1378" t="str">
            <v>00081409</v>
          </cell>
          <cell r="B1378" t="str">
            <v>1995-001-00 PL HABITAT IMPROVE</v>
          </cell>
        </row>
        <row r="1379">
          <cell r="A1379" t="str">
            <v>00032346</v>
          </cell>
          <cell r="B1379" t="str">
            <v>1995-001-02 PL BASS O/M - KAL</v>
          </cell>
        </row>
        <row r="1380">
          <cell r="A1380" t="str">
            <v>00105185</v>
          </cell>
          <cell r="B1380" t="str">
            <v>1995-001-02 PL KALISPEL HATCHE</v>
          </cell>
        </row>
        <row r="1381">
          <cell r="A1381" t="str">
            <v>00107252</v>
          </cell>
          <cell r="B1381" t="str">
            <v>1995-001-02 PL KALISPEL POND M</v>
          </cell>
        </row>
        <row r="1382">
          <cell r="A1382" t="str">
            <v>00108328</v>
          </cell>
          <cell r="B1382" t="str">
            <v>1995-001-02PL KALISPEL BASS HA</v>
          </cell>
        </row>
        <row r="1383">
          <cell r="A1383" t="str">
            <v>00091135</v>
          </cell>
          <cell r="B1383" t="str">
            <v>1995-001-03 PL KALISPEL RESIDE</v>
          </cell>
        </row>
        <row r="1384">
          <cell r="A1384" t="str">
            <v>00038446</v>
          </cell>
          <cell r="B1384" t="str">
            <v>1995-004-00 IL LIBBY RESERVOIR</v>
          </cell>
        </row>
        <row r="1385">
          <cell r="A1385" t="str">
            <v>00091136</v>
          </cell>
          <cell r="B1385" t="str">
            <v>1995-004-00 PL LIBBY MITIGATIO</v>
          </cell>
        </row>
        <row r="1386">
          <cell r="A1386" t="str">
            <v>00038447</v>
          </cell>
          <cell r="B1386" t="str">
            <v>1995-006-00 IL COMPREHENSIVE</v>
          </cell>
        </row>
        <row r="1387">
          <cell r="A1387" t="str">
            <v>00091147</v>
          </cell>
          <cell r="B1387" t="str">
            <v>1995-006-00 PL COMPREHENSIVE</v>
          </cell>
        </row>
        <row r="1388">
          <cell r="A1388" t="str">
            <v>00037769</v>
          </cell>
          <cell r="B1388" t="str">
            <v>1995-007-00 IL HOOD RIVER PROD</v>
          </cell>
        </row>
        <row r="1389">
          <cell r="A1389" t="str">
            <v>00033554</v>
          </cell>
          <cell r="B1389" t="str">
            <v>1995-009-00 PL LAKE ROOSEVELT</v>
          </cell>
        </row>
        <row r="1390">
          <cell r="A1390" t="str">
            <v>00078604</v>
          </cell>
          <cell r="B1390" t="str">
            <v>1995-011-00 PL CF. JO. KOK. EN</v>
          </cell>
        </row>
        <row r="1391">
          <cell r="A1391" t="str">
            <v>00078654</v>
          </cell>
          <cell r="B1391" t="str">
            <v>1995-011-01 PL HYDROACOUSTIC A</v>
          </cell>
        </row>
        <row r="1392">
          <cell r="A1392" t="str">
            <v>00081721</v>
          </cell>
          <cell r="B1392" t="str">
            <v>1995-011-02 PL 3-D ACOUSTIC TE</v>
          </cell>
        </row>
        <row r="1393">
          <cell r="A1393" t="str">
            <v>00089872</v>
          </cell>
          <cell r="B1393" t="str">
            <v>1995-013-00 PL NEZ PERCE TROUT</v>
          </cell>
        </row>
        <row r="1394">
          <cell r="A1394" t="str">
            <v>00091206</v>
          </cell>
          <cell r="B1394" t="str">
            <v>1995-025-00 PL FLATHEAD IFIM</v>
          </cell>
        </row>
        <row r="1395">
          <cell r="A1395" t="str">
            <v>00038448</v>
          </cell>
          <cell r="B1395" t="str">
            <v>1995-028-00 IL ASSESS OF FIS</v>
          </cell>
        </row>
        <row r="1396">
          <cell r="A1396" t="str">
            <v>00032440</v>
          </cell>
          <cell r="B1396" t="str">
            <v>1995-028-00 PL MOSES LAKE FISH</v>
          </cell>
        </row>
        <row r="1397">
          <cell r="A1397" t="str">
            <v>00091127</v>
          </cell>
          <cell r="B1397" t="str">
            <v>1995-028-00 PL MOSES LK FISH</v>
          </cell>
        </row>
        <row r="1398">
          <cell r="A1398" t="str">
            <v>00095133</v>
          </cell>
          <cell r="B1398" t="str">
            <v>1995-033-00 PL O&amp;M YAKIMA PH I</v>
          </cell>
        </row>
        <row r="1399">
          <cell r="A1399" t="str">
            <v>00079104</v>
          </cell>
          <cell r="B1399" t="str">
            <v>1995-033-00 PL YAKIMA PH2 FISH</v>
          </cell>
        </row>
        <row r="1400">
          <cell r="A1400" t="str">
            <v>00002964</v>
          </cell>
          <cell r="B1400" t="str">
            <v>1995-056-00 PL LADD MARSH</v>
          </cell>
        </row>
        <row r="1401">
          <cell r="A1401" t="str">
            <v>00038462</v>
          </cell>
          <cell r="B1401" t="str">
            <v>1995-057-00 PL PALISADES WL</v>
          </cell>
        </row>
        <row r="1402">
          <cell r="A1402" t="str">
            <v>00078602</v>
          </cell>
          <cell r="B1402" t="str">
            <v>1995-057-00 PL S.IDAHO WILDLIF</v>
          </cell>
        </row>
        <row r="1403">
          <cell r="A1403" t="str">
            <v>00036435</v>
          </cell>
          <cell r="B1403" t="str">
            <v>1995-057-00 PL SOUTHERN ID WL</v>
          </cell>
        </row>
        <row r="1404">
          <cell r="A1404" t="str">
            <v>00090821</v>
          </cell>
          <cell r="B1404" t="str">
            <v>1995-060-01 PL UMATILLA R RIPA</v>
          </cell>
        </row>
        <row r="1405">
          <cell r="A1405" t="str">
            <v>00104873</v>
          </cell>
          <cell r="B1405" t="str">
            <v>1995-063-01 PL YKFP/M&amp;E CHANDL</v>
          </cell>
        </row>
        <row r="1406">
          <cell r="A1406" t="str">
            <v>00037557</v>
          </cell>
          <cell r="B1406" t="str">
            <v>1995-063-25 PL YAKIMA/KLICKITA</v>
          </cell>
        </row>
        <row r="1407">
          <cell r="A1407" t="str">
            <v>00088494</v>
          </cell>
          <cell r="B1407" t="str">
            <v>1995-063-35 PL YKFP/KLICKITAT</v>
          </cell>
        </row>
        <row r="1408">
          <cell r="A1408" t="str">
            <v>00105876</v>
          </cell>
          <cell r="B1408" t="str">
            <v>1995-064-24 PL WDFW/YKFP SUPPL</v>
          </cell>
        </row>
        <row r="1409">
          <cell r="A1409" t="str">
            <v>00078908</v>
          </cell>
          <cell r="B1409" t="str">
            <v>1995-064-24 YKFP/WDFW SUPPLEME</v>
          </cell>
        </row>
        <row r="1410">
          <cell r="A1410" t="str">
            <v>00037844</v>
          </cell>
          <cell r="B1410" t="str">
            <v>1995-064-25 IL POLICY/TECHNICA</v>
          </cell>
        </row>
        <row r="1411">
          <cell r="A1411" t="str">
            <v>00037563</v>
          </cell>
          <cell r="B1411" t="str">
            <v>1995-064-25 PL YKFP/WDFW POLIC</v>
          </cell>
        </row>
        <row r="1412">
          <cell r="A1412" t="str">
            <v>00090687</v>
          </cell>
          <cell r="B1412" t="str">
            <v>1995-067-00 PL COLVILLE TRIBE</v>
          </cell>
        </row>
        <row r="1413">
          <cell r="A1413" t="str">
            <v>00084384</v>
          </cell>
          <cell r="B1413" t="str">
            <v>1995-068-00 PL KLICKITAT PASS</v>
          </cell>
        </row>
        <row r="1414">
          <cell r="A1414" t="str">
            <v>00032367</v>
          </cell>
          <cell r="B1414" t="str">
            <v>199500400 PL LIBBY MITIGATION</v>
          </cell>
        </row>
        <row r="1415">
          <cell r="A1415" t="str">
            <v>00032526</v>
          </cell>
          <cell r="B1415" t="str">
            <v>1996-005-00 PL CBFWF ISAB</v>
          </cell>
        </row>
        <row r="1416">
          <cell r="A1416" t="str">
            <v>00036632</v>
          </cell>
          <cell r="B1416" t="str">
            <v>1996-007-00 PL UPPER SALMON</v>
          </cell>
        </row>
        <row r="1417">
          <cell r="A1417" t="str">
            <v>00091150</v>
          </cell>
          <cell r="B1417" t="str">
            <v>1996-007-00 PL UPPER SALMON RI</v>
          </cell>
        </row>
        <row r="1418">
          <cell r="A1418" t="str">
            <v>00075286</v>
          </cell>
          <cell r="B1418" t="str">
            <v>1996-011-00 PL HOFER DAM LADDE</v>
          </cell>
        </row>
        <row r="1419">
          <cell r="A1419" t="str">
            <v>00081884</v>
          </cell>
          <cell r="B1419" t="str">
            <v>1996-011-00 PL JUV SCREENS TRA</v>
          </cell>
        </row>
        <row r="1420">
          <cell r="A1420" t="str">
            <v>00075063</v>
          </cell>
          <cell r="B1420" t="str">
            <v>1996-011-00 PL MILL CREEK FISH</v>
          </cell>
        </row>
        <row r="1421">
          <cell r="A1421" t="str">
            <v>00076220</v>
          </cell>
          <cell r="B1421" t="str">
            <v>1996-011-00 PL WALLA WALLA PAS</v>
          </cell>
        </row>
        <row r="1422">
          <cell r="A1422" t="str">
            <v>00081747</v>
          </cell>
          <cell r="B1422" t="str">
            <v>1996-011-00 PL WALLA WALLA PAS</v>
          </cell>
        </row>
        <row r="1423">
          <cell r="A1423" t="str">
            <v>00036925</v>
          </cell>
          <cell r="B1423" t="str">
            <v>1996-011-00 PL WALLA WALLA SCR</v>
          </cell>
        </row>
        <row r="1424">
          <cell r="A1424" t="str">
            <v>00076049</v>
          </cell>
          <cell r="B1424" t="str">
            <v>1996-011-00 PL WALLA WALLA SCR</v>
          </cell>
        </row>
        <row r="1425">
          <cell r="A1425" t="str">
            <v>00090699</v>
          </cell>
          <cell r="B1425" t="str">
            <v>1996-011-01 PL LITTLE WW SCREE</v>
          </cell>
        </row>
        <row r="1426">
          <cell r="A1426" t="str">
            <v>00037107</v>
          </cell>
          <cell r="B1426" t="str">
            <v>1996-011-02 PL GARDEN CITY/LOW</v>
          </cell>
        </row>
        <row r="1427">
          <cell r="A1427" t="str">
            <v>00112280</v>
          </cell>
          <cell r="B1427" t="str">
            <v>1996-017-00 PL BioAnalyst Supp</v>
          </cell>
        </row>
        <row r="1428">
          <cell r="A1428" t="str">
            <v>00032381</v>
          </cell>
          <cell r="B1428" t="str">
            <v>1996-019-00 SECOND TIER DATA</v>
          </cell>
        </row>
        <row r="1429">
          <cell r="A1429" t="str">
            <v>00038315</v>
          </cell>
          <cell r="B1429" t="str">
            <v>1996-020-00 IL PIT TAGGING SPR</v>
          </cell>
        </row>
        <row r="1430">
          <cell r="A1430" t="str">
            <v>00037711</v>
          </cell>
          <cell r="B1430" t="str">
            <v>1996-020-00 PL  PIT TAGGING SP</v>
          </cell>
        </row>
        <row r="1431">
          <cell r="A1431" t="str">
            <v>00039101</v>
          </cell>
          <cell r="B1431" t="str">
            <v>1996-020-00 PL  PIT TAGGING SP</v>
          </cell>
        </row>
        <row r="1432">
          <cell r="A1432" t="str">
            <v>00078192</v>
          </cell>
          <cell r="B1432" t="str">
            <v>1996-021-00 PL GAS BUBBLE DISE</v>
          </cell>
        </row>
        <row r="1433">
          <cell r="A1433" t="str">
            <v>00100432</v>
          </cell>
          <cell r="B1433" t="str">
            <v>1996-032-01 PL K-BASIN FALL CH</v>
          </cell>
        </row>
        <row r="1434">
          <cell r="A1434" t="str">
            <v>00100433</v>
          </cell>
          <cell r="B1434" t="str">
            <v>1996-032-02 PL K-BASIN MASTER</v>
          </cell>
        </row>
        <row r="1435">
          <cell r="A1435" t="str">
            <v>00078261</v>
          </cell>
          <cell r="B1435" t="str">
            <v>1996-033-27 YAKIMA COHO/FALL C</v>
          </cell>
        </row>
        <row r="1436">
          <cell r="A1436" t="str">
            <v>00078917</v>
          </cell>
          <cell r="B1436" t="str">
            <v>1996-033-30  YKFP-LOWER YAKIMA</v>
          </cell>
        </row>
        <row r="1437">
          <cell r="A1437" t="str">
            <v>00090338</v>
          </cell>
          <cell r="B1437" t="str">
            <v>1996-033-30 PL - YKFP O&amp;M YAKI</v>
          </cell>
        </row>
        <row r="1438">
          <cell r="A1438" t="str">
            <v>00074699</v>
          </cell>
          <cell r="B1438" t="str">
            <v>1996-034-01 PL METHOW VLY IR</v>
          </cell>
        </row>
        <row r="1439">
          <cell r="A1439" t="str">
            <v>00075137</v>
          </cell>
          <cell r="B1439" t="str">
            <v>1996-034-01 PL METHOW VLY IR</v>
          </cell>
        </row>
        <row r="1440">
          <cell r="A1440" t="str">
            <v>00090769</v>
          </cell>
          <cell r="B1440" t="str">
            <v>1996-035-00 PL YAKIMA WS RESTO</v>
          </cell>
        </row>
        <row r="1441">
          <cell r="A1441" t="str">
            <v>00095128</v>
          </cell>
          <cell r="B1441" t="str">
            <v>1996-035-01 PL SATUS CREEK WAT</v>
          </cell>
        </row>
        <row r="1442">
          <cell r="A1442" t="str">
            <v>00036693</v>
          </cell>
          <cell r="B1442" t="str">
            <v>1996-040-00 PL MID COLUMBIA CO</v>
          </cell>
        </row>
        <row r="1443">
          <cell r="A1443" t="str">
            <v>00098651</v>
          </cell>
          <cell r="B1443" t="str">
            <v>1996-040-05 PL BIRDHOUSES FOR</v>
          </cell>
        </row>
        <row r="1444">
          <cell r="A1444" t="str">
            <v>00038360</v>
          </cell>
          <cell r="B1444" t="str">
            <v>1996-042-00 IL OKANOGAN FOCUS</v>
          </cell>
        </row>
        <row r="1445">
          <cell r="A1445" t="str">
            <v>00089606</v>
          </cell>
          <cell r="B1445" t="str">
            <v>1996-042-00 PL OKANOGAN RIVER</v>
          </cell>
        </row>
        <row r="1446">
          <cell r="A1446" t="str">
            <v>00002496</v>
          </cell>
          <cell r="B1446" t="str">
            <v>1996-042-00 PL RESTORE ANAD FI</v>
          </cell>
        </row>
        <row r="1447">
          <cell r="A1447" t="str">
            <v>00079097</v>
          </cell>
          <cell r="B1447" t="str">
            <v>1996-042-00 PL RESTORE/ENHANC</v>
          </cell>
        </row>
        <row r="1448">
          <cell r="A1448" t="str">
            <v>00038326</v>
          </cell>
          <cell r="B1448" t="str">
            <v>1996-043-00 IL JOHNSON CREEK</v>
          </cell>
        </row>
        <row r="1449">
          <cell r="A1449" t="str">
            <v>00037776</v>
          </cell>
          <cell r="B1449" t="str">
            <v>1996-043-00 PL JCAPE</v>
          </cell>
        </row>
        <row r="1450">
          <cell r="A1450" t="str">
            <v>00089006</v>
          </cell>
          <cell r="B1450" t="str">
            <v>1996-043-02 PL JCAPE - PREL DE</v>
          </cell>
        </row>
        <row r="1451">
          <cell r="A1451" t="str">
            <v>00111884</v>
          </cell>
          <cell r="B1451" t="str">
            <v>1996-043-03 PL JOHNSON CREEK W</v>
          </cell>
        </row>
        <row r="1452">
          <cell r="A1452" t="str">
            <v>00033550</v>
          </cell>
          <cell r="B1452" t="str">
            <v>1996-046-01 PL  UMATILLA JED</v>
          </cell>
        </row>
        <row r="1453">
          <cell r="A1453" t="str">
            <v>00082618</v>
          </cell>
          <cell r="B1453" t="str">
            <v>1996-053-00 PL NORTH FORK JOHN</v>
          </cell>
        </row>
        <row r="1454">
          <cell r="A1454" t="str">
            <v>00037941</v>
          </cell>
          <cell r="B1454" t="str">
            <v>1996-067-00 IL MANCHESTER SPRI</v>
          </cell>
        </row>
        <row r="1455">
          <cell r="A1455" t="str">
            <v>00037340</v>
          </cell>
          <cell r="B1455" t="str">
            <v>1996-067-00 PL MANCHESTER SPRI</v>
          </cell>
        </row>
        <row r="1456">
          <cell r="A1456" t="str">
            <v>00036533</v>
          </cell>
          <cell r="B1456" t="str">
            <v>1996-070-00 PL MCKENZIE FOCUS</v>
          </cell>
        </row>
        <row r="1457">
          <cell r="A1457" t="str">
            <v>00075450</v>
          </cell>
          <cell r="B1457" t="str">
            <v>1996-077-02 PL LOLO CREEK</v>
          </cell>
        </row>
        <row r="1458">
          <cell r="A1458" t="str">
            <v>00075439</v>
          </cell>
          <cell r="B1458" t="str">
            <v>1996-077-03 PL SQUAW AND PAPO</v>
          </cell>
        </row>
        <row r="1459">
          <cell r="A1459" t="str">
            <v>00075466</v>
          </cell>
          <cell r="B1459" t="str">
            <v>1996-077-05 PL MCCOMAS MEADOWS</v>
          </cell>
        </row>
        <row r="1460">
          <cell r="A1460" t="str">
            <v>00038089</v>
          </cell>
          <cell r="B1460" t="str">
            <v>1996-080-00 NE OREGON WILDLIFE</v>
          </cell>
        </row>
        <row r="1461">
          <cell r="A1461" t="str">
            <v>00089843</v>
          </cell>
          <cell r="B1461" t="str">
            <v>1996-083-00  PL MCCOY MEADOWS</v>
          </cell>
        </row>
        <row r="1462">
          <cell r="A1462" t="str">
            <v>00090628</v>
          </cell>
          <cell r="B1462" t="str">
            <v>1996-083-00 PL CTUIR-GRANDE RO</v>
          </cell>
        </row>
        <row r="1463">
          <cell r="A1463" t="str">
            <v>00033541</v>
          </cell>
          <cell r="B1463" t="str">
            <v>1996-083-01 MCCOY MEADOWS WATE</v>
          </cell>
        </row>
        <row r="1464">
          <cell r="A1464" t="str">
            <v>00090248</v>
          </cell>
          <cell r="B1464" t="str">
            <v>1996-086-00 PL CLEARWATER FOCU</v>
          </cell>
        </row>
        <row r="1465">
          <cell r="A1465" t="str">
            <v>00032525</v>
          </cell>
          <cell r="B1465" t="str">
            <v>1996-087-01 PL CSKT FLATHEAD W</v>
          </cell>
        </row>
        <row r="1466">
          <cell r="A1466" t="str">
            <v>00091137</v>
          </cell>
          <cell r="B1466" t="str">
            <v>1996-087-01 PL FOCUS WATERSHED</v>
          </cell>
        </row>
        <row r="1467">
          <cell r="A1467" t="str">
            <v>00091142</v>
          </cell>
          <cell r="B1467" t="str">
            <v>1996-087-02 PL FOCUS WATERSHED</v>
          </cell>
        </row>
        <row r="1468">
          <cell r="A1468" t="str">
            <v>00035910</v>
          </cell>
          <cell r="B1468" t="str">
            <v>1996-087-02 PL MONTANA FOCUS W</v>
          </cell>
        </row>
        <row r="1469">
          <cell r="A1469" t="str">
            <v>00090688</v>
          </cell>
          <cell r="B1469" t="str">
            <v>1996-094-00 PL WDFW HABITAT UN</v>
          </cell>
        </row>
        <row r="1470">
          <cell r="A1470" t="str">
            <v>00075538</v>
          </cell>
          <cell r="B1470" t="str">
            <v>1996-094-01 PL SCOTCH CREEK WL</v>
          </cell>
        </row>
        <row r="1471">
          <cell r="A1471" t="str">
            <v>00094622</v>
          </cell>
          <cell r="B1471" t="str">
            <v>1996-102-60 PL F&amp;W LAND ACQUIS</v>
          </cell>
        </row>
        <row r="1472">
          <cell r="A1472" t="str">
            <v>00037777</v>
          </cell>
          <cell r="B1472" t="str">
            <v>1996-46-00 IL WALLA WALLA RIVE</v>
          </cell>
        </row>
        <row r="1473">
          <cell r="A1473" t="str">
            <v>00037108</v>
          </cell>
          <cell r="B1473" t="str">
            <v>199601105 PL MILTON DITCH CONS</v>
          </cell>
        </row>
        <row r="1474">
          <cell r="A1474" t="str">
            <v>00037109</v>
          </cell>
          <cell r="B1474" t="str">
            <v>199601201 PL NURSERY BRIDGE</v>
          </cell>
        </row>
        <row r="1475">
          <cell r="A1475" t="str">
            <v>00032000</v>
          </cell>
          <cell r="B1475" t="str">
            <v>1997-001-00 PL IDAHO CHINOOK S</v>
          </cell>
        </row>
        <row r="1476">
          <cell r="A1476" t="str">
            <v>00038439</v>
          </cell>
          <cell r="B1476" t="str">
            <v>1997-004-00 IL RESIDENT FISH</v>
          </cell>
        </row>
        <row r="1477">
          <cell r="A1477" t="str">
            <v>00081406</v>
          </cell>
          <cell r="B1477" t="str">
            <v>1997-004-00 PL UPPER COL RESID</v>
          </cell>
        </row>
        <row r="1478">
          <cell r="A1478" t="str">
            <v>00032359</v>
          </cell>
          <cell r="B1478" t="str">
            <v>1997-004-00 PL UPPER COL STOCK</v>
          </cell>
        </row>
        <row r="1479">
          <cell r="A1479" t="str">
            <v>00038869</v>
          </cell>
          <cell r="B1479" t="str">
            <v>1997-009-00 PL NEZ PERCE LOWER</v>
          </cell>
        </row>
        <row r="1480">
          <cell r="A1480" t="str">
            <v>00078791</v>
          </cell>
          <cell r="B1480" t="str">
            <v>1997-011-00 PL SHOSHONE-PAIUTE</v>
          </cell>
        </row>
        <row r="1481">
          <cell r="A1481" t="str">
            <v>00105877</v>
          </cell>
          <cell r="B1481" t="str">
            <v>1997-013-00 PL CLE ELUM (YAKIM</v>
          </cell>
        </row>
        <row r="1482">
          <cell r="A1482" t="str">
            <v>00078915</v>
          </cell>
          <cell r="B1482" t="str">
            <v>1997-013-00 UPPER YAKIMA (CLE</v>
          </cell>
        </row>
        <row r="1483">
          <cell r="A1483" t="str">
            <v>00078933</v>
          </cell>
          <cell r="B1483" t="str">
            <v>1997-013-00 UPPER YAKIMA (CLE</v>
          </cell>
        </row>
        <row r="1484">
          <cell r="A1484" t="str">
            <v>00037561</v>
          </cell>
          <cell r="B1484" t="str">
            <v>1997-013-25 PL YKFP OPERATIONS</v>
          </cell>
        </row>
        <row r="1485">
          <cell r="A1485" t="str">
            <v>00041464</v>
          </cell>
          <cell r="B1485" t="str">
            <v>1997-014-00 PL FALL CHINOOK ST</v>
          </cell>
        </row>
        <row r="1486">
          <cell r="A1486" t="str">
            <v>00038333</v>
          </cell>
          <cell r="B1486" t="str">
            <v>1997-015-00 IL NEZ PERCE MSTR</v>
          </cell>
        </row>
        <row r="1487">
          <cell r="A1487" t="str">
            <v>00037537</v>
          </cell>
          <cell r="B1487" t="str">
            <v>1997-015-01 PL IMNAHA RIVER SM</v>
          </cell>
        </row>
        <row r="1488">
          <cell r="A1488" t="str">
            <v>00037796</v>
          </cell>
          <cell r="B1488" t="str">
            <v>1997-019-00 IL STINKING WATER</v>
          </cell>
        </row>
        <row r="1489">
          <cell r="A1489" t="str">
            <v>00033562</v>
          </cell>
          <cell r="B1489" t="str">
            <v>1997-019-00 PL STINK.WATER B.P</v>
          </cell>
        </row>
        <row r="1490">
          <cell r="A1490" t="str">
            <v>00038438</v>
          </cell>
          <cell r="B1490" t="str">
            <v>1997-019-01 IL N FORK MALHEUR</v>
          </cell>
        </row>
        <row r="1491">
          <cell r="A1491" t="str">
            <v>00033564</v>
          </cell>
          <cell r="B1491" t="str">
            <v>1997-019-01 PL NFK MALH. BP</v>
          </cell>
        </row>
        <row r="1492">
          <cell r="A1492" t="str">
            <v>00036665</v>
          </cell>
          <cell r="B1492" t="str">
            <v>1997-023-00 PL INDEPENDENT SCI</v>
          </cell>
        </row>
        <row r="1493">
          <cell r="A1493" t="str">
            <v>00038695</v>
          </cell>
          <cell r="B1493" t="str">
            <v>1997-024-00 IL AVIAN PREDATION</v>
          </cell>
        </row>
        <row r="1494">
          <cell r="A1494" t="str">
            <v>00002575</v>
          </cell>
          <cell r="B1494" t="str">
            <v>1997-024-00 PL AVIAN PREDATION</v>
          </cell>
        </row>
        <row r="1495">
          <cell r="A1495" t="str">
            <v>00074637</v>
          </cell>
          <cell r="B1495" t="str">
            <v>1997-024-00 PL AVIAN PREDATION</v>
          </cell>
        </row>
        <row r="1496">
          <cell r="A1496" t="str">
            <v>00074672</v>
          </cell>
          <cell r="B1496" t="str">
            <v>1997-024-00 PL AVIAN PREDATION</v>
          </cell>
        </row>
        <row r="1497">
          <cell r="A1497" t="str">
            <v>00083157</v>
          </cell>
          <cell r="B1497" t="str">
            <v>1997-024-00 PL AVIAN PREDATION</v>
          </cell>
        </row>
        <row r="1498">
          <cell r="A1498" t="str">
            <v>00102413</v>
          </cell>
          <cell r="B1498" t="str">
            <v>1997-024-00 PL AVIAN PREDATION</v>
          </cell>
        </row>
        <row r="1499">
          <cell r="A1499" t="str">
            <v>00098652</v>
          </cell>
          <cell r="B1499" t="str">
            <v>1997-024-01 PL VIRGINIA CREEK</v>
          </cell>
        </row>
        <row r="1500">
          <cell r="A1500" t="str">
            <v>00098654</v>
          </cell>
          <cell r="B1500" t="str">
            <v>1997-024-01 PL VIRGINIA CREEK</v>
          </cell>
        </row>
        <row r="1501">
          <cell r="A1501" t="str">
            <v>00098655</v>
          </cell>
          <cell r="B1501" t="str">
            <v>1997-024-01 PL VIRGINIA CREEK</v>
          </cell>
        </row>
        <row r="1502">
          <cell r="A1502" t="str">
            <v>00038606</v>
          </cell>
          <cell r="B1502" t="str">
            <v>1997-025-00 PL WALLOWA COUNTY</v>
          </cell>
        </row>
        <row r="1503">
          <cell r="A1503" t="str">
            <v>00038693</v>
          </cell>
          <cell r="B1503" t="str">
            <v>1997-030-00 IL LISTED STOCK AD</v>
          </cell>
        </row>
        <row r="1504">
          <cell r="A1504" t="str">
            <v>00035771</v>
          </cell>
          <cell r="B1504" t="str">
            <v>1997-030-00 PL LISTED CHINOOK</v>
          </cell>
        </row>
        <row r="1505">
          <cell r="A1505" t="str">
            <v>00035798</v>
          </cell>
          <cell r="B1505" t="str">
            <v>1997-034-00 PL MONITORING FINE</v>
          </cell>
        </row>
        <row r="1506">
          <cell r="A1506" t="str">
            <v>00038323</v>
          </cell>
          <cell r="B1506" t="str">
            <v>1997-038-00 IL LISTED STOCK CH</v>
          </cell>
        </row>
        <row r="1507">
          <cell r="A1507" t="str">
            <v>00088997</v>
          </cell>
          <cell r="B1507" t="str">
            <v>1997-038-00 PL GAMETE PRESER</v>
          </cell>
        </row>
        <row r="1508">
          <cell r="A1508" t="str">
            <v>00037722</v>
          </cell>
          <cell r="B1508" t="str">
            <v>1997-038-00 PL SALMONID GAMETE</v>
          </cell>
        </row>
        <row r="1509">
          <cell r="A1509" t="str">
            <v>00089933</v>
          </cell>
          <cell r="B1509" t="str">
            <v>1997-044-00 PL HYDRO REGULATOR</v>
          </cell>
        </row>
        <row r="1510">
          <cell r="A1510" t="str">
            <v>00089947</v>
          </cell>
          <cell r="B1510" t="str">
            <v>1997-047-00 PL YAKIMA RBASIN S</v>
          </cell>
        </row>
        <row r="1511">
          <cell r="A1511" t="str">
            <v>00081684</v>
          </cell>
          <cell r="B1511" t="str">
            <v>1997-049-00 PL TEANAWAY R INST</v>
          </cell>
        </row>
        <row r="1512">
          <cell r="A1512" t="str">
            <v>00090596</v>
          </cell>
          <cell r="B1512" t="str">
            <v>1997-049-00 PL TEANAWAY RIVER</v>
          </cell>
        </row>
        <row r="1513">
          <cell r="A1513" t="str">
            <v>00090602</v>
          </cell>
          <cell r="B1513" t="str">
            <v>1997-049-01 PL TEANAWAY R INST</v>
          </cell>
        </row>
        <row r="1514">
          <cell r="A1514" t="str">
            <v>00090609</v>
          </cell>
          <cell r="B1514" t="str">
            <v>1997-049-02 PL TEANAWAY R INST</v>
          </cell>
        </row>
        <row r="1515">
          <cell r="A1515" t="str">
            <v>00090616</v>
          </cell>
          <cell r="B1515" t="str">
            <v>1997-049-02 PL TEANAWAY R INST</v>
          </cell>
        </row>
        <row r="1516">
          <cell r="A1516" t="str">
            <v>00104577</v>
          </cell>
          <cell r="B1516" t="str">
            <v>1997-051-00 PL YAKIMA SIDE CHA</v>
          </cell>
        </row>
        <row r="1517">
          <cell r="A1517" t="str">
            <v>00078907</v>
          </cell>
          <cell r="B1517" t="str">
            <v>1997-051-00 YAKIMA RIVER SIDE</v>
          </cell>
        </row>
        <row r="1518">
          <cell r="A1518" t="str">
            <v>00090800</v>
          </cell>
          <cell r="B1518" t="str">
            <v>1997-052-00 PL YAKIMA R REARIN</v>
          </cell>
        </row>
        <row r="1519">
          <cell r="A1519" t="str">
            <v>00088377</v>
          </cell>
          <cell r="B1519" t="str">
            <v>1997-053-00 PL TOPPENISH-SIMCO</v>
          </cell>
        </row>
        <row r="1520">
          <cell r="A1520" t="str">
            <v>00083825</v>
          </cell>
          <cell r="B1520" t="str">
            <v>1997-056-00 PL LO KLICKITAT RE</v>
          </cell>
        </row>
        <row r="1521">
          <cell r="A1521" t="str">
            <v>00033499</v>
          </cell>
          <cell r="B1521" t="str">
            <v>1997-059-00 PL WILDLIFE COALIT</v>
          </cell>
        </row>
        <row r="1522">
          <cell r="A1522" t="str">
            <v>00091588</v>
          </cell>
          <cell r="B1522" t="str">
            <v>1997-059-02 PL WSIR-ORWL PLAN</v>
          </cell>
        </row>
        <row r="1523">
          <cell r="A1523" t="str">
            <v>00095637</v>
          </cell>
          <cell r="B1523" t="str">
            <v>1997-059-03 PL OREGON WILDLIFE</v>
          </cell>
        </row>
        <row r="1524">
          <cell r="A1524" t="str">
            <v>00076114</v>
          </cell>
          <cell r="B1524" t="str">
            <v>1997-060-00 PL CLEARWATER FOC</v>
          </cell>
        </row>
        <row r="1525">
          <cell r="A1525" t="str">
            <v>00075454</v>
          </cell>
          <cell r="B1525" t="str">
            <v>1997-060-00 PL CLEARWATER FOCU</v>
          </cell>
        </row>
        <row r="1526">
          <cell r="A1526" t="str">
            <v>00112170</v>
          </cell>
          <cell r="B1526" t="str">
            <v>1997-097-00   PL LITTLE DARK C</v>
          </cell>
        </row>
        <row r="1527">
          <cell r="A1527" t="str">
            <v>00091580</v>
          </cell>
          <cell r="B1527" t="str">
            <v>1997-100-00 PL CTUIR HABITAT A</v>
          </cell>
        </row>
        <row r="1528">
          <cell r="A1528" t="str">
            <v>00078456</v>
          </cell>
          <cell r="B1528" t="str">
            <v>199701300 - YKFP CLE ELUM HATC</v>
          </cell>
        </row>
        <row r="1529">
          <cell r="A1529" t="str">
            <v>00098653</v>
          </cell>
          <cell r="B1529" t="str">
            <v>1997702401 PL VIRGINIA CREEEK</v>
          </cell>
        </row>
        <row r="1530">
          <cell r="A1530" t="str">
            <v>00035678</v>
          </cell>
          <cell r="B1530" t="str">
            <v>1998-001-00 PL  ANALYTICAL SUP</v>
          </cell>
        </row>
        <row r="1531">
          <cell r="A1531" t="str">
            <v>00036335</v>
          </cell>
          <cell r="B1531" t="str">
            <v>1998-001-003 PL SPAWNING DISTR</v>
          </cell>
        </row>
        <row r="1532">
          <cell r="A1532" t="str">
            <v>00036437</v>
          </cell>
          <cell r="B1532" t="str">
            <v>1998-001-004 PL M&amp;E-YEARLING</v>
          </cell>
        </row>
        <row r="1533">
          <cell r="A1533" t="str">
            <v>00038436</v>
          </cell>
          <cell r="B1533" t="str">
            <v>1998-002-00 IL SNAKE RIVER NAT</v>
          </cell>
        </row>
        <row r="1534">
          <cell r="A1534" t="str">
            <v>00032371</v>
          </cell>
          <cell r="B1534" t="str">
            <v>1998-002-00 PL SNAKE R SALMON</v>
          </cell>
        </row>
        <row r="1535">
          <cell r="A1535" t="str">
            <v>00091139</v>
          </cell>
          <cell r="B1535" t="str">
            <v>1998-002-00 PL SNAKE R SALMONI</v>
          </cell>
        </row>
        <row r="1536">
          <cell r="A1536" t="str">
            <v>00083824</v>
          </cell>
          <cell r="B1536" t="str">
            <v>1998-003-00 PL SPOKANE WL O&amp;M</v>
          </cell>
        </row>
        <row r="1537">
          <cell r="A1537" t="str">
            <v>00032655</v>
          </cell>
          <cell r="B1537" t="str">
            <v>1998-004-01 PL ELECTRONIC FISH</v>
          </cell>
        </row>
        <row r="1538">
          <cell r="A1538" t="str">
            <v>00102607</v>
          </cell>
          <cell r="B1538" t="str">
            <v>1998-004-04 PL DEVELOPMENT OF</v>
          </cell>
        </row>
        <row r="1539">
          <cell r="A1539" t="str">
            <v>00076219</v>
          </cell>
          <cell r="B1539" t="str">
            <v>1998-007-01 PL GRESP ACCLIMATI</v>
          </cell>
        </row>
        <row r="1540">
          <cell r="A1540" t="str">
            <v>00090441</v>
          </cell>
          <cell r="B1540" t="str">
            <v>1998-007-01 PL GRESSPP SATELLI</v>
          </cell>
        </row>
        <row r="1541">
          <cell r="A1541" t="str">
            <v>00036946</v>
          </cell>
          <cell r="B1541" t="str">
            <v>1998-007-02 PL GRANDE RONDE CH</v>
          </cell>
        </row>
        <row r="1542">
          <cell r="A1542" t="str">
            <v>00038071</v>
          </cell>
          <cell r="B1542" t="str">
            <v>1998-007-03 IL GRANDE RONDE SU</v>
          </cell>
        </row>
        <row r="1543">
          <cell r="A1543" t="str">
            <v>00037111</v>
          </cell>
          <cell r="B1543" t="str">
            <v>1998-007-03 PL GRANDE RONDE OM</v>
          </cell>
        </row>
        <row r="1544">
          <cell r="A1544" t="str">
            <v>00037972</v>
          </cell>
          <cell r="B1544" t="str">
            <v>1998-007-04 PL GR SUPPLEMENTA</v>
          </cell>
        </row>
        <row r="1545">
          <cell r="A1545" t="str">
            <v>00078072</v>
          </cell>
          <cell r="B1545" t="str">
            <v>1998-008-00 PL REGIONAL FORUM</v>
          </cell>
        </row>
        <row r="1546">
          <cell r="A1546" t="str">
            <v>00037943</v>
          </cell>
          <cell r="B1546" t="str">
            <v>1998-010-01 IL GRANDE RONDE CA</v>
          </cell>
        </row>
        <row r="1547">
          <cell r="A1547" t="str">
            <v>00032004</v>
          </cell>
          <cell r="B1547" t="str">
            <v>1998-010-01 PL GRANDE RONDE SP</v>
          </cell>
        </row>
        <row r="1548">
          <cell r="A1548" t="str">
            <v>00037731</v>
          </cell>
          <cell r="B1548" t="str">
            <v>1998-010-05 PL FALL CHINOOK AC</v>
          </cell>
        </row>
        <row r="1549">
          <cell r="A1549" t="str">
            <v>00038328</v>
          </cell>
          <cell r="B1549" t="str">
            <v>1998-010-06 IL CAPTIVE BTROODS</v>
          </cell>
        </row>
        <row r="1550">
          <cell r="A1550" t="str">
            <v>00037708</v>
          </cell>
          <cell r="B1550" t="str">
            <v>1998-010-06 PL CAPTIVE BROODST</v>
          </cell>
        </row>
        <row r="1551">
          <cell r="A1551" t="str">
            <v>00040227</v>
          </cell>
          <cell r="B1551" t="str">
            <v>1998-011-00 PL MT NAT HERITAGE</v>
          </cell>
        </row>
        <row r="1552">
          <cell r="A1552" t="str">
            <v>00075598</v>
          </cell>
          <cell r="B1552" t="str">
            <v>1998-012-00 PL GEOGRAPHIC INFO</v>
          </cell>
        </row>
        <row r="1553">
          <cell r="A1553" t="str">
            <v>00091723</v>
          </cell>
          <cell r="B1553" t="str">
            <v>1998-013-00 PL WRITER-EDITOR</v>
          </cell>
        </row>
        <row r="1554">
          <cell r="A1554" t="str">
            <v>00082533</v>
          </cell>
          <cell r="B1554" t="str">
            <v>1998-013-01 SOCKEYE/CHINOOK</v>
          </cell>
        </row>
        <row r="1555">
          <cell r="A1555" t="str">
            <v>00094832</v>
          </cell>
          <cell r="B1555" t="str">
            <v>1998-014-00 PL CANADA-USA SHEL</v>
          </cell>
        </row>
        <row r="1556">
          <cell r="A1556" t="str">
            <v>00082531</v>
          </cell>
          <cell r="B1556" t="str">
            <v>1998-014-00 PL OCEAN SURVIVAL</v>
          </cell>
        </row>
        <row r="1557">
          <cell r="A1557" t="str">
            <v>00075539</v>
          </cell>
          <cell r="B1557" t="str">
            <v>1998-015-00 PL USFWS WASHINGTO</v>
          </cell>
        </row>
        <row r="1558">
          <cell r="A1558" t="str">
            <v>00078905</v>
          </cell>
          <cell r="B1558" t="str">
            <v>1998-015-06 PL LAKE BILLY SHAW</v>
          </cell>
        </row>
        <row r="1559">
          <cell r="A1559" t="str">
            <v>00088546</v>
          </cell>
          <cell r="B1559" t="str">
            <v>1998-016-00 PL ODFW JOHN DAY</v>
          </cell>
        </row>
        <row r="1560">
          <cell r="A1560" t="str">
            <v>00090641</v>
          </cell>
          <cell r="B1560" t="str">
            <v>1998-017-00 PL GRAVEL PUSH UP</v>
          </cell>
        </row>
        <row r="1561">
          <cell r="A1561" t="str">
            <v>00038253</v>
          </cell>
          <cell r="B1561" t="str">
            <v>1998-018-00 IL INSTALL IRRIGAT</v>
          </cell>
        </row>
        <row r="1562">
          <cell r="A1562" t="str">
            <v>00035922</v>
          </cell>
          <cell r="B1562" t="str">
            <v>1998-018-00 PL JOHN DAY WATER</v>
          </cell>
        </row>
        <row r="1563">
          <cell r="A1563" t="str">
            <v>00083395</v>
          </cell>
          <cell r="B1563" t="str">
            <v>1998-018-00 PL JOHN DAY WATER</v>
          </cell>
        </row>
        <row r="1564">
          <cell r="A1564" t="str">
            <v>00032002</v>
          </cell>
          <cell r="B1564" t="str">
            <v>1998-019-00 PL WIND RIVER WATE</v>
          </cell>
        </row>
        <row r="1565">
          <cell r="A1565" t="str">
            <v>00083320</v>
          </cell>
          <cell r="B1565" t="str">
            <v>1998-019-00 PL WIND RIVER WTR</v>
          </cell>
        </row>
        <row r="1566">
          <cell r="A1566" t="str">
            <v>00082149</v>
          </cell>
          <cell r="B1566" t="str">
            <v>1998-019-01 PL WIND RIVER WTR</v>
          </cell>
        </row>
        <row r="1567">
          <cell r="A1567" t="str">
            <v>00033570</v>
          </cell>
          <cell r="B1567" t="str">
            <v>1998-020-00 PL GLENN WDF</v>
          </cell>
        </row>
        <row r="1568">
          <cell r="A1568" t="str">
            <v>00035657</v>
          </cell>
          <cell r="B1568" t="str">
            <v>1998-021-00 PL HOOD RIVER FISH</v>
          </cell>
        </row>
        <row r="1569">
          <cell r="A1569" t="str">
            <v>00087673</v>
          </cell>
          <cell r="B1569" t="str">
            <v>1998-021-00 PL HOOD RIVER FISH</v>
          </cell>
        </row>
        <row r="1570">
          <cell r="A1570" t="str">
            <v>00032578</v>
          </cell>
          <cell r="B1570" t="str">
            <v>1998-022-00 PL ACQUISITION OF</v>
          </cell>
        </row>
        <row r="1571">
          <cell r="A1571" t="str">
            <v>00091343</v>
          </cell>
          <cell r="B1571" t="str">
            <v>1998-025-00 PL EARLY WINTER CK</v>
          </cell>
        </row>
        <row r="1572">
          <cell r="A1572" t="str">
            <v>00081414</v>
          </cell>
          <cell r="B1572" t="str">
            <v>1998-026-00 PL DOCUMENT NATIVE</v>
          </cell>
        </row>
        <row r="1573">
          <cell r="A1573" t="str">
            <v>00091138</v>
          </cell>
          <cell r="B1573" t="str">
            <v>1998-026-00 PL NATIVE TROUT DO</v>
          </cell>
        </row>
        <row r="1574">
          <cell r="A1574" t="str">
            <v>00075979</v>
          </cell>
          <cell r="B1574" t="str">
            <v>1998-028-00 PL IMPLEMENT TROUT</v>
          </cell>
        </row>
        <row r="1575">
          <cell r="A1575" t="str">
            <v>00076484</v>
          </cell>
          <cell r="B1575" t="str">
            <v>1998-028-01 PL TROUT CREEK WAT</v>
          </cell>
        </row>
        <row r="1576">
          <cell r="A1576" t="str">
            <v>00091349</v>
          </cell>
          <cell r="B1576" t="str">
            <v>1998-029-00 PL GOAT CRK IN-ST</v>
          </cell>
        </row>
        <row r="1577">
          <cell r="A1577" t="str">
            <v>00090339</v>
          </cell>
          <cell r="B1577" t="str">
            <v>1998-031-00 PL WY-KAN-USH-MI</v>
          </cell>
        </row>
        <row r="1578">
          <cell r="A1578" t="str">
            <v>00090375</v>
          </cell>
          <cell r="B1578" t="str">
            <v>1998-031-00 PL WY-KAN-USH-MI</v>
          </cell>
        </row>
        <row r="1579">
          <cell r="A1579" t="str">
            <v>00090711</v>
          </cell>
          <cell r="B1579" t="str">
            <v>1998-033-00 PL UPPER TOPPENISH</v>
          </cell>
        </row>
        <row r="1580">
          <cell r="A1580" t="str">
            <v>00081751</v>
          </cell>
          <cell r="B1580" t="str">
            <v>1998-034-00 ME SAFE ACCES YAKI</v>
          </cell>
        </row>
        <row r="1581">
          <cell r="A1581" t="str">
            <v>00032421</v>
          </cell>
          <cell r="B1581" t="str">
            <v>1998-034-00 PL EST SAFE ACCESS</v>
          </cell>
        </row>
        <row r="1582">
          <cell r="A1582" t="str">
            <v>00089189</v>
          </cell>
          <cell r="B1582" t="str">
            <v>1998-034-00 PL REESTAB SAFE AC</v>
          </cell>
        </row>
        <row r="1583">
          <cell r="A1583" t="str">
            <v>00082428</v>
          </cell>
          <cell r="B1583" t="str">
            <v>1998-035-01 PL WATRSHD RSPNSE</v>
          </cell>
        </row>
        <row r="1584">
          <cell r="A1584" t="str">
            <v>00040233</v>
          </cell>
          <cell r="B1584" t="str">
            <v>1998-051-00 PL WA NAT HERITAGE</v>
          </cell>
        </row>
        <row r="1585">
          <cell r="A1585" t="str">
            <v>00088882</v>
          </cell>
          <cell r="B1585" t="str">
            <v>1998-056-00 PL NMFS NET EXCHAN</v>
          </cell>
        </row>
        <row r="1586">
          <cell r="A1586" t="str">
            <v>00038604</v>
          </cell>
          <cell r="B1586" t="str">
            <v>1999-002-00 ASOTIN MODEL WATER</v>
          </cell>
        </row>
        <row r="1587">
          <cell r="A1587" t="str">
            <v>00106022</v>
          </cell>
          <cell r="B1587" t="str">
            <v>1999-002-00 PL ASOTIN WATERSHE</v>
          </cell>
        </row>
        <row r="1588">
          <cell r="A1588" t="str">
            <v>00108838</v>
          </cell>
          <cell r="B1588" t="str">
            <v>1999-002-00 PL ASOTIN WATERSHE</v>
          </cell>
        </row>
        <row r="1589">
          <cell r="A1589" t="str">
            <v>00031987</v>
          </cell>
          <cell r="B1589" t="str">
            <v>1999-003-01 PL SALMON SPAWNING</v>
          </cell>
        </row>
        <row r="1590">
          <cell r="A1590" t="str">
            <v>00031990</v>
          </cell>
          <cell r="B1590" t="str">
            <v>1999-003-02 PL SALMON SPAWNING</v>
          </cell>
        </row>
        <row r="1591">
          <cell r="A1591" t="str">
            <v>00031992</v>
          </cell>
          <cell r="B1591" t="str">
            <v>1999-003-03 PL SALMON SPAWNING</v>
          </cell>
        </row>
        <row r="1592">
          <cell r="A1592" t="str">
            <v>00031982</v>
          </cell>
          <cell r="B1592" t="str">
            <v>1999-003-04 PL F CHIN &amp; CHUM S</v>
          </cell>
        </row>
        <row r="1593">
          <cell r="A1593" t="str">
            <v>00031993</v>
          </cell>
          <cell r="B1593" t="str">
            <v>1999-003-05 PL FALL CHIN &amp; CHU</v>
          </cell>
        </row>
        <row r="1594">
          <cell r="A1594" t="str">
            <v>00090799</v>
          </cell>
          <cell r="B1594" t="str">
            <v>1999-006-00 PL BAKEOVEN RIPARI</v>
          </cell>
        </row>
        <row r="1595">
          <cell r="A1595" t="str">
            <v>00082706</v>
          </cell>
          <cell r="B1595" t="str">
            <v>1999-008-00 PL  Water Acquisit</v>
          </cell>
        </row>
        <row r="1596">
          <cell r="A1596" t="str">
            <v>00090762</v>
          </cell>
          <cell r="B1596" t="str">
            <v>1999-010-00 PL PINE HOLLOW</v>
          </cell>
        </row>
        <row r="1597">
          <cell r="A1597" t="str">
            <v>00033538</v>
          </cell>
          <cell r="B1597" t="str">
            <v>1999-013-00 PL AHTANUM CR WATE</v>
          </cell>
        </row>
        <row r="1598">
          <cell r="A1598" t="str">
            <v>00088422</v>
          </cell>
          <cell r="B1598" t="str">
            <v>1999-014-00 PL LITTLE CANYON</v>
          </cell>
        </row>
        <row r="1599">
          <cell r="A1599" t="str">
            <v>00083488</v>
          </cell>
          <cell r="B1599" t="str">
            <v>1999-015-00 PL NICHOLS CANYON</v>
          </cell>
        </row>
        <row r="1600">
          <cell r="A1600" t="str">
            <v>00075462</v>
          </cell>
          <cell r="B1600" t="str">
            <v>1999-016-00 PL BIG CANYON CREE</v>
          </cell>
        </row>
        <row r="1601">
          <cell r="A1601" t="str">
            <v>00075461</v>
          </cell>
          <cell r="B1601" t="str">
            <v>1999-017-00 PL LAPWAI CREEK</v>
          </cell>
        </row>
        <row r="1602">
          <cell r="A1602" t="str">
            <v>00038461</v>
          </cell>
          <cell r="B1602" t="str">
            <v>1999-018-00 PL QUALIFY/QUANTIF</v>
          </cell>
        </row>
        <row r="1603">
          <cell r="A1603" t="str">
            <v>00089478</v>
          </cell>
          <cell r="B1603" t="str">
            <v>1999-019-00 PL SALMON RIVER CH</v>
          </cell>
        </row>
        <row r="1604">
          <cell r="A1604" t="str">
            <v>00089487</v>
          </cell>
          <cell r="B1604" t="str">
            <v>1999-020-00 PL ANALYSE PERSIST</v>
          </cell>
        </row>
        <row r="1605">
          <cell r="A1605" t="str">
            <v>00036951</v>
          </cell>
          <cell r="B1605" t="str">
            <v>1999-021-00 PL PATAHA WATER</v>
          </cell>
        </row>
        <row r="1606">
          <cell r="A1606" t="str">
            <v>00038437</v>
          </cell>
          <cell r="B1606" t="str">
            <v>1999-022-00 IL ASSESSING GENET</v>
          </cell>
        </row>
        <row r="1607">
          <cell r="A1607" t="str">
            <v>00032353</v>
          </cell>
          <cell r="B1607" t="str">
            <v>1999-022-00 PL ASSESS COL R ST</v>
          </cell>
        </row>
        <row r="1608">
          <cell r="A1608" t="str">
            <v>00039741</v>
          </cell>
          <cell r="B1608" t="str">
            <v>1999-023-00 PL CHUMSTICK CK NO</v>
          </cell>
        </row>
        <row r="1609">
          <cell r="A1609" t="str">
            <v>00091140</v>
          </cell>
          <cell r="B1609" t="str">
            <v>1999-024-00 PL BULL TROUT ASSE</v>
          </cell>
        </row>
        <row r="1610">
          <cell r="A1610" t="str">
            <v>00096601</v>
          </cell>
          <cell r="B1610" t="str">
            <v>1999-024-00 PL BULL TROUT ASSE</v>
          </cell>
        </row>
        <row r="1611">
          <cell r="A1611" t="str">
            <v>00082604</v>
          </cell>
          <cell r="B1611" t="str">
            <v>1999-025-00 PL SANDY R DELTA</v>
          </cell>
        </row>
        <row r="1612">
          <cell r="A1612" t="str">
            <v>00038679</v>
          </cell>
          <cell r="B1612" t="str">
            <v>1999-026-00 IL SANDY RIVER DEL</v>
          </cell>
        </row>
        <row r="1613">
          <cell r="A1613" t="str">
            <v>00082605</v>
          </cell>
          <cell r="B1613" t="str">
            <v>1999-026-00 PL SANDY RIV DELTA</v>
          </cell>
        </row>
        <row r="1614">
          <cell r="A1614" t="str">
            <v>00076782</v>
          </cell>
          <cell r="B1614" t="str">
            <v>1999-034-00 PL FEDERAL CAUCUS</v>
          </cell>
        </row>
        <row r="1615">
          <cell r="A1615" t="str">
            <v>00076108</v>
          </cell>
          <cell r="B1615" t="str">
            <v>1999-034-00 PL FEDERAL CAUCUS/</v>
          </cell>
        </row>
        <row r="1616">
          <cell r="A1616" t="str">
            <v>00036694</v>
          </cell>
          <cell r="B1616" t="str">
            <v>1999-035-00 PL HATCHERY &amp; HARV</v>
          </cell>
        </row>
        <row r="1617">
          <cell r="A1617" t="str">
            <v>00091348</v>
          </cell>
          <cell r="B1617" t="str">
            <v>1999-041-00 PL NUTRIENTS SPAWN</v>
          </cell>
        </row>
        <row r="1618">
          <cell r="A1618" t="str">
            <v>00094984</v>
          </cell>
          <cell r="B1618" t="str">
            <v>1999-047-00 PL WET MEADOW INVE</v>
          </cell>
        </row>
        <row r="1619">
          <cell r="A1619" t="str">
            <v>00106487</v>
          </cell>
          <cell r="B1619" t="str">
            <v>1999-054-00 PL ASOTIN CREEK IN</v>
          </cell>
        </row>
        <row r="1620">
          <cell r="A1620" t="str">
            <v>00081282</v>
          </cell>
          <cell r="B1620" t="str">
            <v>1999-056-00 PL LADD MARSH</v>
          </cell>
        </row>
        <row r="1621">
          <cell r="A1621" t="str">
            <v>00106486</v>
          </cell>
          <cell r="B1621" t="str">
            <v>1999-060-00 PL ASOTIN WATERSHE</v>
          </cell>
        </row>
        <row r="1622">
          <cell r="A1622" t="str">
            <v>00039683</v>
          </cell>
          <cell r="B1622" t="str">
            <v>1999-061-00 GRANDE RONDE-UNION</v>
          </cell>
        </row>
        <row r="1623">
          <cell r="A1623" t="str">
            <v>00111107</v>
          </cell>
          <cell r="B1623" t="str">
            <v>1999-070-00 PL WALLOWA COUNTY</v>
          </cell>
        </row>
        <row r="1624">
          <cell r="A1624" t="str">
            <v>00032341</v>
          </cell>
          <cell r="B1624" t="str">
            <v>199902400 BULL TROUT ASSESSMEN</v>
          </cell>
        </row>
        <row r="1625">
          <cell r="A1625" t="str">
            <v>00036700</v>
          </cell>
          <cell r="B1625" t="str">
            <v>2000-001-00 PL OMAK CREEK</v>
          </cell>
        </row>
        <row r="1626">
          <cell r="A1626" t="str">
            <v>00090891</v>
          </cell>
          <cell r="B1626" t="str">
            <v>2000-002-00 PL REMOVE BARRIERS</v>
          </cell>
        </row>
        <row r="1627">
          <cell r="A1627" t="str">
            <v>00091346</v>
          </cell>
          <cell r="B1627" t="str">
            <v>2000-002-00 PL REMOVE BARRIERS</v>
          </cell>
        </row>
        <row r="1628">
          <cell r="A1628" t="str">
            <v>00038435</v>
          </cell>
          <cell r="B1628" t="str">
            <v>2000-004-00 IL PROTECT WIGWAM</v>
          </cell>
        </row>
        <row r="1629">
          <cell r="A1629" t="str">
            <v>00087405</v>
          </cell>
          <cell r="B1629" t="str">
            <v>2000-004-00 PL WIGWAM BULL TR</v>
          </cell>
        </row>
        <row r="1630">
          <cell r="A1630" t="str">
            <v>00036949</v>
          </cell>
          <cell r="B1630" t="str">
            <v>2000-006-00 PL TRNG SUPPORT</v>
          </cell>
        </row>
        <row r="1631">
          <cell r="A1631" t="str">
            <v>00091134</v>
          </cell>
          <cell r="B1631" t="str">
            <v>2000-007-00 PL ERYTHROMYCIN IN</v>
          </cell>
        </row>
        <row r="1632">
          <cell r="A1632" t="str">
            <v>00032384</v>
          </cell>
          <cell r="B1632" t="str">
            <v>2000-007-00 PL INFRASTRUCTURE</v>
          </cell>
        </row>
        <row r="1633">
          <cell r="A1633" t="str">
            <v>00033565</v>
          </cell>
          <cell r="B1633" t="str">
            <v>2000-009-00 PL LOGAN VALLEY WL</v>
          </cell>
        </row>
        <row r="1634">
          <cell r="A1634" t="str">
            <v>00101201</v>
          </cell>
          <cell r="B1634" t="str">
            <v>2000-010-00 PL KLICKITAT RIVER</v>
          </cell>
        </row>
        <row r="1635">
          <cell r="A1635" t="str">
            <v>00101205</v>
          </cell>
          <cell r="B1635" t="str">
            <v>2000-011-00 PL ROCK CREEK WATE</v>
          </cell>
        </row>
        <row r="1636">
          <cell r="A1636" t="str">
            <v>00037841</v>
          </cell>
          <cell r="B1636" t="str">
            <v>2000-012-00 IL EVAL FACTORS LI</v>
          </cell>
        </row>
        <row r="1637">
          <cell r="A1637" t="str">
            <v>00036336</v>
          </cell>
          <cell r="B1637" t="str">
            <v>2000-012-00 PL EVALUATE FACTOR</v>
          </cell>
        </row>
        <row r="1638">
          <cell r="A1638" t="str">
            <v>00037939</v>
          </cell>
          <cell r="B1638" t="str">
            <v>2000-013-00 IL EVAL REINTRODUC</v>
          </cell>
        </row>
        <row r="1639">
          <cell r="A1639" t="str">
            <v>00082989</v>
          </cell>
          <cell r="B1639" t="str">
            <v>2000-013-00 PL  EVAL REINTRO O</v>
          </cell>
        </row>
        <row r="1640">
          <cell r="A1640" t="str">
            <v>00036338</v>
          </cell>
          <cell r="B1640" t="str">
            <v>2000-014-00 PL HABITAT&amp;POP DYN</v>
          </cell>
        </row>
        <row r="1641">
          <cell r="A1641" t="str">
            <v>00038252</v>
          </cell>
          <cell r="B1641" t="str">
            <v>2000-015-00 IL ACQUIRE OXBOW</v>
          </cell>
        </row>
        <row r="1642">
          <cell r="A1642" t="str">
            <v>00038767</v>
          </cell>
          <cell r="B1642" t="str">
            <v>2000-015-00 PL ACQUIRE OXBOW</v>
          </cell>
        </row>
        <row r="1643">
          <cell r="A1643" t="str">
            <v>00033545</v>
          </cell>
          <cell r="B1643" t="str">
            <v>2000-016-00 PL TUAL. ACQ.</v>
          </cell>
        </row>
        <row r="1644">
          <cell r="A1644" t="str">
            <v>00037721</v>
          </cell>
          <cell r="B1644" t="str">
            <v>2000-017-00 IL RECONDITION WIL</v>
          </cell>
        </row>
        <row r="1645">
          <cell r="A1645" t="str">
            <v>00035659</v>
          </cell>
          <cell r="B1645" t="str">
            <v>2000-017-00 PL CRITFC WILD KEL</v>
          </cell>
        </row>
        <row r="1646">
          <cell r="A1646" t="str">
            <v>00082615</v>
          </cell>
          <cell r="B1646" t="str">
            <v>2000-018-00 PL LAKE ROOSEVELT</v>
          </cell>
        </row>
        <row r="1647">
          <cell r="A1647" t="str">
            <v>00003025</v>
          </cell>
          <cell r="B1647" t="str">
            <v>2000-019-00 PL TUCANNON R SPR</v>
          </cell>
        </row>
        <row r="1648">
          <cell r="A1648" t="str">
            <v>00031996</v>
          </cell>
          <cell r="B1648" t="str">
            <v>2000-019-00 PL TUCANNON RIVER</v>
          </cell>
        </row>
        <row r="1649">
          <cell r="A1649" t="str">
            <v>00033582</v>
          </cell>
          <cell r="B1649" t="str">
            <v>2000-023-00 PL ODFW HORN BUTTE</v>
          </cell>
        </row>
        <row r="1650">
          <cell r="A1650" t="str">
            <v>00038080</v>
          </cell>
          <cell r="B1650" t="str">
            <v>2000-025-00 IL EAGLE LAKES RAN</v>
          </cell>
        </row>
        <row r="1651">
          <cell r="A1651" t="str">
            <v>00082199</v>
          </cell>
          <cell r="B1651" t="str">
            <v>2000-026-00 PL RAINWATER WL</v>
          </cell>
        </row>
        <row r="1652">
          <cell r="A1652" t="str">
            <v>00033542</v>
          </cell>
          <cell r="B1652" t="str">
            <v>2000-027-00 PL DENNY-JONES</v>
          </cell>
        </row>
        <row r="1653">
          <cell r="A1653" t="str">
            <v>00101768</v>
          </cell>
          <cell r="B1653" t="str">
            <v>2000-027-00 PL MALHEUR WL MITI</v>
          </cell>
        </row>
        <row r="1654">
          <cell r="A1654" t="str">
            <v>00037807</v>
          </cell>
          <cell r="B1654" t="str">
            <v>2000-028-00 IL EVAL PACIFIC LA</v>
          </cell>
        </row>
        <row r="1655">
          <cell r="A1655" t="str">
            <v>00037411</v>
          </cell>
          <cell r="B1655" t="str">
            <v>2000-028-00 PL STATUS OF PACIF</v>
          </cell>
        </row>
        <row r="1656">
          <cell r="A1656" t="str">
            <v>00032128</v>
          </cell>
          <cell r="B1656" t="str">
            <v>2000-029-00 PL ID LAMPREYS &amp; T</v>
          </cell>
        </row>
        <row r="1657">
          <cell r="A1657" t="str">
            <v>00090759</v>
          </cell>
          <cell r="B1657" t="str">
            <v>2000-031-00 PL ENHANCE N FORK</v>
          </cell>
        </row>
        <row r="1658">
          <cell r="A1658" t="str">
            <v>00038065</v>
          </cell>
          <cell r="B1658" t="str">
            <v>2000-033-00 IL WALLA WALLA RIV</v>
          </cell>
        </row>
        <row r="1659">
          <cell r="A1659" t="str">
            <v>00109427</v>
          </cell>
          <cell r="B1659" t="str">
            <v>2000-033-00 PL WALLA WALLA FIS</v>
          </cell>
        </row>
        <row r="1660">
          <cell r="A1660" t="str">
            <v>00075448</v>
          </cell>
          <cell r="B1660" t="str">
            <v>2000-034-00 PL NORTH LOCHSA FA</v>
          </cell>
        </row>
        <row r="1661">
          <cell r="A1661" t="str">
            <v>00075463</v>
          </cell>
          <cell r="B1661" t="str">
            <v>2000-035-00 PL NEWSOME CREEK</v>
          </cell>
        </row>
        <row r="1662">
          <cell r="A1662" t="str">
            <v>00075451</v>
          </cell>
          <cell r="B1662" t="str">
            <v>2000-036-00 PL  MILL CREEK</v>
          </cell>
        </row>
        <row r="1663">
          <cell r="A1663" t="str">
            <v>00037112</v>
          </cell>
          <cell r="B1663" t="str">
            <v>2000-038-00 PL WALLA WALLA(NEO</v>
          </cell>
        </row>
        <row r="1664">
          <cell r="A1664" t="str">
            <v>00118651</v>
          </cell>
          <cell r="B1664" t="str">
            <v>2000-039-00 PL WALLA WALLA BAS</v>
          </cell>
        </row>
        <row r="1665">
          <cell r="A1665" t="str">
            <v>00037110</v>
          </cell>
          <cell r="B1665" t="str">
            <v>2000-039-00 PL WALLA WALLA M&amp;E</v>
          </cell>
        </row>
        <row r="1666">
          <cell r="A1666" t="str">
            <v>00091303</v>
          </cell>
          <cell r="B1666" t="str">
            <v>2000-041-00 PL TECHNICAL SUPPO</v>
          </cell>
        </row>
        <row r="1667">
          <cell r="A1667" t="str">
            <v>00106598</v>
          </cell>
          <cell r="B1667" t="str">
            <v>2000-046-00 PL ASOTIN CR ISCO</v>
          </cell>
        </row>
        <row r="1668">
          <cell r="A1668" t="str">
            <v>00106485</v>
          </cell>
          <cell r="B1668" t="str">
            <v>2000-047-00 PL GIS MAPPING OF</v>
          </cell>
        </row>
        <row r="1669">
          <cell r="A1669" t="str">
            <v>00090803</v>
          </cell>
          <cell r="B1669" t="str">
            <v>2000-048-00 PL YAKIMA BENTHIC</v>
          </cell>
        </row>
        <row r="1670">
          <cell r="A1670" t="str">
            <v>00083037</v>
          </cell>
          <cell r="B1670" t="str">
            <v>2000-049-00 PL DIET DISTRIBUT</v>
          </cell>
        </row>
        <row r="1671">
          <cell r="A1671" t="str">
            <v>00090156</v>
          </cell>
          <cell r="B1671" t="str">
            <v>2000-050-00 PL RIPARIAN RECOVE</v>
          </cell>
        </row>
        <row r="1672">
          <cell r="A1672" t="str">
            <v>00090158</v>
          </cell>
          <cell r="B1672" t="str">
            <v>2000-051-00 PL RESEARCH/EVAL R</v>
          </cell>
        </row>
        <row r="1673">
          <cell r="A1673" t="str">
            <v>00090160</v>
          </cell>
          <cell r="B1673" t="str">
            <v>2000-051-01 PL RESEARCH STREAM</v>
          </cell>
        </row>
        <row r="1674">
          <cell r="A1674" t="str">
            <v>00090229</v>
          </cell>
          <cell r="B1674" t="str">
            <v>2000-052-00 PL UPSTREAM MIGRAT</v>
          </cell>
        </row>
        <row r="1675">
          <cell r="A1675" t="str">
            <v>00106484</v>
          </cell>
          <cell r="B1675" t="str">
            <v>2000-053-00 PL  ASOTIN CREEK R</v>
          </cell>
        </row>
        <row r="1676">
          <cell r="A1676" t="str">
            <v>00106261</v>
          </cell>
          <cell r="B1676" t="str">
            <v>2000-054-00 PL ASOTIN CREEK RI</v>
          </cell>
        </row>
        <row r="1677">
          <cell r="A1677" t="str">
            <v>00106914</v>
          </cell>
          <cell r="B1677" t="str">
            <v>2000-054-00 PL ASOTIN CREEK RI</v>
          </cell>
        </row>
        <row r="1678">
          <cell r="A1678" t="str">
            <v>00036710</v>
          </cell>
          <cell r="B1678" t="str">
            <v>2000-055-00 PL NEZ PERCE LAW</v>
          </cell>
        </row>
        <row r="1679">
          <cell r="A1679" t="str">
            <v>00037719</v>
          </cell>
          <cell r="B1679" t="str">
            <v>2000-056-00 IL LAW ENFORCEMENT</v>
          </cell>
        </row>
        <row r="1680">
          <cell r="A1680" t="str">
            <v>00035665</v>
          </cell>
          <cell r="B1680" t="str">
            <v>2000-056-00 PL CRITFC LAW ENFO</v>
          </cell>
        </row>
        <row r="1681">
          <cell r="A1681" t="str">
            <v>00088622</v>
          </cell>
          <cell r="B1681" t="str">
            <v>2000-056-00 PL CRITFC LAW ENFO</v>
          </cell>
        </row>
        <row r="1682">
          <cell r="A1682" t="str">
            <v>00090697</v>
          </cell>
          <cell r="B1682" t="str">
            <v>2000-057-00 PL EFFECTS OF TURB</v>
          </cell>
        </row>
        <row r="1683">
          <cell r="A1683" t="str">
            <v>00105929</v>
          </cell>
          <cell r="B1683" t="str">
            <v>2000-058-00 PL EFFECTS OF GAS</v>
          </cell>
        </row>
        <row r="1684">
          <cell r="A1684" t="str">
            <v>00089846</v>
          </cell>
          <cell r="B1684" t="str">
            <v>2000-061-00 PL UPPER WILDCAT</v>
          </cell>
        </row>
        <row r="1685">
          <cell r="A1685" t="str">
            <v>00089639</v>
          </cell>
          <cell r="B1685" t="str">
            <v>2000-066-00 PL MCCOY CREEK-ALT</v>
          </cell>
        </row>
        <row r="1686">
          <cell r="A1686" t="str">
            <v>00106481</v>
          </cell>
          <cell r="B1686" t="str">
            <v>2000-067-00 PL ASOTIN CR CHANN</v>
          </cell>
        </row>
        <row r="1687">
          <cell r="A1687" t="str">
            <v>00106262</v>
          </cell>
          <cell r="B1687" t="str">
            <v>2000-067-00 PL ASOTIN CREEK RI</v>
          </cell>
        </row>
        <row r="1688">
          <cell r="A1688" t="str">
            <v>00037040</v>
          </cell>
          <cell r="B1688" t="str">
            <v>2000-071-00 PL ANALYZE SALMON</v>
          </cell>
        </row>
        <row r="1689">
          <cell r="A1689" t="str">
            <v>00092279</v>
          </cell>
          <cell r="B1689" t="str">
            <v>2000-072-00 HERITABILITY OF DI</v>
          </cell>
        </row>
        <row r="1690">
          <cell r="A1690" t="str">
            <v>00090689</v>
          </cell>
          <cell r="B1690" t="str">
            <v>2000-073-00 PL SUBBASIN ASSESS</v>
          </cell>
        </row>
        <row r="1691">
          <cell r="A1691" t="str">
            <v>00095252</v>
          </cell>
          <cell r="B1691" t="str">
            <v>2000-074-02 PL WDFW BASELINE</v>
          </cell>
        </row>
        <row r="1692">
          <cell r="A1692" t="str">
            <v>00090705</v>
          </cell>
          <cell r="B1692" t="str">
            <v>2000-076-00 PL TECHNICAL SUPPO</v>
          </cell>
        </row>
        <row r="1693">
          <cell r="A1693" t="str">
            <v>00075978</v>
          </cell>
          <cell r="B1693" t="str">
            <v>2000-079-00 IL OWYHEE DVIR RES</v>
          </cell>
        </row>
        <row r="1694">
          <cell r="A1694" t="str">
            <v>00074767</v>
          </cell>
          <cell r="B1694" t="str">
            <v>2000-079-00 PL ASSESS RESIDENT</v>
          </cell>
        </row>
        <row r="1695">
          <cell r="A1695" t="str">
            <v>00076915</v>
          </cell>
          <cell r="B1695" t="str">
            <v>2000-080-00 PL OCEAN TRACKING</v>
          </cell>
        </row>
        <row r="1696">
          <cell r="A1696" t="str">
            <v>00031995</v>
          </cell>
          <cell r="B1696" t="str">
            <v>2001-001-00 PL DEVELOPMENT OF</v>
          </cell>
        </row>
        <row r="1697">
          <cell r="A1697" t="str">
            <v>00036954</v>
          </cell>
          <cell r="B1697" t="str">
            <v>2001-002-00 PL ASOTIN WATERSHE</v>
          </cell>
        </row>
        <row r="1698">
          <cell r="A1698" t="str">
            <v>00094477</v>
          </cell>
          <cell r="B1698" t="str">
            <v>2001-003-00 PL ADULT PIT DETEC</v>
          </cell>
        </row>
        <row r="1699">
          <cell r="A1699" t="str">
            <v>00038764</v>
          </cell>
          <cell r="B1699" t="str">
            <v>2001-003-00 PL RAINWATER WILDL</v>
          </cell>
        </row>
        <row r="1700">
          <cell r="A1700" t="str">
            <v>00038920</v>
          </cell>
          <cell r="B1700" t="str">
            <v>2001-004-00 PL HOLLLIDAY CONSE</v>
          </cell>
        </row>
        <row r="1701">
          <cell r="A1701" t="str">
            <v>00040234</v>
          </cell>
          <cell r="B1701" t="str">
            <v>2001-005-00 PL GIS SUBBASIN</v>
          </cell>
        </row>
        <row r="1702">
          <cell r="A1702" t="str">
            <v>00105324</v>
          </cell>
          <cell r="B1702" t="str">
            <v>2001-006-00 PL MISC F&amp;W SPONSO</v>
          </cell>
        </row>
        <row r="1703">
          <cell r="A1703" t="str">
            <v>00107274</v>
          </cell>
          <cell r="B1703" t="str">
            <v>2001-006-00 PL MISC F&amp;W SPONSO</v>
          </cell>
        </row>
        <row r="1704">
          <cell r="A1704" t="str">
            <v>00089981</v>
          </cell>
          <cell r="B1704" t="str">
            <v>2001-006-00 SALMON 'WATCH PROG</v>
          </cell>
        </row>
        <row r="1705">
          <cell r="A1705" t="str">
            <v>00108691</v>
          </cell>
          <cell r="B1705" t="str">
            <v>2001-006-02 PL MISC F&amp;W SPONSO</v>
          </cell>
        </row>
        <row r="1706">
          <cell r="A1706" t="str">
            <v>00076224</v>
          </cell>
          <cell r="B1706" t="str">
            <v>2001-007-00 PL EVALUATE LIVE C</v>
          </cell>
        </row>
        <row r="1707">
          <cell r="A1707" t="str">
            <v>00081702</v>
          </cell>
          <cell r="B1707" t="str">
            <v>2001-007-00 PL EVALUATE LIVE C</v>
          </cell>
        </row>
        <row r="1708">
          <cell r="A1708" t="str">
            <v>00076842</v>
          </cell>
          <cell r="B1708" t="str">
            <v>2001-008-00 PL GENETIC SEX OF</v>
          </cell>
        </row>
        <row r="1709">
          <cell r="A1709" t="str">
            <v>00081967</v>
          </cell>
          <cell r="B1709" t="str">
            <v>2001-010-00 PL INNOVATIVE- JUV</v>
          </cell>
        </row>
        <row r="1710">
          <cell r="A1710" t="str">
            <v>00082155</v>
          </cell>
          <cell r="B1710" t="str">
            <v>2001-011-00 PL HABITAT DIVERSI</v>
          </cell>
        </row>
        <row r="1711">
          <cell r="A1711" t="str">
            <v>00083767</v>
          </cell>
          <cell r="B1711" t="str">
            <v>2001-012-00 PL  EVAL RESTORATI</v>
          </cell>
        </row>
        <row r="1712">
          <cell r="A1712" t="str">
            <v>00083040</v>
          </cell>
          <cell r="B1712" t="str">
            <v>2001-013-00 PL EVAL. NUTRIENTS</v>
          </cell>
        </row>
        <row r="1713">
          <cell r="A1713" t="str">
            <v>00082818</v>
          </cell>
          <cell r="B1713" t="str">
            <v>2001-014-00 PL WTR. &amp; AQU. HAB</v>
          </cell>
        </row>
        <row r="1714">
          <cell r="A1714" t="str">
            <v>00091987</v>
          </cell>
          <cell r="B1714" t="str">
            <v>2001-015-00 PL ECHO MEADOW ART</v>
          </cell>
        </row>
        <row r="1715">
          <cell r="A1715" t="str">
            <v>00078122</v>
          </cell>
          <cell r="B1715" t="str">
            <v>2001-017-00 PL IDAHO CONSERVAT</v>
          </cell>
        </row>
        <row r="1716">
          <cell r="A1716" t="str">
            <v>00081281</v>
          </cell>
          <cell r="B1716" t="str">
            <v>2001-018-00 PL PHILLIPS-GORDO</v>
          </cell>
        </row>
        <row r="1717">
          <cell r="A1717" t="str">
            <v>00081391</v>
          </cell>
          <cell r="B1717" t="str">
            <v>2001-019-00 PL LITTLE CATHERIN</v>
          </cell>
        </row>
        <row r="1718">
          <cell r="A1718" t="str">
            <v>00082559</v>
          </cell>
          <cell r="B1718" t="str">
            <v>2001-020-00 PL 15 MILE CRK RIP</v>
          </cell>
        </row>
        <row r="1719">
          <cell r="A1719" t="str">
            <v>00083857</v>
          </cell>
          <cell r="B1719" t="str">
            <v>2001-020-00 PL 15 MILE CRK RIP</v>
          </cell>
        </row>
        <row r="1720">
          <cell r="A1720" t="str">
            <v>00082560</v>
          </cell>
          <cell r="B1720" t="str">
            <v>2001-021-00 PL 15 MILE CRK RIP</v>
          </cell>
        </row>
        <row r="1721">
          <cell r="A1721" t="str">
            <v>00082562</v>
          </cell>
          <cell r="B1721" t="str">
            <v>2001-022-00 PL 15 MILE CRK OR</v>
          </cell>
        </row>
        <row r="1722">
          <cell r="A1722" t="str">
            <v>00083859</v>
          </cell>
          <cell r="B1722" t="str">
            <v>2001-022-00 PL 15 MILE CRK OR</v>
          </cell>
        </row>
        <row r="1723">
          <cell r="A1723" t="str">
            <v>00103076</v>
          </cell>
          <cell r="B1723" t="str">
            <v>2001-024-00 PL SALMON &amp; STEELH</v>
          </cell>
        </row>
        <row r="1724">
          <cell r="A1724" t="str">
            <v>00088495</v>
          </cell>
          <cell r="B1724" t="str">
            <v>2001-024-00 PL UPSTREAM EXER</v>
          </cell>
        </row>
        <row r="1725">
          <cell r="A1725" t="str">
            <v>00083625</v>
          </cell>
          <cell r="B1725" t="str">
            <v>2001-025-00 PL SALMONID PRODUC</v>
          </cell>
        </row>
        <row r="1726">
          <cell r="A1726" t="str">
            <v>00088180</v>
          </cell>
          <cell r="B1726" t="str">
            <v>2001-026-00 PL EVALUATE COASTA</v>
          </cell>
        </row>
        <row r="1727">
          <cell r="A1727" t="str">
            <v>00083860</v>
          </cell>
          <cell r="B1727" t="str">
            <v>2001-027-00 PL WEST POND TURT</v>
          </cell>
        </row>
        <row r="1728">
          <cell r="A1728" t="str">
            <v>00082561</v>
          </cell>
          <cell r="B1728" t="str">
            <v>2001-027-00 PL WEST POND TURTL</v>
          </cell>
        </row>
        <row r="1729">
          <cell r="A1729" t="str">
            <v>00083771</v>
          </cell>
          <cell r="B1729" t="str">
            <v>2001-028-00 PL EVAL BANKS LAKE</v>
          </cell>
        </row>
        <row r="1730">
          <cell r="A1730" t="str">
            <v>00082702</v>
          </cell>
          <cell r="B1730" t="str">
            <v>2001-029-00 PL FORD HATCHERY I</v>
          </cell>
        </row>
        <row r="1731">
          <cell r="A1731" t="str">
            <v>00090813</v>
          </cell>
          <cell r="B1731" t="str">
            <v>2001-030-00 PL RESTORE HABITAT</v>
          </cell>
        </row>
        <row r="1732">
          <cell r="A1732" t="str">
            <v>00082300</v>
          </cell>
          <cell r="B1732" t="str">
            <v>2001-031-00 PL INTERMOUNTAIN P</v>
          </cell>
        </row>
        <row r="1733">
          <cell r="A1733" t="str">
            <v>00104517</v>
          </cell>
          <cell r="B1733" t="str">
            <v>2001-033-00 OM PROTECT &amp; RESTO</v>
          </cell>
        </row>
        <row r="1734">
          <cell r="A1734" t="str">
            <v>00104567</v>
          </cell>
          <cell r="B1734" t="str">
            <v>2001-033-00 PL PROTECT &amp; RESTR</v>
          </cell>
        </row>
        <row r="1735">
          <cell r="A1735" t="str">
            <v>00089844</v>
          </cell>
          <cell r="B1735" t="str">
            <v>2001-034-00 PL FORAGE QUALITY</v>
          </cell>
        </row>
        <row r="1736">
          <cell r="A1736" t="str">
            <v>00093819</v>
          </cell>
          <cell r="B1736" t="str">
            <v>2001-035-00 PL BEAR VALLY SPAW</v>
          </cell>
        </row>
        <row r="1737">
          <cell r="A1737" t="str">
            <v>00089331</v>
          </cell>
          <cell r="B1737" t="str">
            <v>2001-036-00 PL AMES CREEK REST</v>
          </cell>
        </row>
        <row r="1738">
          <cell r="A1738" t="str">
            <v>00083481</v>
          </cell>
          <cell r="B1738" t="str">
            <v>2001-037-00 PL ARROWLEAF CONSE</v>
          </cell>
        </row>
        <row r="1739">
          <cell r="A1739" t="str">
            <v>00089654</v>
          </cell>
          <cell r="B1739" t="str">
            <v>2001-038-00 PL GOURLEY CREEK R</v>
          </cell>
        </row>
        <row r="1740">
          <cell r="A1740" t="str">
            <v>00106265</v>
          </cell>
          <cell r="B1740" t="str">
            <v>2001-039-00 PL PROTECT ESA FIS</v>
          </cell>
        </row>
        <row r="1741">
          <cell r="A1741" t="str">
            <v>00089935</v>
          </cell>
          <cell r="B1741" t="str">
            <v>2001-040-00 PL WAGNER RANCH</v>
          </cell>
        </row>
        <row r="1742">
          <cell r="A1742" t="str">
            <v>00090758</v>
          </cell>
          <cell r="B1742" t="str">
            <v>2001-041-00 PL FOREST RANCH</v>
          </cell>
        </row>
        <row r="1743">
          <cell r="A1743" t="str">
            <v>00101771</v>
          </cell>
          <cell r="B1743" t="str">
            <v>2001-043-00 PL ZUMWALT CAMP CK</v>
          </cell>
        </row>
        <row r="1744">
          <cell r="A1744" t="str">
            <v>00093821</v>
          </cell>
          <cell r="B1744" t="str">
            <v>2001-044-00 PL BAKER EASEMENT/</v>
          </cell>
        </row>
        <row r="1745">
          <cell r="A1745" t="str">
            <v>00084588</v>
          </cell>
          <cell r="B1745" t="str">
            <v>2001-045-00 PL ACTION PLAN PRO</v>
          </cell>
        </row>
        <row r="1746">
          <cell r="A1746" t="str">
            <v>00083921</v>
          </cell>
          <cell r="B1746" t="str">
            <v>2001-046-00 PL CENTER FISH SCI</v>
          </cell>
        </row>
        <row r="1747">
          <cell r="A1747" t="str">
            <v>00084504</v>
          </cell>
          <cell r="B1747" t="str">
            <v>2001-047-00 PL REINTRO SUCCESS</v>
          </cell>
        </row>
        <row r="1748">
          <cell r="A1748" t="str">
            <v>00084377</v>
          </cell>
          <cell r="B1748" t="str">
            <v>2001-048-00 PL EDT</v>
          </cell>
        </row>
        <row r="1749">
          <cell r="A1749" t="str">
            <v>00084693</v>
          </cell>
          <cell r="B1749" t="str">
            <v>2001-049-00 PL SAFETY NET COOR</v>
          </cell>
        </row>
        <row r="1750">
          <cell r="A1750" t="str">
            <v>00093286</v>
          </cell>
          <cell r="B1750" t="str">
            <v>2001-051-00 PL LITTLE MORGON</v>
          </cell>
        </row>
        <row r="1751">
          <cell r="A1751" t="str">
            <v>00093292</v>
          </cell>
          <cell r="B1751" t="str">
            <v>2001-052-00 PL HAWLEY</v>
          </cell>
        </row>
        <row r="1752">
          <cell r="A1752" t="str">
            <v>00090384</v>
          </cell>
          <cell r="B1752" t="str">
            <v>2001-053-00 PL REINTRO OF COLU</v>
          </cell>
        </row>
        <row r="1753">
          <cell r="A1753" t="str">
            <v>00087675</v>
          </cell>
          <cell r="B1753" t="str">
            <v>2001-054-00 PL SUPPL FLOWS BUC</v>
          </cell>
        </row>
        <row r="1754">
          <cell r="A1754" t="str">
            <v>00088243</v>
          </cell>
          <cell r="B1754" t="str">
            <v>2001-055-00 PL SALMON RESPONSE</v>
          </cell>
        </row>
        <row r="1755">
          <cell r="A1755" t="str">
            <v>00093253</v>
          </cell>
          <cell r="B1755" t="str">
            <v>2001-056-00 PL TROUT CREEK STR</v>
          </cell>
        </row>
        <row r="1756">
          <cell r="A1756" t="str">
            <v>00092833</v>
          </cell>
          <cell r="B1756" t="str">
            <v>2001-058-00 PL REMOVAL OF GHOS</v>
          </cell>
        </row>
        <row r="1757">
          <cell r="A1757" t="str">
            <v>00091298</v>
          </cell>
          <cell r="B1757" t="str">
            <v>2001-059-00 PL SP&amp;SUMMER CHIN</v>
          </cell>
        </row>
        <row r="1758">
          <cell r="A1758" t="str">
            <v>00091718</v>
          </cell>
          <cell r="B1758" t="str">
            <v>2001-060-00 PL ADULT OUTPLANT</v>
          </cell>
        </row>
        <row r="1759">
          <cell r="A1759" t="str">
            <v>00097333</v>
          </cell>
          <cell r="B1759" t="str">
            <v>2001-061-00 PL TOUCHET R FLOW</v>
          </cell>
        </row>
        <row r="1760">
          <cell r="A1760" t="str">
            <v>00101770</v>
          </cell>
          <cell r="B1760" t="str">
            <v>2001-062-00 PL LOSTINE RIVER</v>
          </cell>
        </row>
        <row r="1761">
          <cell r="A1761" t="str">
            <v>00094635</v>
          </cell>
          <cell r="B1761" t="str">
            <v>2001-063-00 PL METHOW RIVER BA</v>
          </cell>
        </row>
        <row r="1762">
          <cell r="A1762" t="str">
            <v>00104641</v>
          </cell>
          <cell r="B1762" t="str">
            <v>2001-064-00 PL SIMCOE CREEK ST</v>
          </cell>
        </row>
        <row r="1763">
          <cell r="A1763" t="str">
            <v>00102414</v>
          </cell>
          <cell r="B1763" t="str">
            <v>2001-065-00 CI HANCOCK SP PASS</v>
          </cell>
        </row>
        <row r="1764">
          <cell r="A1764" t="str">
            <v>00106002</v>
          </cell>
          <cell r="B1764" t="str">
            <v>2001-065-00 PL HANCOCK SPRING</v>
          </cell>
        </row>
        <row r="1765">
          <cell r="A1765" t="str">
            <v>00090233</v>
          </cell>
          <cell r="B1765" t="str">
            <v>2001-066-00 PL LAKE ROOSEVELT</v>
          </cell>
        </row>
        <row r="1766">
          <cell r="A1766" t="str">
            <v>00093824</v>
          </cell>
          <cell r="B1766" t="str">
            <v>2001-067-00 CL LEMHI/SALMON PA</v>
          </cell>
        </row>
        <row r="1767">
          <cell r="A1767" t="str">
            <v>00093827</v>
          </cell>
          <cell r="B1767" t="str">
            <v>2001-068-00 PL LEMHI RIVER STR</v>
          </cell>
        </row>
        <row r="1768">
          <cell r="A1768" t="str">
            <v>00092750</v>
          </cell>
          <cell r="B1768" t="str">
            <v>2001-069-00 PL JOHN DAY STREA</v>
          </cell>
        </row>
        <row r="1769">
          <cell r="A1769" t="str">
            <v>00093750</v>
          </cell>
          <cell r="B1769" t="str">
            <v>2001-070-00 PL EDT MODEL EVAL</v>
          </cell>
        </row>
        <row r="1770">
          <cell r="A1770" t="str">
            <v>00107102</v>
          </cell>
          <cell r="B1770" t="str">
            <v>2001-071-00 PL WAPATOX WATER P</v>
          </cell>
        </row>
        <row r="1771">
          <cell r="A1771" t="str">
            <v>00090426</v>
          </cell>
          <cell r="B1771" t="str">
            <v>2001-074-00 PL NPPC REGIONAL</v>
          </cell>
        </row>
        <row r="1772">
          <cell r="A1772" t="str">
            <v>00092278</v>
          </cell>
          <cell r="B1772" t="str">
            <v>2001-075-00 PL WALLA WALLA BAS</v>
          </cell>
        </row>
        <row r="1773">
          <cell r="A1773" t="str">
            <v>00097324</v>
          </cell>
          <cell r="B1773" t="str">
            <v>2001-076-00 PL ACQUIRE TUCANNO</v>
          </cell>
        </row>
        <row r="1774">
          <cell r="A1774" t="str">
            <v>00095101</v>
          </cell>
          <cell r="B1774" t="str">
            <v>2001-078-00 CL EDT USFS VALIDA</v>
          </cell>
        </row>
        <row r="1775">
          <cell r="A1775" t="str">
            <v>00100530</v>
          </cell>
          <cell r="B1775" t="str">
            <v>2001-079-00  PL WA DOE WATER</v>
          </cell>
        </row>
        <row r="1776">
          <cell r="A1776" t="str">
            <v>00088856</v>
          </cell>
          <cell r="B1776" t="str">
            <v>200103200 HANGMAN CREEK FISHER</v>
          </cell>
        </row>
        <row r="1777">
          <cell r="A1777" t="str">
            <v>00088854</v>
          </cell>
          <cell r="B1777" t="str">
            <v>200103300  HANGMAN WATERSHED H</v>
          </cell>
        </row>
        <row r="1778">
          <cell r="A1778" t="str">
            <v>00088858</v>
          </cell>
          <cell r="B1778" t="str">
            <v>200103400 FORAGE QUALITY AND M</v>
          </cell>
        </row>
        <row r="1779">
          <cell r="A1779" t="str">
            <v>00110274</v>
          </cell>
          <cell r="B1779" t="str">
            <v>20012-057-00 PL WESTLAND-RAMOS</v>
          </cell>
        </row>
        <row r="1780">
          <cell r="A1780" t="str">
            <v>00096634</v>
          </cell>
          <cell r="B1780" t="str">
            <v>2002-001-00 PL CCT ELLISFORD</v>
          </cell>
        </row>
        <row r="1781">
          <cell r="A1781" t="str">
            <v>00103073</v>
          </cell>
          <cell r="B1781" t="str">
            <v>2002-002-00 PL FEAS. OF ENHAN</v>
          </cell>
        </row>
        <row r="1782">
          <cell r="A1782" t="str">
            <v>00100566</v>
          </cell>
          <cell r="B1782" t="str">
            <v>2002-004-00 PL SAFETY-NET ARTI</v>
          </cell>
        </row>
        <row r="1783">
          <cell r="A1783" t="str">
            <v>00101882</v>
          </cell>
          <cell r="B1783" t="str">
            <v>2002-004-01 PL SAFETY-NET ARTI</v>
          </cell>
        </row>
        <row r="1784">
          <cell r="A1784" t="str">
            <v>00105721</v>
          </cell>
          <cell r="B1784" t="str">
            <v>2002-004-02 PL SAFETY-NET ARTI</v>
          </cell>
        </row>
        <row r="1785">
          <cell r="A1785" t="str">
            <v>00101646</v>
          </cell>
          <cell r="B1785" t="str">
            <v>2002-004-04 PL SAFETY-NET ARTI</v>
          </cell>
        </row>
        <row r="1786">
          <cell r="A1786" t="str">
            <v>00100610</v>
          </cell>
          <cell r="B1786" t="str">
            <v>2002-005-00 PL FISHER FISHERIE</v>
          </cell>
        </row>
        <row r="1787">
          <cell r="A1787" t="str">
            <v>00106940</v>
          </cell>
          <cell r="B1787" t="str">
            <v>2002-006-00 PL BULL TROUT MOVE</v>
          </cell>
        </row>
        <row r="1788">
          <cell r="A1788" t="str">
            <v>00101769</v>
          </cell>
          <cell r="B1788" t="str">
            <v>2002-007-00 LOSTINE WATER RIGH</v>
          </cell>
        </row>
        <row r="1789">
          <cell r="A1789" t="str">
            <v>00103418</v>
          </cell>
          <cell r="B1789" t="str">
            <v>2002-007-00 PL RESTORE BT HAB</v>
          </cell>
        </row>
        <row r="1790">
          <cell r="A1790" t="str">
            <v>00103062</v>
          </cell>
          <cell r="B1790" t="str">
            <v>2002-008-00 PL RECONNECT FLDP</v>
          </cell>
        </row>
        <row r="1791">
          <cell r="A1791" t="str">
            <v>00106394</v>
          </cell>
          <cell r="B1791" t="str">
            <v>2002-008-00 PL RECONNECT FLDPL</v>
          </cell>
        </row>
        <row r="1792">
          <cell r="A1792" t="str">
            <v>00106480</v>
          </cell>
          <cell r="B1792" t="str">
            <v>2002-008-00 PL RECONNECT FLDPL</v>
          </cell>
        </row>
        <row r="1793">
          <cell r="A1793" t="str">
            <v>00103063</v>
          </cell>
          <cell r="B1793" t="str">
            <v>2002-009-00 OM LAKE PO PREDATO</v>
          </cell>
        </row>
        <row r="1794">
          <cell r="A1794" t="str">
            <v>00103064</v>
          </cell>
          <cell r="B1794" t="str">
            <v>2002-010-00 PL ACQUIRE AND CO</v>
          </cell>
        </row>
        <row r="1795">
          <cell r="A1795" t="str">
            <v>00103068</v>
          </cell>
          <cell r="B1795" t="str">
            <v>2002-011-00 PL OPER. LOSS</v>
          </cell>
        </row>
        <row r="1796">
          <cell r="A1796" t="str">
            <v>00101968</v>
          </cell>
          <cell r="B1796" t="str">
            <v>2002-012-00 PL LOWER COLUMBIA</v>
          </cell>
        </row>
        <row r="1797">
          <cell r="A1797" t="str">
            <v>00101780</v>
          </cell>
          <cell r="B1797" t="str">
            <v>2002-013-00 PL ANN SQUIER</v>
          </cell>
        </row>
        <row r="1798">
          <cell r="A1798" t="str">
            <v>00101778</v>
          </cell>
          <cell r="B1798" t="str">
            <v>2002-013-00 PL DAR CRAMMOND</v>
          </cell>
        </row>
        <row r="1799">
          <cell r="A1799" t="str">
            <v>00101776</v>
          </cell>
          <cell r="B1799" t="str">
            <v>2002-013-00 PL DON CHAPMAN</v>
          </cell>
        </row>
        <row r="1800">
          <cell r="A1800" t="str">
            <v>00103066</v>
          </cell>
          <cell r="B1800" t="str">
            <v>2002-014-00 PL SUNNYSIDE WL MI</v>
          </cell>
        </row>
        <row r="1801">
          <cell r="A1801" t="str">
            <v>00106552</v>
          </cell>
          <cell r="B1801" t="str">
            <v>2002-015-00 PL WATERSHED COUN</v>
          </cell>
        </row>
        <row r="1802">
          <cell r="A1802" t="str">
            <v>00104501</v>
          </cell>
          <cell r="B1802" t="str">
            <v>2002-015-00 PL WATERSHED COUNC</v>
          </cell>
        </row>
        <row r="1803">
          <cell r="A1803" t="str">
            <v>00104102</v>
          </cell>
          <cell r="B1803" t="str">
            <v>2002-016-00 PL LAMPREY ABUNDAN</v>
          </cell>
        </row>
        <row r="1804">
          <cell r="A1804" t="str">
            <v>00109046</v>
          </cell>
          <cell r="B1804" t="str">
            <v>2002-017-00 PL REGIONAL STREAM</v>
          </cell>
        </row>
        <row r="1805">
          <cell r="A1805" t="str">
            <v>00104519</v>
          </cell>
          <cell r="B1805" t="str">
            <v>2002-018-00 PL TAPTEAL BEND RI</v>
          </cell>
        </row>
        <row r="1806">
          <cell r="A1806" t="str">
            <v>00104448</v>
          </cell>
          <cell r="B1806" t="str">
            <v>2002-019-00 PL WACO RIPARIAN B</v>
          </cell>
        </row>
        <row r="1807">
          <cell r="A1807" t="str">
            <v>00106008</v>
          </cell>
          <cell r="B1807" t="str">
            <v>2002-020-00 PL HUNTSVILLE MILL</v>
          </cell>
        </row>
        <row r="1808">
          <cell r="A1808" t="str">
            <v>00105330</v>
          </cell>
          <cell r="B1808" t="str">
            <v>2002-021-00 PL REDUCE WATER TE</v>
          </cell>
        </row>
        <row r="1809">
          <cell r="A1809" t="str">
            <v>00114555</v>
          </cell>
          <cell r="B1809" t="str">
            <v>2002-022-00 PL BIG CREEK PASSA</v>
          </cell>
        </row>
        <row r="1810">
          <cell r="A1810" t="str">
            <v>00106314</v>
          </cell>
          <cell r="B1810" t="str">
            <v>2002-025-00 PL YAKIMA TRIBUTAR</v>
          </cell>
        </row>
        <row r="1811">
          <cell r="A1811" t="str">
            <v>00115719</v>
          </cell>
          <cell r="B1811" t="str">
            <v>2002-025-01 PL YAKIMA TRIBUTAR</v>
          </cell>
        </row>
        <row r="1812">
          <cell r="A1812" t="str">
            <v>00104450</v>
          </cell>
          <cell r="B1812" t="str">
            <v>2002-026-00 PL MORROW COUNTY R</v>
          </cell>
        </row>
        <row r="1813">
          <cell r="A1813" t="str">
            <v>00105328</v>
          </cell>
          <cell r="B1813" t="str">
            <v>2002-027-00 PL LOWER SNAKE HYD</v>
          </cell>
        </row>
        <row r="1814">
          <cell r="A1814" t="str">
            <v>00104526</v>
          </cell>
          <cell r="B1814" t="str">
            <v>2002-029-00 PL FISH PASSAGE WD</v>
          </cell>
        </row>
        <row r="1815">
          <cell r="A1815" t="str">
            <v>00106007</v>
          </cell>
          <cell r="B1815" t="str">
            <v>2002-030-00 PL PROGENY MARKERS</v>
          </cell>
        </row>
        <row r="1816">
          <cell r="A1816" t="str">
            <v>00104103</v>
          </cell>
          <cell r="B1816" t="str">
            <v>2002-031-00 PL SPRING CHINOOK</v>
          </cell>
        </row>
        <row r="1817">
          <cell r="A1817" t="str">
            <v>00104100</v>
          </cell>
          <cell r="B1817" t="str">
            <v>2002-032-00 PL FALL CHINOOK PA</v>
          </cell>
        </row>
        <row r="1818">
          <cell r="A1818" t="str">
            <v>00110824</v>
          </cell>
          <cell r="B1818" t="str">
            <v>2002-033-00 PL JOHN DAY RECOVE</v>
          </cell>
        </row>
        <row r="1819">
          <cell r="A1819" t="str">
            <v>00104507</v>
          </cell>
          <cell r="B1819" t="str">
            <v>2002-034-00 PL WHEELER COUNTY</v>
          </cell>
        </row>
        <row r="1820">
          <cell r="A1820" t="str">
            <v>00104502</v>
          </cell>
          <cell r="B1820" t="str">
            <v>2002-035-00 PL GILLIAM COUNTY</v>
          </cell>
        </row>
        <row r="1821">
          <cell r="A1821" t="str">
            <v>00105423</v>
          </cell>
          <cell r="B1821" t="str">
            <v>2002-036-00 PL WW RIVER FLOW R</v>
          </cell>
        </row>
        <row r="1822">
          <cell r="A1822" t="str">
            <v>00104101</v>
          </cell>
          <cell r="B1822" t="str">
            <v>2002-037-00 PL FRESHWATER MUSS</v>
          </cell>
        </row>
        <row r="1823">
          <cell r="A1823" t="str">
            <v>00108440</v>
          </cell>
          <cell r="B1823" t="str">
            <v>2002-038-00 PL HABITAT ACQUISI</v>
          </cell>
        </row>
        <row r="1824">
          <cell r="A1824" t="str">
            <v>00105687</v>
          </cell>
          <cell r="B1824" t="str">
            <v>2002-039-00 PL SMITH CREEK RES</v>
          </cell>
        </row>
        <row r="1825">
          <cell r="A1825" t="str">
            <v>00105723</v>
          </cell>
          <cell r="B1825" t="str">
            <v>2002-04-03 PL SAFETY-NET ARTIF</v>
          </cell>
        </row>
        <row r="1826">
          <cell r="A1826" t="str">
            <v>00109306</v>
          </cell>
          <cell r="B1826" t="str">
            <v>2002-040-00 PL SQUAW CREEK CUL</v>
          </cell>
        </row>
        <row r="1827">
          <cell r="A1827" t="str">
            <v>00104528</v>
          </cell>
          <cell r="B1827" t="str">
            <v>2002-041-00 PL COLUMBIA CASCA</v>
          </cell>
        </row>
        <row r="1828">
          <cell r="A1828" t="str">
            <v>00104435</v>
          </cell>
          <cell r="B1828" t="str">
            <v>2002-043-00 ME GENETIC INVENTO</v>
          </cell>
        </row>
        <row r="1829">
          <cell r="A1829" t="str">
            <v>00104440</v>
          </cell>
          <cell r="B1829" t="str">
            <v>2002-044-00 PL FISHER PURCHASE</v>
          </cell>
        </row>
        <row r="1830">
          <cell r="A1830" t="str">
            <v>00105696</v>
          </cell>
          <cell r="B1830" t="str">
            <v>2002-046-00 PL FISH ALIGNMENT</v>
          </cell>
        </row>
        <row r="1831">
          <cell r="A1831" t="str">
            <v>00111870</v>
          </cell>
          <cell r="B1831" t="str">
            <v>2002-046-00 PL FISH ALIGNMENT</v>
          </cell>
        </row>
        <row r="1832">
          <cell r="A1832" t="str">
            <v>00106006</v>
          </cell>
          <cell r="B1832" t="str">
            <v>2002-047-00 ART PROD REVIEW</v>
          </cell>
        </row>
        <row r="1833">
          <cell r="A1833" t="str">
            <v>00105355</v>
          </cell>
          <cell r="B1833" t="str">
            <v>2002-048-00 PL IMPLEMENT BIOP</v>
          </cell>
        </row>
        <row r="1834">
          <cell r="A1834" t="str">
            <v>00109308</v>
          </cell>
          <cell r="B1834" t="str">
            <v>2002-049-00 PL CHINOOK SALMON</v>
          </cell>
        </row>
        <row r="1835">
          <cell r="A1835" t="str">
            <v>00117709</v>
          </cell>
          <cell r="B1835" t="str">
            <v>2002-050-00 PL ASOTIN COUNTY B</v>
          </cell>
        </row>
        <row r="1836">
          <cell r="A1836" t="str">
            <v>00107723</v>
          </cell>
          <cell r="B1836" t="str">
            <v>2002-051-00 PL SUBBASIN PLANNI</v>
          </cell>
        </row>
        <row r="1837">
          <cell r="A1837" t="str">
            <v>00118694</v>
          </cell>
          <cell r="B1837" t="str">
            <v>2002-051-00 PL SUBBASIN PLANNI</v>
          </cell>
        </row>
        <row r="1838">
          <cell r="A1838" t="str">
            <v>00118716</v>
          </cell>
          <cell r="B1838" t="str">
            <v>2002-051-00 PL SUBBASIN PLANNI</v>
          </cell>
        </row>
        <row r="1839">
          <cell r="A1839" t="str">
            <v>00118688</v>
          </cell>
          <cell r="B1839" t="str">
            <v>2002-051-04  PL SUBBASIN PLANN</v>
          </cell>
        </row>
        <row r="1840">
          <cell r="A1840" t="str">
            <v>00108110</v>
          </cell>
          <cell r="B1840" t="str">
            <v>2002-052-00 PL NACHES RIVER WA</v>
          </cell>
        </row>
        <row r="1841">
          <cell r="A1841" t="str">
            <v>00110343</v>
          </cell>
          <cell r="B1841" t="str">
            <v>2002-054-00 PL PROTECT AND RES</v>
          </cell>
        </row>
        <row r="1842">
          <cell r="A1842" t="str">
            <v>00117422</v>
          </cell>
          <cell r="B1842" t="str">
            <v>2002-055-00 OREGON PLAN FISH S</v>
          </cell>
        </row>
        <row r="1843">
          <cell r="A1843" t="str">
            <v>00114056</v>
          </cell>
          <cell r="B1843" t="str">
            <v>2002-058-00 PL SCARROW EASEMEN</v>
          </cell>
        </row>
        <row r="1844">
          <cell r="A1844" t="str">
            <v>00111809</v>
          </cell>
          <cell r="B1844" t="str">
            <v>2002-059-00 PL YANKEE FORK SAL</v>
          </cell>
        </row>
        <row r="1845">
          <cell r="A1845" t="str">
            <v>00114046</v>
          </cell>
          <cell r="B1845" t="str">
            <v>2002-061-00 PL POTLACH RIVER W</v>
          </cell>
        </row>
        <row r="1846">
          <cell r="A1846" t="str">
            <v>00115544</v>
          </cell>
          <cell r="B1846" t="str">
            <v>2002-061-00 PL POTLACH RIVER W</v>
          </cell>
        </row>
        <row r="1847">
          <cell r="A1847" t="str">
            <v>00111799</v>
          </cell>
          <cell r="B1847" t="str">
            <v>2002-063-00 PL PAHSIMEROI HOLI</v>
          </cell>
        </row>
        <row r="1848">
          <cell r="A1848" t="str">
            <v>00111807</v>
          </cell>
          <cell r="B1848" t="str">
            <v>2002-064-00 PL LEMHI HOLISTIC</v>
          </cell>
        </row>
        <row r="1849">
          <cell r="A1849" t="str">
            <v>00111801</v>
          </cell>
          <cell r="B1849" t="str">
            <v>2002-065-00  PL EAST FORK HOLI</v>
          </cell>
        </row>
        <row r="1850">
          <cell r="A1850" t="str">
            <v>00111804</v>
          </cell>
          <cell r="B1850" t="str">
            <v>2002-066-00 PL MIDDLE SALMON P</v>
          </cell>
        </row>
        <row r="1851">
          <cell r="A1851" t="str">
            <v>00111805</v>
          </cell>
          <cell r="B1851" t="str">
            <v>2002-067-00 PL UPPER SALMON HO</v>
          </cell>
        </row>
        <row r="1852">
          <cell r="A1852" t="str">
            <v>00114049</v>
          </cell>
          <cell r="B1852" t="str">
            <v>2002-069-00 PL PROTECT &amp; RESTO</v>
          </cell>
        </row>
        <row r="1853">
          <cell r="A1853" t="str">
            <v>00114052</v>
          </cell>
          <cell r="B1853" t="str">
            <v>2002-070-00 PL LAPWAI CREEK AN</v>
          </cell>
        </row>
        <row r="1854">
          <cell r="A1854" t="str">
            <v>00110797</v>
          </cell>
          <cell r="B1854" t="str">
            <v>2002-071-00 PL DEVELOPMENT OF</v>
          </cell>
        </row>
        <row r="1855">
          <cell r="A1855" t="str">
            <v>00114053</v>
          </cell>
          <cell r="B1855" t="str">
            <v>2002-072-00 PL RED RIVER WATER</v>
          </cell>
        </row>
        <row r="1856">
          <cell r="A1856" t="str">
            <v>00114055</v>
          </cell>
          <cell r="B1856" t="str">
            <v>2002-074-00 PL CROOKED FORK CR</v>
          </cell>
        </row>
        <row r="1857">
          <cell r="A1857" t="str">
            <v>00114048</v>
          </cell>
          <cell r="B1857" t="str">
            <v>2002-076-00 PROTECT &amp; RESTORE</v>
          </cell>
        </row>
        <row r="1858">
          <cell r="A1858" t="str">
            <v>00114012</v>
          </cell>
          <cell r="B1858" t="str">
            <v>2002-077-00 PL ESTUARY/OCEAN R</v>
          </cell>
        </row>
        <row r="1859">
          <cell r="A1859" t="str">
            <v>00114192</v>
          </cell>
          <cell r="B1859" t="str">
            <v>2002-078-00 - SNAKE RIVER HYPO</v>
          </cell>
        </row>
        <row r="1860">
          <cell r="A1860" t="str">
            <v>00108753</v>
          </cell>
          <cell r="B1860" t="str">
            <v>200201300:PL:Water Entity 151</v>
          </cell>
        </row>
        <row r="1861">
          <cell r="A1861" t="str">
            <v>00118648</v>
          </cell>
          <cell r="B1861" t="str">
            <v>200205100 SUBBASIN PLANNING</v>
          </cell>
        </row>
        <row r="1862">
          <cell r="A1862" t="str">
            <v>00118590</v>
          </cell>
          <cell r="B1862" t="str">
            <v>2002051032 SUBBASIN PLANNING -</v>
          </cell>
        </row>
        <row r="1863">
          <cell r="A1863" t="str">
            <v>00002930</v>
          </cell>
          <cell r="B1863" t="str">
            <v>EXCESS DRAW HUNGRY HORSE &amp; RES</v>
          </cell>
        </row>
        <row r="1864">
          <cell r="A1864" t="str">
            <v>00002931</v>
          </cell>
          <cell r="B1864" t="str">
            <v>EXCESS DRAW HUNGRY HORSE RES C</v>
          </cell>
        </row>
        <row r="1865">
          <cell r="A1865" t="str">
            <v>00002255</v>
          </cell>
          <cell r="B1865" t="str">
            <v>EXPRMNTL STURG HTCH&amp;KOOTENAI W</v>
          </cell>
        </row>
        <row r="1866">
          <cell r="A1866" t="str">
            <v>00002728</v>
          </cell>
          <cell r="B1866" t="str">
            <v>FLATHEAD R INSTREAM</v>
          </cell>
        </row>
        <row r="1867">
          <cell r="A1867" t="str">
            <v>00003062</v>
          </cell>
          <cell r="B1867" t="str">
            <v>FLATHEAD RIVER NATIVE SPECIES</v>
          </cell>
        </row>
        <row r="1868">
          <cell r="A1868" t="str">
            <v>00002743</v>
          </cell>
          <cell r="B1868" t="str">
            <v>GRANDE RONDE SUPP</v>
          </cell>
        </row>
        <row r="1869">
          <cell r="A1869" t="str">
            <v>00002308</v>
          </cell>
          <cell r="B1869" t="str">
            <v>HUNGRY HORSE MIT FLATHEAD LAKE</v>
          </cell>
        </row>
        <row r="1870">
          <cell r="A1870" t="str">
            <v>00002309</v>
          </cell>
          <cell r="B1870" t="str">
            <v>HUNGRY HORSE MIT/HABITA IMPROV</v>
          </cell>
        </row>
        <row r="1871">
          <cell r="A1871" t="str">
            <v>00007868</v>
          </cell>
          <cell r="B1871" t="str">
            <v>HYDROACOUSTIC &amp; SONIC TAG TRAC</v>
          </cell>
        </row>
        <row r="1872">
          <cell r="A1872" t="str">
            <v>00002457</v>
          </cell>
          <cell r="B1872" t="str">
            <v>JUV SCREENS,SMOLT TRAPS AT WAL</v>
          </cell>
        </row>
        <row r="1873">
          <cell r="A1873" t="str">
            <v>00002256</v>
          </cell>
          <cell r="B1873" t="str">
            <v>KOOTENAI RV FISHERIES INVESTIG</v>
          </cell>
        </row>
        <row r="1874">
          <cell r="A1874" t="str">
            <v>00002408</v>
          </cell>
          <cell r="B1874" t="str">
            <v>KOOTENAI RV RES FISH ASSESSMNT</v>
          </cell>
        </row>
        <row r="1875">
          <cell r="A1875" t="str">
            <v>00002422</v>
          </cell>
          <cell r="B1875" t="str">
            <v>LIBBY RESERVOIR MITIGATION PLA</v>
          </cell>
        </row>
        <row r="1876">
          <cell r="A1876" t="str">
            <v>00020090</v>
          </cell>
          <cell r="B1876" t="str">
            <v>LOSTINE RIVER PASSAGE</v>
          </cell>
        </row>
        <row r="1877">
          <cell r="A1877" t="str">
            <v>00003061</v>
          </cell>
          <cell r="B1877" t="str">
            <v>MITIGATION EXCESSIVE DRAWDOWNS</v>
          </cell>
        </row>
        <row r="1878">
          <cell r="A1878" t="str">
            <v>00002544</v>
          </cell>
          <cell r="B1878" t="str">
            <v>MONTANA FOCUS WATERSHED COORDN</v>
          </cell>
        </row>
        <row r="1879">
          <cell r="A1879" t="str">
            <v>00002545</v>
          </cell>
          <cell r="B1879" t="str">
            <v>MONTANA FOCUS WATERSHED COORDN</v>
          </cell>
        </row>
        <row r="1880">
          <cell r="A1880" t="str">
            <v>00002218</v>
          </cell>
          <cell r="B1880" t="str">
            <v>NEZ PERCE TRIBAL HATCHERY -C</v>
          </cell>
        </row>
        <row r="1881">
          <cell r="A1881" t="str">
            <v>00002235</v>
          </cell>
          <cell r="B1881" t="str">
            <v>PASSAGE IMPROVEMENT EVALUATION</v>
          </cell>
        </row>
        <row r="1882">
          <cell r="A1882" t="str">
            <v>00002857</v>
          </cell>
          <cell r="B1882" t="str">
            <v>PRE DESIGN-JOHNSON CR ART PROP</v>
          </cell>
        </row>
        <row r="1883">
          <cell r="A1883" t="str">
            <v>00002855</v>
          </cell>
          <cell r="B1883" t="str">
            <v>SITE INVESTIGATION ALLOTMENT</v>
          </cell>
        </row>
        <row r="1884">
          <cell r="A1884" t="str">
            <v>00002266</v>
          </cell>
          <cell r="B1884" t="str">
            <v>STEELHEAD &amp; FALL CHINK PRODUCT</v>
          </cell>
        </row>
        <row r="1885">
          <cell r="A1885" t="str">
            <v>00106551</v>
          </cell>
          <cell r="B1885" t="str">
            <v>TEST WORKORDER</v>
          </cell>
        </row>
        <row r="1886">
          <cell r="A1886" t="str">
            <v>00110201</v>
          </cell>
          <cell r="B1886" t="str">
            <v>TRT TASKS</v>
          </cell>
        </row>
        <row r="1887">
          <cell r="A1887" t="str">
            <v>00002965</v>
          </cell>
          <cell r="B1887" t="str">
            <v>WHITE STURGEON SUPP RESEARCH</v>
          </cell>
        </row>
      </sheetData>
      <sheetData sheetId="2" refreshError="1"/>
      <sheetData sheetId="3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4.04"/>
      <sheetName val="FR.Rev"/>
      <sheetName val="18230042"/>
      <sheetName val="SAP Download"/>
      <sheetName val="SAP.Revenue"/>
      <sheetName val="BS"/>
      <sheetName val="BS (2)"/>
      <sheetName val="Muni Taxes"/>
      <sheetName val="Summary"/>
      <sheetName val="SAP LOW INCOME"/>
      <sheetName val="LowInc BILLED"/>
      <sheetName val="2006"/>
      <sheetName val="2004GRC"/>
      <sheetName val="Sheet1"/>
    </sheetNames>
    <sheetDataSet>
      <sheetData sheetId="0"/>
      <sheetData sheetId="1" refreshError="1">
        <row r="6">
          <cell r="A6" t="str">
            <v xml:space="preserve">                                                                                        FOR THE TWELVE MONTHS ENDING SEPTEMBER 30, 2006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LBO 12ME 0903"/>
      <sheetName val="Restated"/>
      <sheetName val="Alternative"/>
      <sheetName val="IPOA2003"/>
      <sheetName val="IPOA2002"/>
      <sheetName val="4.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dential"/>
      <sheetName val="Scenario Summary"/>
      <sheetName val="Monthly Cost Summary"/>
      <sheetName val="Exclude MF Scenario=====&gt;"/>
      <sheetName val="Aurora &amp; Non Aurora WHE"/>
      <sheetName val="AURORA Total WHE"/>
      <sheetName val="Pivot Costs WHE"/>
      <sheetName val="Pivot Energy WHE"/>
      <sheetName val="Exclude WHE Scenario=====&gt;"/>
      <sheetName val="Aurora &amp; Non Aurora MF"/>
      <sheetName val="AURORA Total MF"/>
      <sheetName val="Pivot Costs MF"/>
      <sheetName val="Pivot Energy MF"/>
      <sheetName val="Map Table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>
        <row r="4">
          <cell r="B4" t="str">
            <v>Baker Replacement 1997-2025</v>
          </cell>
          <cell r="C4" t="str">
            <v>Baker Replacement</v>
          </cell>
        </row>
        <row r="5">
          <cell r="B5" t="str">
            <v>BC Hydro Point Roberts 2004-2007</v>
          </cell>
          <cell r="C5" t="str">
            <v>BC Hydro Point Roberts</v>
          </cell>
        </row>
        <row r="6">
          <cell r="B6" t="str">
            <v>BC Hydro Point Roberts 2007-2025</v>
          </cell>
          <cell r="C6" t="str">
            <v>BC Hydro Point Roberts</v>
          </cell>
        </row>
        <row r="7">
          <cell r="B7" t="str">
            <v>BPA Snohomish Conservation  2004-2010</v>
          </cell>
          <cell r="C7" t="str">
            <v>BPA Snohomish Conservation</v>
          </cell>
        </row>
        <row r="8">
          <cell r="B8" t="str">
            <v>Canadian EA 2004-2025</v>
          </cell>
          <cell r="C8" t="str">
            <v>Canadian EA</v>
          </cell>
        </row>
        <row r="9">
          <cell r="B9" t="str">
            <v>Colstrip 1</v>
          </cell>
          <cell r="C9" t="str">
            <v>Colstrip 1&amp;2</v>
          </cell>
        </row>
        <row r="10">
          <cell r="B10" t="str">
            <v>Colstrip 2</v>
          </cell>
          <cell r="C10" t="str">
            <v>Colstrip 1&amp;2</v>
          </cell>
        </row>
        <row r="11">
          <cell r="B11" t="str">
            <v>Colstrip 3</v>
          </cell>
          <cell r="C11" t="str">
            <v>Colstrip 3&amp;4</v>
          </cell>
        </row>
        <row r="12">
          <cell r="B12" t="str">
            <v>Colstrip 4</v>
          </cell>
          <cell r="C12" t="str">
            <v>Colstrip 3&amp;4</v>
          </cell>
        </row>
        <row r="13">
          <cell r="B13" t="str">
            <v xml:space="preserve">Electron </v>
          </cell>
          <cell r="C13" t="str">
            <v>Puget's Hydro</v>
          </cell>
        </row>
        <row r="14">
          <cell r="B14" t="str">
            <v>Encogen 1</v>
          </cell>
          <cell r="C14" t="str">
            <v>Encogen</v>
          </cell>
        </row>
        <row r="15">
          <cell r="B15" t="str">
            <v>Frederickson 1</v>
          </cell>
          <cell r="C15" t="str">
            <v>Frederickson 1&amp;2</v>
          </cell>
        </row>
        <row r="16">
          <cell r="B16" t="str">
            <v>Frederickson 2</v>
          </cell>
          <cell r="C16" t="str">
            <v>Frederickson 1&amp;2</v>
          </cell>
        </row>
        <row r="17">
          <cell r="B17" t="str">
            <v>Frederickson Primary</v>
          </cell>
          <cell r="C17" t="str">
            <v>Fred 1</v>
          </cell>
        </row>
        <row r="18">
          <cell r="B18" t="str">
            <v>Frederickson Duct Firing</v>
          </cell>
          <cell r="C18" t="str">
            <v>Fred 1</v>
          </cell>
        </row>
        <row r="19">
          <cell r="B19" t="str">
            <v>Fredonia 1</v>
          </cell>
          <cell r="C19" t="str">
            <v>Fredonia 1&amp;2</v>
          </cell>
        </row>
        <row r="20">
          <cell r="B20" t="str">
            <v>Fredonia 2</v>
          </cell>
          <cell r="C20" t="str">
            <v>Fredonia 1&amp;2</v>
          </cell>
        </row>
        <row r="21">
          <cell r="B21" t="str">
            <v>Fredonia 3-4</v>
          </cell>
          <cell r="C21" t="str">
            <v>Fredonia 3&amp;4</v>
          </cell>
        </row>
        <row r="22">
          <cell r="B22" t="str">
            <v>Goldendale Energy Center</v>
          </cell>
          <cell r="C22" t="str">
            <v>Goldendale</v>
          </cell>
        </row>
        <row r="23">
          <cell r="B23" t="str">
            <v>Goldendale Duct Firing</v>
          </cell>
          <cell r="C23" t="str">
            <v>Goldendale</v>
          </cell>
        </row>
        <row r="24">
          <cell r="B24" t="str">
            <v>Hopkins Ridge Wind</v>
          </cell>
          <cell r="C24" t="str">
            <v>Hopkins Ridge Wind</v>
          </cell>
        </row>
        <row r="25">
          <cell r="B25" t="str">
            <v>Lower Baker 1</v>
          </cell>
          <cell r="C25" t="str">
            <v>Puget's Hydro</v>
          </cell>
        </row>
        <row r="26">
          <cell r="B26" t="str">
            <v>March Point 1 MRun 2004-2011</v>
          </cell>
          <cell r="C26" t="str">
            <v>QF March Point 1</v>
          </cell>
        </row>
        <row r="27">
          <cell r="B27" t="str">
            <v>March Point 2 Dis 2004-2011</v>
          </cell>
          <cell r="C27" t="str">
            <v>QF March Point 2</v>
          </cell>
        </row>
        <row r="28">
          <cell r="B28" t="str">
            <v>March Point 2 MRun  2004-2011</v>
          </cell>
          <cell r="C28" t="str">
            <v>QF March Point 2</v>
          </cell>
        </row>
        <row r="29">
          <cell r="B29" t="str">
            <v>Market Purchases</v>
          </cell>
          <cell r="C29" t="str">
            <v>Market Purchase</v>
          </cell>
        </row>
        <row r="30">
          <cell r="B30" t="str">
            <v>Market Sales</v>
          </cell>
          <cell r="C30" t="str">
            <v>Market Sale</v>
          </cell>
        </row>
        <row r="31">
          <cell r="B31" t="str">
            <v>Northwestern Energy 2004-2010</v>
          </cell>
          <cell r="C31" t="str">
            <v>Northwestern Energy</v>
          </cell>
        </row>
        <row r="32">
          <cell r="B32" t="str">
            <v>Nooksack Hydro 2004-2008</v>
          </cell>
          <cell r="C32" t="str">
            <v>Nooksack Hydro</v>
          </cell>
        </row>
        <row r="33">
          <cell r="B33" t="str">
            <v>North Wasco 2004-2012</v>
          </cell>
          <cell r="C33" t="str">
            <v>Wasco Hydro</v>
          </cell>
        </row>
        <row r="34">
          <cell r="B34" t="str">
            <v>PG&amp;E Exchange In 2004-2008</v>
          </cell>
          <cell r="C34" t="str">
            <v>PG&amp;E Exchange</v>
          </cell>
        </row>
        <row r="35">
          <cell r="B35" t="str">
            <v>PG&amp;E Exchange Out 2004-2008</v>
          </cell>
          <cell r="C35" t="str">
            <v>PG&amp;E Exchange</v>
          </cell>
        </row>
        <row r="36">
          <cell r="B36" t="str">
            <v>PR Disp Product 2005-2011</v>
          </cell>
          <cell r="C36" t="str">
            <v>PR Displacement Product</v>
          </cell>
        </row>
        <row r="37">
          <cell r="B37" t="str">
            <v>Priest Rapids</v>
          </cell>
          <cell r="C37" t="str">
            <v>Mid Columbia</v>
          </cell>
        </row>
        <row r="38">
          <cell r="B38" t="str">
            <v>QF Koma Kulshan Hydro 2004-2025</v>
          </cell>
          <cell r="C38" t="str">
            <v>QF Koma Kulshan Hydro</v>
          </cell>
        </row>
        <row r="39">
          <cell r="B39" t="str">
            <v>QF PERC 2004-2009</v>
          </cell>
          <cell r="C39" t="str">
            <v>QF PERC</v>
          </cell>
        </row>
        <row r="40">
          <cell r="B40" t="str">
            <v>QF Port Townsend Hydro 2000-2025</v>
          </cell>
          <cell r="C40" t="str">
            <v>QF Port Townsend Hydro</v>
          </cell>
        </row>
        <row r="41">
          <cell r="B41" t="str">
            <v>QF Spokane MSW 2004-2011</v>
          </cell>
          <cell r="C41" t="str">
            <v>QF Spokane MSW</v>
          </cell>
        </row>
        <row r="42">
          <cell r="B42" t="str">
            <v>QF Sygitowicz 2004-2014</v>
          </cell>
          <cell r="C42" t="str">
            <v>QF Sygitowicz</v>
          </cell>
        </row>
        <row r="43">
          <cell r="B43" t="str">
            <v>QF Sygitowicz 2014 - 2025</v>
          </cell>
          <cell r="C43" t="str">
            <v>QF Sygitowicz</v>
          </cell>
        </row>
        <row r="44">
          <cell r="B44" t="str">
            <v>QF Twin Falls 2004-2025</v>
          </cell>
          <cell r="C44" t="str">
            <v>QF Twin Falls</v>
          </cell>
        </row>
        <row r="45">
          <cell r="B45" t="str">
            <v>QF Weeks Falls 2004-2025</v>
          </cell>
          <cell r="C45" t="str">
            <v>QF Weeks Falls</v>
          </cell>
        </row>
        <row r="46">
          <cell r="B46" t="str">
            <v>Resource Total</v>
          </cell>
          <cell r="C46" t="str">
            <v>Resource Total</v>
          </cell>
        </row>
        <row r="47">
          <cell r="B47" t="str">
            <v>Rock Island 1</v>
          </cell>
          <cell r="C47" t="str">
            <v>Mid Columbia</v>
          </cell>
        </row>
        <row r="48">
          <cell r="B48" t="str">
            <v>Rock Island 2</v>
          </cell>
          <cell r="C48" t="str">
            <v>Mid Columbia</v>
          </cell>
        </row>
        <row r="49">
          <cell r="B49" t="str">
            <v>Rocky Reach 1-11</v>
          </cell>
          <cell r="C49" t="str">
            <v>Mid Columbia</v>
          </cell>
        </row>
        <row r="50">
          <cell r="B50" t="str">
            <v>Snoqualmie Falls</v>
          </cell>
          <cell r="C50" t="str">
            <v>Puget's Hydro</v>
          </cell>
        </row>
        <row r="51">
          <cell r="B51" t="str">
            <v>Tenaska 2004-2011</v>
          </cell>
          <cell r="C51" t="str">
            <v>QF Tenaska</v>
          </cell>
        </row>
        <row r="52">
          <cell r="B52" t="str">
            <v>Tenaska Excess Energy 2004-2011</v>
          </cell>
          <cell r="C52" t="str">
            <v>Tenaska Excess Energy</v>
          </cell>
        </row>
        <row r="53">
          <cell r="B53" t="str">
            <v>Total</v>
          </cell>
          <cell r="C53" t="str">
            <v>Total</v>
          </cell>
        </row>
        <row r="54">
          <cell r="B54" t="str">
            <v>Total Contract Purchases</v>
          </cell>
          <cell r="C54" t="str">
            <v>Total Contract Purchases</v>
          </cell>
        </row>
        <row r="55">
          <cell r="B55" t="str">
            <v>Total Contract Sales</v>
          </cell>
          <cell r="C55" t="str">
            <v>Total Contract Sales</v>
          </cell>
        </row>
        <row r="56">
          <cell r="B56" t="str">
            <v>Upper Baker</v>
          </cell>
          <cell r="C56" t="str">
            <v>Puget's Hydro</v>
          </cell>
        </row>
        <row r="57">
          <cell r="B57" t="str">
            <v xml:space="preserve">Wanapum </v>
          </cell>
          <cell r="C57" t="str">
            <v>Mid Columbia</v>
          </cell>
        </row>
        <row r="58">
          <cell r="B58" t="str">
            <v xml:space="preserve">Wells </v>
          </cell>
          <cell r="C58" t="str">
            <v>Mid Columbia</v>
          </cell>
        </row>
        <row r="59">
          <cell r="B59" t="str">
            <v>Whitehorn 2 (Point Whitehorn)</v>
          </cell>
          <cell r="C59" t="str">
            <v>Whitehorn 2&amp;3</v>
          </cell>
        </row>
        <row r="60">
          <cell r="B60" t="str">
            <v>Whitehorn 3 (Point Whitehorn)</v>
          </cell>
          <cell r="C60" t="str">
            <v>Whitehorn 2&amp;3</v>
          </cell>
        </row>
        <row r="61">
          <cell r="B61" t="str">
            <v>Wild Horse Wind Project</v>
          </cell>
          <cell r="C61" t="str">
            <v>Wild Horse Wind</v>
          </cell>
        </row>
        <row r="62">
          <cell r="B62" t="str">
            <v>WNP-3 BPA Exch Power 2004-2017</v>
          </cell>
          <cell r="C62" t="str">
            <v>BPA Firm - WNP #3 Exchange</v>
          </cell>
        </row>
        <row r="63">
          <cell r="B63" t="str">
            <v>WNP-3 Return  2000 - 2017</v>
          </cell>
          <cell r="C63" t="str">
            <v>WNP-3 Return</v>
          </cell>
        </row>
        <row r="64">
          <cell r="B64" t="str">
            <v>Klondike III PPA 2007-2026</v>
          </cell>
          <cell r="C64" t="str">
            <v>Klondike Wind PPA</v>
          </cell>
        </row>
        <row r="65">
          <cell r="B65" t="str">
            <v>Lehman Brothers 2009-2013</v>
          </cell>
          <cell r="C65" t="str">
            <v>Lehman Brothers PPA</v>
          </cell>
        </row>
        <row r="66">
          <cell r="B66" t="str">
            <v>Powerex OnPeak PPA 2008-2012</v>
          </cell>
          <cell r="C66" t="str">
            <v>Powerex OnPeak PPA</v>
          </cell>
        </row>
        <row r="67">
          <cell r="B67" t="str">
            <v>Sempra Energy 2009-2013</v>
          </cell>
          <cell r="C67" t="str">
            <v>Sempra PPA</v>
          </cell>
        </row>
        <row r="68">
          <cell r="B68" t="str">
            <v>PSE ST OnPeak Contracts</v>
          </cell>
          <cell r="C68" t="str">
            <v>PSE Short Term Contracts</v>
          </cell>
        </row>
        <row r="69">
          <cell r="B69" t="str">
            <v>PSE ST OffPeak Contracts</v>
          </cell>
          <cell r="C69" t="str">
            <v>PSE Short Term Contracts</v>
          </cell>
        </row>
        <row r="70">
          <cell r="B70" t="str">
            <v>Sumas Energy 1-2</v>
          </cell>
          <cell r="C70" t="str">
            <v>Sumas</v>
          </cell>
        </row>
        <row r="71">
          <cell r="B71" t="str">
            <v>TransAlta Exchange in 2007-2010</v>
          </cell>
          <cell r="C71" t="str">
            <v>TransAlta Exchange</v>
          </cell>
        </row>
        <row r="72">
          <cell r="B72" t="str">
            <v>TransAlta Exchange out 2007-2010</v>
          </cell>
          <cell r="C72" t="str">
            <v>TransAlta Exchange</v>
          </cell>
        </row>
        <row r="73">
          <cell r="B73" t="str">
            <v>Credit Suisse 2009-2013</v>
          </cell>
          <cell r="C73" t="str">
            <v>Credit Suisse</v>
          </cell>
        </row>
        <row r="74">
          <cell r="B74" t="str">
            <v>Qualco</v>
          </cell>
          <cell r="C74" t="str">
            <v>Qualco Dairy Digester</v>
          </cell>
        </row>
        <row r="75">
          <cell r="B75" t="str">
            <v>Mint Farm Energy Center</v>
          </cell>
          <cell r="C75" t="str">
            <v>Mint Farm</v>
          </cell>
        </row>
        <row r="76">
          <cell r="B76" t="str">
            <v>Mint Farm Duct Firing</v>
          </cell>
          <cell r="C76" t="str">
            <v>Mint Farm</v>
          </cell>
        </row>
        <row r="77">
          <cell r="B77" t="str">
            <v>Wild Horse Expansion</v>
          </cell>
          <cell r="C77" t="str">
            <v>Wild Horse Expansion</v>
          </cell>
        </row>
        <row r="78">
          <cell r="B78" t="str">
            <v>Priest Rapids</v>
          </cell>
          <cell r="C78" t="str">
            <v>Mid Columbia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2.12"/>
      <sheetName val="Excise Tax-Restated"/>
      <sheetName val="State Excise"/>
      <sheetName val="Excise Tax-Charged to Exps"/>
      <sheetName val="Allocation Method"/>
      <sheetName val="Summary of Taxes"/>
      <sheetName val="WUTC Filing Fee"/>
      <sheetName val="Order 92800010"/>
      <sheetName val="State Excise - Revised"/>
      <sheetName val="TY - 40810002 - Electric"/>
      <sheetName val="23600471-WA Utility Tax (Elect)"/>
      <sheetName val="TY - 40810010 - Encogen"/>
      <sheetName val="23601001 - Encogen"/>
      <sheetName val="TY - 40810302 - Gas"/>
      <sheetName val="23600552-WA Utility Tax (Gas)"/>
      <sheetName val="40810602 - B&amp;O (Common)"/>
      <sheetName val="23601013 - B &amp; O Taxes"/>
      <sheetName val="SLIP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gy Supply by Fuel Type"/>
      <sheetName val="#REF"/>
    </sheetNames>
    <sheetDataSet>
      <sheetData sheetId="0"/>
      <sheetData sheetId="1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und5"/>
      <sheetName val="Sheet2"/>
      <sheetName val="Sheet3"/>
      <sheetName val="CBCWPI7A"/>
      <sheetName val="fuelbudg"/>
    </sheetNames>
    <definedNames>
      <definedName name="Round5"/>
    </defined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Sheet1"/>
      <sheetName val="Offer_Value"/>
      <sheetName val="_cashflow"/>
    </sheetNames>
    <sheetDataSet>
      <sheetData sheetId="0" refreshError="1"/>
      <sheetData sheetId="1" refreshError="1"/>
      <sheetData sheetId="2" refreshError="1">
        <row r="14">
          <cell r="B14">
            <v>37257</v>
          </cell>
        </row>
        <row r="15">
          <cell r="B15">
            <v>37287</v>
          </cell>
          <cell r="C15">
            <v>37318</v>
          </cell>
          <cell r="D15">
            <v>37346</v>
          </cell>
          <cell r="E15">
            <v>37377</v>
          </cell>
          <cell r="F15">
            <v>37407</v>
          </cell>
          <cell r="G15">
            <v>37438</v>
          </cell>
          <cell r="H15">
            <v>37468</v>
          </cell>
          <cell r="I15">
            <v>37499</v>
          </cell>
          <cell r="J15">
            <v>37530</v>
          </cell>
          <cell r="K15">
            <v>37560</v>
          </cell>
          <cell r="L15">
            <v>37591</v>
          </cell>
          <cell r="M15">
            <v>37621</v>
          </cell>
          <cell r="N15">
            <v>37652</v>
          </cell>
          <cell r="O15">
            <v>37683</v>
          </cell>
          <cell r="P15">
            <v>37711</v>
          </cell>
          <cell r="Q15">
            <v>37742</v>
          </cell>
          <cell r="R15">
            <v>37772</v>
          </cell>
          <cell r="S15">
            <v>37803</v>
          </cell>
          <cell r="T15">
            <v>37833</v>
          </cell>
          <cell r="U15">
            <v>37864</v>
          </cell>
          <cell r="V15">
            <v>37895</v>
          </cell>
          <cell r="W15">
            <v>37925</v>
          </cell>
          <cell r="X15">
            <v>37956</v>
          </cell>
          <cell r="Y15">
            <v>37986</v>
          </cell>
          <cell r="Z15">
            <v>38017</v>
          </cell>
          <cell r="AA15">
            <v>38048</v>
          </cell>
          <cell r="AB15">
            <v>38077</v>
          </cell>
          <cell r="AC15">
            <v>38108</v>
          </cell>
          <cell r="AD15">
            <v>38138</v>
          </cell>
          <cell r="AE15">
            <v>38169</v>
          </cell>
        </row>
        <row r="36">
          <cell r="B36">
            <v>31.835000000000001</v>
          </cell>
          <cell r="C36">
            <v>26.377940000000002</v>
          </cell>
          <cell r="D36">
            <v>27.690020000000001</v>
          </cell>
          <cell r="E36">
            <v>27.180595</v>
          </cell>
          <cell r="F36">
            <v>27.856515000000002</v>
          </cell>
          <cell r="G36">
            <v>28.502615000000002</v>
          </cell>
          <cell r="H36">
            <v>29.099015000000001</v>
          </cell>
          <cell r="I36">
            <v>29.645715000000003</v>
          </cell>
          <cell r="J36">
            <v>29.645715000000003</v>
          </cell>
          <cell r="K36">
            <v>29.884275000000002</v>
          </cell>
          <cell r="L36">
            <v>33.313575</v>
          </cell>
          <cell r="M36">
            <v>35.291635000000007</v>
          </cell>
          <cell r="N36">
            <v>36.156415000000003</v>
          </cell>
          <cell r="O36">
            <v>35.659415000000003</v>
          </cell>
          <cell r="P36">
            <v>34.834395000000001</v>
          </cell>
          <cell r="Q36">
            <v>32.81906</v>
          </cell>
          <cell r="R36">
            <v>32.918459999999996</v>
          </cell>
          <cell r="S36">
            <v>33.435339999999997</v>
          </cell>
          <cell r="T36">
            <v>33.783240000000006</v>
          </cell>
          <cell r="U36">
            <v>34.329939999999993</v>
          </cell>
          <cell r="V36">
            <v>34.419399999999996</v>
          </cell>
          <cell r="W36">
            <v>34.55856</v>
          </cell>
          <cell r="X36">
            <v>37.080835</v>
          </cell>
          <cell r="Y36">
            <v>38.641415000000002</v>
          </cell>
          <cell r="Z36">
            <v>39.648515000000003</v>
          </cell>
          <cell r="AA36">
            <v>38.893074999999996</v>
          </cell>
          <cell r="AB36">
            <v>37.561115000000001</v>
          </cell>
          <cell r="AC36">
            <v>35.00902</v>
          </cell>
          <cell r="AD36">
            <v>35.118360000000003</v>
          </cell>
          <cell r="AE36">
            <v>35.466259999999998</v>
          </cell>
        </row>
      </sheetData>
      <sheetData sheetId="3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5"/>
      <sheetName val="IPOA20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11">
          <cell r="B11">
            <v>11862537</v>
          </cell>
        </row>
      </sheetData>
      <sheetData sheetId="28"/>
      <sheetData sheetId="29"/>
      <sheetData sheetId="30"/>
      <sheetData sheetId="31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s"/>
      <sheetName val="INPUTS"/>
      <sheetName val="assumptions"/>
      <sheetName val="bond alloc"/>
      <sheetName val="Gas Curve"/>
      <sheetName val="prepayment calc"/>
      <sheetName val="cash_flow"/>
      <sheetName val="bond structuring"/>
      <sheetName val="Unearned Amount"/>
      <sheetName val="SPV_portfolio"/>
      <sheetName val="coverage_reinvest"/>
      <sheetName val="indicative project flows"/>
      <sheetName val="Cash Flow"/>
      <sheetName val="Prices"/>
      <sheetName val="Prepay Cash flow &amp; % prod"/>
      <sheetName val="surety bond sizing for supplier"/>
      <sheetName val="print macros"/>
      <sheetName val="#REF"/>
    </sheetNames>
    <sheetDataSet>
      <sheetData sheetId="0"/>
      <sheetData sheetId="1"/>
      <sheetData sheetId="2">
        <row r="16">
          <cell r="F16">
            <v>38808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roperty Taxes Project XYZ"/>
      <sheetName val="Assumptions Project XYZ"/>
      <sheetName val="Sharon's Worksheet"/>
      <sheetName val="pivoted data"/>
    </sheetNames>
    <sheetDataSet>
      <sheetData sheetId="0"/>
      <sheetData sheetId="1"/>
      <sheetData sheetId="2" refreshError="1">
        <row r="1">
          <cell r="A1" t="str">
            <v>WH Expansion Project</v>
          </cell>
        </row>
        <row r="4">
          <cell r="C4">
            <v>92000000</v>
          </cell>
        </row>
      </sheetData>
      <sheetData sheetId="3"/>
      <sheetData sheetId="4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X"/>
      <sheetName val="USD_LIBOR"/>
      <sheetName val="CAD_Rates"/>
      <sheetName val="FIM"/>
      <sheetName val="BEF"/>
      <sheetName val="EURO"/>
      <sheetName val="PTE"/>
      <sheetName val="ESP"/>
      <sheetName val="DEM"/>
      <sheetName val="ITL"/>
      <sheetName val="SEK_Rates"/>
      <sheetName val="NOK"/>
      <sheetName val="AUD_Rates"/>
      <sheetName val="FFR_Rates"/>
      <sheetName val="GBP_Rates"/>
      <sheetName val="HK_Rates"/>
      <sheetName val="ZAR"/>
      <sheetName val="Yen_Rates"/>
      <sheetName val="FromCatalyst"/>
      <sheetName val="assumptions"/>
    </sheetNames>
    <sheetDataSet>
      <sheetData sheetId="0"/>
      <sheetData sheetId="1">
        <row r="32">
          <cell r="D32">
            <v>36445</v>
          </cell>
          <cell r="E32">
            <v>5.33E-2</v>
          </cell>
        </row>
        <row r="33">
          <cell r="D33">
            <v>36453</v>
          </cell>
          <cell r="E33">
            <v>5.3699999999999998E-2</v>
          </cell>
        </row>
        <row r="34">
          <cell r="D34">
            <v>36479</v>
          </cell>
          <cell r="E34">
            <v>5.3699999999999998E-2</v>
          </cell>
        </row>
        <row r="35">
          <cell r="D35">
            <v>36507</v>
          </cell>
          <cell r="E35">
            <v>5.5E-2</v>
          </cell>
        </row>
        <row r="36">
          <cell r="D36">
            <v>36538</v>
          </cell>
          <cell r="E36">
            <v>6.1799999999999994E-2</v>
          </cell>
        </row>
        <row r="37">
          <cell r="D37">
            <v>36629</v>
          </cell>
          <cell r="E37">
            <v>6.1200000000000004E-2</v>
          </cell>
        </row>
        <row r="38">
          <cell r="D38">
            <v>36720</v>
          </cell>
          <cell r="E38">
            <v>6.1200000000000004E-2</v>
          </cell>
        </row>
        <row r="39">
          <cell r="D39">
            <v>36812</v>
          </cell>
          <cell r="E39">
            <v>6.25E-2</v>
          </cell>
        </row>
        <row r="40">
          <cell r="D40">
            <v>36907</v>
          </cell>
          <cell r="E40">
            <v>6.411E-2</v>
          </cell>
        </row>
        <row r="41">
          <cell r="D41">
            <v>36994</v>
          </cell>
          <cell r="E41">
            <v>6.4430000000000001E-2</v>
          </cell>
        </row>
        <row r="42">
          <cell r="D42">
            <v>37085</v>
          </cell>
          <cell r="E42">
            <v>6.4960000000000004E-2</v>
          </cell>
        </row>
        <row r="43">
          <cell r="D43">
            <v>37179</v>
          </cell>
          <cell r="E43">
            <v>6.5629999999999994E-2</v>
          </cell>
        </row>
        <row r="44">
          <cell r="D44">
            <v>37270</v>
          </cell>
          <cell r="E44">
            <v>6.6040000000000001E-2</v>
          </cell>
        </row>
        <row r="45">
          <cell r="D45">
            <v>37361</v>
          </cell>
          <cell r="E45">
            <v>6.6290000000000002E-2</v>
          </cell>
        </row>
        <row r="46">
          <cell r="D46">
            <v>37452</v>
          </cell>
          <cell r="E46">
            <v>6.6639999999999991E-2</v>
          </cell>
        </row>
        <row r="47">
          <cell r="D47">
            <v>37544</v>
          </cell>
          <cell r="E47">
            <v>6.7070000000000005E-2</v>
          </cell>
        </row>
        <row r="48">
          <cell r="D48">
            <v>37634</v>
          </cell>
          <cell r="E48">
            <v>6.7210000000000006E-2</v>
          </cell>
        </row>
        <row r="49">
          <cell r="D49">
            <v>37725</v>
          </cell>
          <cell r="E49">
            <v>6.7229999999999998E-2</v>
          </cell>
        </row>
        <row r="50">
          <cell r="D50">
            <v>37816</v>
          </cell>
          <cell r="E50">
            <v>6.7320000000000005E-2</v>
          </cell>
        </row>
        <row r="51">
          <cell r="D51">
            <v>37908</v>
          </cell>
          <cell r="E51">
            <v>6.7460000000000006E-2</v>
          </cell>
        </row>
        <row r="52">
          <cell r="D52">
            <v>37999</v>
          </cell>
          <cell r="E52">
            <v>6.7799999999999999E-2</v>
          </cell>
        </row>
        <row r="53">
          <cell r="D53">
            <v>38090</v>
          </cell>
          <cell r="E53">
            <v>6.8100000000000008E-2</v>
          </cell>
        </row>
        <row r="54">
          <cell r="D54">
            <v>38181</v>
          </cell>
          <cell r="E54">
            <v>6.8390000000000006E-2</v>
          </cell>
        </row>
        <row r="55">
          <cell r="D55">
            <v>38273</v>
          </cell>
          <cell r="E55">
            <v>6.8729999999999999E-2</v>
          </cell>
        </row>
        <row r="56">
          <cell r="D56">
            <v>38365</v>
          </cell>
          <cell r="E56">
            <v>6.8929999999999991E-2</v>
          </cell>
        </row>
        <row r="57">
          <cell r="D57">
            <v>38455</v>
          </cell>
          <cell r="E57">
            <v>6.9040000000000004E-2</v>
          </cell>
        </row>
        <row r="58">
          <cell r="D58">
            <v>38546</v>
          </cell>
          <cell r="E58">
            <v>6.9199999999999998E-2</v>
          </cell>
        </row>
        <row r="59">
          <cell r="D59">
            <v>38638</v>
          </cell>
          <cell r="E59">
            <v>6.9390000000000007E-2</v>
          </cell>
        </row>
        <row r="60">
          <cell r="D60">
            <v>38730</v>
          </cell>
          <cell r="E60">
            <v>6.9589999999999999E-2</v>
          </cell>
        </row>
        <row r="61">
          <cell r="D61">
            <v>38820</v>
          </cell>
          <cell r="E61">
            <v>6.971999999999999E-2</v>
          </cell>
        </row>
        <row r="62">
          <cell r="D62">
            <v>38911</v>
          </cell>
          <cell r="E62">
            <v>6.9889999999999994E-2</v>
          </cell>
        </row>
        <row r="63">
          <cell r="D63">
            <v>39003</v>
          </cell>
          <cell r="E63">
            <v>7.009E-2</v>
          </cell>
        </row>
        <row r="64">
          <cell r="D64">
            <v>39098</v>
          </cell>
          <cell r="E64">
            <v>7.0220000000000005E-2</v>
          </cell>
        </row>
        <row r="65">
          <cell r="D65">
            <v>39185</v>
          </cell>
          <cell r="E65">
            <v>7.0300000000000001E-2</v>
          </cell>
        </row>
        <row r="66">
          <cell r="D66">
            <v>39276</v>
          </cell>
          <cell r="E66">
            <v>7.041E-2</v>
          </cell>
        </row>
        <row r="67">
          <cell r="D67">
            <v>39370</v>
          </cell>
          <cell r="E67">
            <v>7.0540000000000005E-2</v>
          </cell>
        </row>
        <row r="68">
          <cell r="D68">
            <v>39552</v>
          </cell>
          <cell r="E68">
            <v>7.0860000000000006E-2</v>
          </cell>
        </row>
        <row r="69">
          <cell r="D69">
            <v>39735</v>
          </cell>
          <cell r="E69">
            <v>7.1180000000000007E-2</v>
          </cell>
        </row>
        <row r="70">
          <cell r="D70">
            <v>39916</v>
          </cell>
          <cell r="E70">
            <v>7.1349999999999997E-2</v>
          </cell>
        </row>
        <row r="71">
          <cell r="D71">
            <v>40099</v>
          </cell>
          <cell r="E71">
            <v>7.1539999999999992E-2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nt Farm"/>
      <sheetName val="Financial Statements"/>
      <sheetName val="General Inputs"/>
      <sheetName val="Revenue Calculation"/>
      <sheetName val="Expenses"/>
      <sheetName val="Maintenance"/>
      <sheetName val="FFH Fees"/>
      <sheetName val="Generation &amp; Fuel"/>
      <sheetName val="Error Checks &amp; Notes"/>
      <sheetName val="Depreciation"/>
      <sheetName val="CapEx"/>
      <sheetName val="Links to Notes"/>
      <sheetName val="VOM"/>
      <sheetName val="2009 O&amp;M Budget"/>
      <sheetName val="MFGS Insurance Costs"/>
      <sheetName val="MFgS Prop Tax Est (2)"/>
      <sheetName val="Variable Gas Transport Inputs"/>
      <sheetName val="Fixed Gas Transport"/>
      <sheetName val="MFGS Capital"/>
      <sheetName val="USD_LIBOR"/>
    </sheetNames>
    <sheetDataSet>
      <sheetData sheetId="0" refreshError="1"/>
      <sheetData sheetId="1" refreshError="1"/>
      <sheetData sheetId="2" refreshError="1">
        <row r="4">
          <cell r="E4">
            <v>39783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  <sheetName val="General Inputs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5"/>
  <sheetViews>
    <sheetView topLeftCell="A4" workbookViewId="0">
      <selection activeCell="A6" sqref="A6"/>
    </sheetView>
  </sheetViews>
  <sheetFormatPr defaultColWidth="9.109375" defaultRowHeight="28.2"/>
  <cols>
    <col min="1" max="1" width="131" style="9" bestFit="1" customWidth="1"/>
    <col min="2" max="16384" width="9.109375" style="6"/>
  </cols>
  <sheetData>
    <row r="1" spans="1:1">
      <c r="A1" s="9" t="s">
        <v>13</v>
      </c>
    </row>
    <row r="3" spans="1:1">
      <c r="A3" s="10" t="s">
        <v>253</v>
      </c>
    </row>
    <row r="4" spans="1:1">
      <c r="A4" s="9" t="s">
        <v>130</v>
      </c>
    </row>
    <row r="5" spans="1:1">
      <c r="A5" s="10" t="s">
        <v>198</v>
      </c>
    </row>
    <row r="6" spans="1:1">
      <c r="A6" s="10" t="s">
        <v>254</v>
      </c>
    </row>
    <row r="7" spans="1:1">
      <c r="A7" s="10" t="s">
        <v>89</v>
      </c>
    </row>
    <row r="8" spans="1:1">
      <c r="A8" s="9" t="s">
        <v>88</v>
      </c>
    </row>
    <row r="10" spans="1:1">
      <c r="A10" s="10" t="s">
        <v>133</v>
      </c>
    </row>
    <row r="11" spans="1:1">
      <c r="A11" s="10"/>
    </row>
    <row r="12" spans="1:1">
      <c r="A12" s="10"/>
    </row>
    <row r="13" spans="1:1">
      <c r="A13" s="10"/>
    </row>
    <row r="14" spans="1:1">
      <c r="A14" s="10"/>
    </row>
    <row r="15" spans="1:1">
      <c r="A15" s="10"/>
    </row>
  </sheetData>
  <phoneticPr fontId="8" type="noConversion"/>
  <printOptions horizontalCentered="1"/>
  <pageMargins left="0.75" right="0.75" top="1" bottom="1" header="0.5" footer="0.5"/>
  <pageSetup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D36"/>
  <sheetViews>
    <sheetView zoomScaleNormal="100" workbookViewId="0">
      <pane xSplit="2" ySplit="7" topLeftCell="E8" activePane="bottomRight" state="frozen"/>
      <selection pane="topRight" activeCell="C1" sqref="C1"/>
      <selection pane="bottomLeft" activeCell="A8" sqref="A8"/>
      <selection pane="bottomRight" activeCell="E10" sqref="E10 H10 L10:M10 AF10"/>
    </sheetView>
  </sheetViews>
  <sheetFormatPr defaultRowHeight="13.2"/>
  <cols>
    <col min="1" max="1" width="11.21875" bestFit="1" customWidth="1"/>
    <col min="2" max="2" width="6.44140625" bestFit="1" customWidth="1"/>
    <col min="3" max="3" width="18" customWidth="1"/>
    <col min="4" max="4" width="17.44140625" bestFit="1" customWidth="1"/>
    <col min="5" max="5" width="12.6640625" bestFit="1" customWidth="1"/>
    <col min="6" max="6" width="14.21875" bestFit="1" customWidth="1"/>
    <col min="7" max="7" width="9.88671875" bestFit="1" customWidth="1"/>
    <col min="8" max="8" width="10.88671875" bestFit="1" customWidth="1"/>
    <col min="9" max="9" width="9.88671875" bestFit="1" customWidth="1"/>
    <col min="10" max="10" width="12.33203125" bestFit="1" customWidth="1"/>
    <col min="11" max="11" width="9.88671875" bestFit="1" customWidth="1"/>
    <col min="12" max="12" width="12.33203125" bestFit="1" customWidth="1"/>
    <col min="13" max="13" width="10.88671875" bestFit="1" customWidth="1"/>
    <col min="14" max="14" width="12.33203125" bestFit="1" customWidth="1"/>
    <col min="15" max="15" width="10.88671875" bestFit="1" customWidth="1"/>
    <col min="16" max="16" width="9.88671875" bestFit="1" customWidth="1"/>
    <col min="17" max="18" width="10.88671875" bestFit="1" customWidth="1"/>
    <col min="19" max="19" width="8.88671875" customWidth="1"/>
    <col min="20" max="20" width="11.21875" customWidth="1"/>
    <col min="22" max="22" width="10.88671875" bestFit="1" customWidth="1"/>
    <col min="24" max="24" width="10.88671875" bestFit="1" customWidth="1"/>
    <col min="25" max="25" width="9.88671875" bestFit="1" customWidth="1"/>
    <col min="26" max="26" width="10.88671875" bestFit="1" customWidth="1"/>
    <col min="27" max="27" width="6.77734375" bestFit="1" customWidth="1"/>
    <col min="28" max="28" width="9.88671875" bestFit="1" customWidth="1"/>
    <col min="29" max="30" width="10.88671875" bestFit="1" customWidth="1"/>
    <col min="31" max="31" width="9.88671875" bestFit="1" customWidth="1"/>
    <col min="32" max="32" width="8.88671875" bestFit="1" customWidth="1"/>
    <col min="33" max="33" width="6.5546875" bestFit="1" customWidth="1"/>
    <col min="34" max="34" width="9.88671875" bestFit="1" customWidth="1"/>
    <col min="35" max="35" width="8.88671875" bestFit="1" customWidth="1"/>
    <col min="36" max="36" width="15.6640625" customWidth="1"/>
    <col min="37" max="37" width="13.44140625" customWidth="1"/>
    <col min="38" max="38" width="12.88671875" customWidth="1"/>
    <col min="39" max="39" width="14.21875" bestFit="1" customWidth="1"/>
    <col min="41" max="41" width="15.44140625" customWidth="1"/>
    <col min="42" max="44" width="14.109375" bestFit="1" customWidth="1"/>
    <col min="45" max="45" width="11.44140625" bestFit="1" customWidth="1"/>
    <col min="46" max="46" width="14.109375" bestFit="1" customWidth="1"/>
    <col min="47" max="47" width="10.44140625" bestFit="1" customWidth="1"/>
    <col min="48" max="49" width="12.44140625" bestFit="1" customWidth="1"/>
    <col min="50" max="50" width="11.44140625" bestFit="1" customWidth="1"/>
    <col min="51" max="51" width="12.44140625" bestFit="1" customWidth="1"/>
    <col min="52" max="52" width="11.44140625" bestFit="1" customWidth="1"/>
    <col min="53" max="53" width="10.44140625" bestFit="1" customWidth="1"/>
    <col min="54" max="54" width="14.109375" bestFit="1" customWidth="1"/>
    <col min="55" max="55" width="15.109375" bestFit="1" customWidth="1"/>
    <col min="56" max="56" width="5.6640625" bestFit="1" customWidth="1"/>
  </cols>
  <sheetData>
    <row r="1" spans="1:56" ht="21">
      <c r="A1" s="269"/>
      <c r="B1" s="270"/>
      <c r="C1" s="347" t="s">
        <v>316</v>
      </c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347"/>
      <c r="P1" s="347"/>
      <c r="Q1" s="347"/>
      <c r="R1" s="347"/>
      <c r="S1" s="270"/>
      <c r="T1" s="347" t="s">
        <v>316</v>
      </c>
      <c r="U1" s="347"/>
      <c r="V1" s="347"/>
      <c r="W1" s="347"/>
      <c r="X1" s="347"/>
      <c r="Y1" s="347"/>
      <c r="Z1" s="347"/>
      <c r="AA1" s="347"/>
      <c r="AB1" s="347"/>
      <c r="AC1" s="347"/>
      <c r="AD1" s="347"/>
      <c r="AE1" s="347"/>
      <c r="AF1" s="347"/>
      <c r="AG1" s="347"/>
      <c r="AH1" s="347"/>
      <c r="AI1" s="347"/>
      <c r="AJ1" s="270"/>
      <c r="AK1" s="270"/>
      <c r="AL1" s="270"/>
      <c r="AM1" s="270"/>
      <c r="AO1" s="347" t="s">
        <v>316</v>
      </c>
      <c r="AP1" s="347"/>
      <c r="AQ1" s="347"/>
      <c r="AR1" s="347"/>
      <c r="AS1" s="347"/>
      <c r="AT1" s="347"/>
      <c r="AU1" s="347"/>
      <c r="AV1" s="347"/>
      <c r="AW1" s="347"/>
      <c r="AX1" s="347"/>
      <c r="AY1" s="347"/>
      <c r="AZ1" s="347"/>
      <c r="BA1" s="347"/>
      <c r="BB1" s="347"/>
      <c r="BC1" s="347"/>
      <c r="BD1" s="347"/>
    </row>
    <row r="2" spans="1:56" ht="21">
      <c r="A2" s="272"/>
      <c r="B2" s="270"/>
      <c r="C2" s="348" t="s">
        <v>317</v>
      </c>
      <c r="D2" s="348"/>
      <c r="E2" s="348"/>
      <c r="F2" s="348"/>
      <c r="G2" s="348"/>
      <c r="H2" s="348"/>
      <c r="I2" s="348"/>
      <c r="J2" s="348"/>
      <c r="K2" s="348"/>
      <c r="L2" s="348"/>
      <c r="M2" s="348"/>
      <c r="N2" s="348"/>
      <c r="O2" s="348"/>
      <c r="P2" s="348"/>
      <c r="Q2" s="348"/>
      <c r="R2" s="348"/>
      <c r="S2" s="270"/>
      <c r="T2" s="348" t="s">
        <v>317</v>
      </c>
      <c r="U2" s="348"/>
      <c r="V2" s="348"/>
      <c r="W2" s="348"/>
      <c r="X2" s="348"/>
      <c r="Y2" s="348"/>
      <c r="Z2" s="348"/>
      <c r="AA2" s="348"/>
      <c r="AB2" s="348"/>
      <c r="AC2" s="348"/>
      <c r="AD2" s="348"/>
      <c r="AE2" s="348"/>
      <c r="AF2" s="348"/>
      <c r="AG2" s="348"/>
      <c r="AH2" s="348"/>
      <c r="AI2" s="348"/>
      <c r="AJ2" s="270"/>
      <c r="AK2" s="270"/>
      <c r="AL2" s="270"/>
      <c r="AM2" s="270"/>
      <c r="AO2" s="348" t="s">
        <v>317</v>
      </c>
      <c r="AP2" s="348"/>
      <c r="AQ2" s="348"/>
      <c r="AR2" s="348"/>
      <c r="AS2" s="348"/>
      <c r="AT2" s="348"/>
      <c r="AU2" s="348"/>
      <c r="AV2" s="348"/>
      <c r="AW2" s="348"/>
      <c r="AX2" s="348"/>
      <c r="AY2" s="348"/>
      <c r="AZ2" s="348"/>
      <c r="BA2" s="348"/>
      <c r="BB2" s="348"/>
      <c r="BC2" s="348"/>
      <c r="BD2" s="348"/>
    </row>
    <row r="3" spans="1:56" ht="21">
      <c r="A3" s="271"/>
      <c r="B3" s="270"/>
      <c r="C3" s="347" t="s">
        <v>318</v>
      </c>
      <c r="D3" s="347"/>
      <c r="E3" s="347"/>
      <c r="F3" s="347"/>
      <c r="G3" s="347"/>
      <c r="H3" s="347"/>
      <c r="I3" s="347"/>
      <c r="J3" s="347"/>
      <c r="K3" s="347"/>
      <c r="L3" s="347"/>
      <c r="M3" s="347"/>
      <c r="N3" s="347"/>
      <c r="O3" s="347"/>
      <c r="P3" s="347"/>
      <c r="Q3" s="347"/>
      <c r="R3" s="347"/>
      <c r="S3" s="270"/>
      <c r="T3" s="347" t="s">
        <v>318</v>
      </c>
      <c r="U3" s="347"/>
      <c r="V3" s="347"/>
      <c r="W3" s="347"/>
      <c r="X3" s="347"/>
      <c r="Y3" s="347"/>
      <c r="Z3" s="347"/>
      <c r="AA3" s="347"/>
      <c r="AB3" s="347"/>
      <c r="AC3" s="347"/>
      <c r="AD3" s="347"/>
      <c r="AE3" s="347"/>
      <c r="AF3" s="347"/>
      <c r="AG3" s="347"/>
      <c r="AH3" s="347"/>
      <c r="AI3" s="347"/>
      <c r="AJ3" s="270"/>
      <c r="AK3" s="270"/>
      <c r="AL3" s="270"/>
      <c r="AM3" s="270"/>
      <c r="AO3" s="347" t="s">
        <v>318</v>
      </c>
      <c r="AP3" s="347"/>
      <c r="AQ3" s="347"/>
      <c r="AR3" s="347"/>
      <c r="AS3" s="347"/>
      <c r="AT3" s="347"/>
      <c r="AU3" s="347"/>
      <c r="AV3" s="347"/>
      <c r="AW3" s="347"/>
      <c r="AX3" s="347"/>
      <c r="AY3" s="347"/>
      <c r="AZ3" s="347"/>
      <c r="BA3" s="347"/>
      <c r="BB3" s="347"/>
      <c r="BC3" s="347"/>
      <c r="BD3" s="347"/>
    </row>
    <row r="4" spans="1:56" ht="21">
      <c r="A4" s="273"/>
      <c r="B4" s="270"/>
      <c r="C4" s="347" t="s">
        <v>319</v>
      </c>
      <c r="D4" s="347"/>
      <c r="E4" s="347"/>
      <c r="F4" s="347"/>
      <c r="G4" s="347"/>
      <c r="H4" s="347"/>
      <c r="I4" s="347"/>
      <c r="J4" s="347"/>
      <c r="K4" s="347"/>
      <c r="L4" s="347"/>
      <c r="M4" s="347"/>
      <c r="N4" s="347"/>
      <c r="O4" s="347"/>
      <c r="P4" s="347"/>
      <c r="Q4" s="347"/>
      <c r="R4" s="347"/>
      <c r="S4" s="270"/>
      <c r="T4" s="347" t="s">
        <v>319</v>
      </c>
      <c r="U4" s="347"/>
      <c r="V4" s="347"/>
      <c r="W4" s="347"/>
      <c r="X4" s="347"/>
      <c r="Y4" s="347"/>
      <c r="Z4" s="347"/>
      <c r="AA4" s="347"/>
      <c r="AB4" s="347"/>
      <c r="AC4" s="347"/>
      <c r="AD4" s="347"/>
      <c r="AE4" s="347"/>
      <c r="AF4" s="347"/>
      <c r="AG4" s="347"/>
      <c r="AH4" s="347"/>
      <c r="AI4" s="347"/>
      <c r="AJ4" s="270"/>
      <c r="AK4" s="270"/>
      <c r="AL4" s="270"/>
      <c r="AM4" s="270"/>
      <c r="AO4" s="347" t="s">
        <v>319</v>
      </c>
      <c r="AP4" s="347"/>
      <c r="AQ4" s="347"/>
      <c r="AR4" s="347"/>
      <c r="AS4" s="347"/>
      <c r="AT4" s="347"/>
      <c r="AU4" s="347"/>
      <c r="AV4" s="347"/>
      <c r="AW4" s="347"/>
      <c r="AX4" s="347"/>
      <c r="AY4" s="347"/>
      <c r="AZ4" s="347"/>
      <c r="BA4" s="347"/>
      <c r="BB4" s="347"/>
      <c r="BC4" s="347"/>
      <c r="BD4" s="347"/>
    </row>
    <row r="5" spans="1:56" ht="14.4">
      <c r="A5" s="270"/>
      <c r="B5" s="273"/>
      <c r="C5" s="273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270"/>
      <c r="Q5" s="270"/>
      <c r="R5" s="270"/>
      <c r="S5" s="270"/>
      <c r="T5" s="270"/>
      <c r="U5" s="270"/>
      <c r="V5" s="270"/>
      <c r="W5" s="270"/>
      <c r="X5" s="270"/>
      <c r="Y5" s="270"/>
      <c r="Z5" s="270"/>
      <c r="AA5" s="270"/>
      <c r="AB5" s="270"/>
      <c r="AC5" s="270"/>
      <c r="AD5" s="270"/>
      <c r="AE5" s="270"/>
      <c r="AF5" s="270"/>
      <c r="AG5" s="270"/>
      <c r="AH5" s="270"/>
      <c r="AI5" s="270"/>
      <c r="AJ5" s="270"/>
      <c r="AK5" s="270"/>
      <c r="AL5" s="270"/>
      <c r="AM5" s="270"/>
    </row>
    <row r="6" spans="1:56" ht="14.4">
      <c r="A6" s="270"/>
      <c r="B6" s="270"/>
      <c r="C6" s="270"/>
      <c r="D6" s="270"/>
      <c r="E6" s="270"/>
      <c r="F6" s="270"/>
      <c r="G6" s="270"/>
      <c r="H6" s="270"/>
      <c r="I6" s="270"/>
      <c r="J6" s="270"/>
      <c r="K6" s="270"/>
      <c r="L6" s="270"/>
      <c r="M6" s="270"/>
      <c r="N6" s="270"/>
      <c r="O6" s="270"/>
      <c r="P6" s="270"/>
      <c r="Q6" s="270"/>
      <c r="R6" s="270"/>
      <c r="S6" s="270"/>
      <c r="T6" s="270"/>
      <c r="U6" s="270"/>
      <c r="V6" s="270"/>
      <c r="W6" s="270"/>
      <c r="X6" s="270"/>
      <c r="Y6" s="270"/>
      <c r="Z6" s="270"/>
      <c r="AA6" s="270"/>
      <c r="AB6" s="270"/>
      <c r="AC6" s="270"/>
      <c r="AD6" s="270"/>
      <c r="AE6" s="270"/>
      <c r="AF6" s="270"/>
      <c r="AG6" s="270"/>
      <c r="AH6" s="270"/>
      <c r="AI6" s="270"/>
      <c r="AJ6" s="270"/>
      <c r="AK6" s="270"/>
      <c r="AL6" s="270"/>
      <c r="AM6" s="270"/>
    </row>
    <row r="7" spans="1:56" ht="14.4">
      <c r="A7" s="274" t="s">
        <v>142</v>
      </c>
      <c r="B7" s="274" t="s">
        <v>58</v>
      </c>
      <c r="C7" s="274" t="s">
        <v>320</v>
      </c>
      <c r="D7" s="275" t="s">
        <v>321</v>
      </c>
      <c r="E7" s="275" t="s">
        <v>322</v>
      </c>
      <c r="F7" s="275" t="s">
        <v>323</v>
      </c>
      <c r="G7" s="275" t="s">
        <v>324</v>
      </c>
      <c r="H7" s="275" t="s">
        <v>325</v>
      </c>
      <c r="I7" s="275" t="s">
        <v>326</v>
      </c>
      <c r="J7" s="275" t="s">
        <v>327</v>
      </c>
      <c r="K7" s="275" t="s">
        <v>328</v>
      </c>
      <c r="L7" s="275" t="s">
        <v>329</v>
      </c>
      <c r="M7" s="275" t="s">
        <v>330</v>
      </c>
      <c r="N7" s="275" t="s">
        <v>331</v>
      </c>
      <c r="O7" s="275" t="s">
        <v>332</v>
      </c>
      <c r="P7" s="275" t="s">
        <v>333</v>
      </c>
      <c r="Q7" s="275" t="s">
        <v>334</v>
      </c>
      <c r="R7" s="275" t="s">
        <v>335</v>
      </c>
      <c r="S7" s="275" t="s">
        <v>336</v>
      </c>
      <c r="T7" s="274" t="s">
        <v>337</v>
      </c>
      <c r="U7" s="275" t="s">
        <v>338</v>
      </c>
      <c r="V7" s="275" t="s">
        <v>339</v>
      </c>
      <c r="W7" s="275" t="s">
        <v>340</v>
      </c>
      <c r="X7" s="275" t="s">
        <v>341</v>
      </c>
      <c r="Y7" s="276" t="s">
        <v>342</v>
      </c>
      <c r="Z7" s="275" t="s">
        <v>343</v>
      </c>
      <c r="AA7" s="275" t="s">
        <v>344</v>
      </c>
      <c r="AB7" s="275" t="s">
        <v>345</v>
      </c>
      <c r="AC7" s="275" t="s">
        <v>346</v>
      </c>
      <c r="AD7" s="275" t="s">
        <v>347</v>
      </c>
      <c r="AE7" s="275" t="s">
        <v>348</v>
      </c>
      <c r="AF7" s="275" t="s">
        <v>349</v>
      </c>
      <c r="AG7" s="275" t="s">
        <v>350</v>
      </c>
      <c r="AH7" s="275" t="s">
        <v>351</v>
      </c>
      <c r="AI7" s="276" t="s">
        <v>352</v>
      </c>
      <c r="AJ7" s="277" t="s">
        <v>12</v>
      </c>
      <c r="AK7" s="274" t="s">
        <v>353</v>
      </c>
      <c r="AL7" s="276" t="s">
        <v>354</v>
      </c>
      <c r="AM7" s="277" t="s">
        <v>355</v>
      </c>
      <c r="AO7" s="302" t="s">
        <v>363</v>
      </c>
      <c r="AP7" s="303" t="s">
        <v>364</v>
      </c>
      <c r="AQ7" s="303" t="s">
        <v>365</v>
      </c>
      <c r="AR7" s="303" t="s">
        <v>366</v>
      </c>
      <c r="AS7" s="303" t="s">
        <v>367</v>
      </c>
      <c r="AT7" s="303" t="s">
        <v>368</v>
      </c>
      <c r="AU7" s="303" t="s">
        <v>369</v>
      </c>
      <c r="AV7" s="303" t="s">
        <v>370</v>
      </c>
      <c r="AW7" s="303" t="s">
        <v>371</v>
      </c>
      <c r="AX7" s="303" t="s">
        <v>372</v>
      </c>
      <c r="AY7" s="303" t="s">
        <v>373</v>
      </c>
      <c r="AZ7" s="303" t="s">
        <v>9</v>
      </c>
      <c r="BA7" s="303" t="s">
        <v>129</v>
      </c>
      <c r="BB7" s="303" t="s">
        <v>11</v>
      </c>
      <c r="BC7" s="302" t="s">
        <v>374</v>
      </c>
    </row>
    <row r="8" spans="1:56" ht="28.8">
      <c r="A8" s="298"/>
      <c r="B8" s="298"/>
      <c r="C8" s="298"/>
      <c r="D8" s="299"/>
      <c r="E8" s="299"/>
      <c r="F8" s="299"/>
      <c r="G8" s="299"/>
      <c r="H8" s="299"/>
      <c r="I8" s="299"/>
      <c r="J8" s="299"/>
      <c r="K8" s="299"/>
      <c r="L8" s="299"/>
      <c r="M8" s="299"/>
      <c r="N8" s="299"/>
      <c r="O8" s="299"/>
      <c r="P8" s="299"/>
      <c r="Q8" s="299"/>
      <c r="R8" s="299"/>
      <c r="S8" s="299"/>
      <c r="T8" s="298"/>
      <c r="U8" s="299"/>
      <c r="V8" s="299"/>
      <c r="W8" s="299"/>
      <c r="X8" s="299"/>
      <c r="Y8" s="300"/>
      <c r="Z8" s="299"/>
      <c r="AA8" s="299"/>
      <c r="AB8" s="299"/>
      <c r="AC8" s="299"/>
      <c r="AD8" s="299"/>
      <c r="AE8" s="299"/>
      <c r="AF8" s="299"/>
      <c r="AG8" s="299"/>
      <c r="AH8" s="299"/>
      <c r="AI8" s="299"/>
      <c r="AJ8" s="301"/>
      <c r="AK8" s="299"/>
      <c r="AL8" s="299"/>
      <c r="AM8" s="301"/>
      <c r="AO8" s="304" t="s">
        <v>375</v>
      </c>
      <c r="AP8" s="304" t="s">
        <v>376</v>
      </c>
      <c r="AQ8" s="304" t="s">
        <v>377</v>
      </c>
      <c r="AR8" s="304" t="s">
        <v>378</v>
      </c>
      <c r="AS8" s="304" t="s">
        <v>379</v>
      </c>
      <c r="AT8" s="304" t="s">
        <v>380</v>
      </c>
      <c r="AU8" s="304" t="s">
        <v>381</v>
      </c>
      <c r="AV8" s="304" t="s">
        <v>382</v>
      </c>
      <c r="AW8" s="304" t="s">
        <v>383</v>
      </c>
      <c r="AX8" s="304" t="s">
        <v>384</v>
      </c>
      <c r="AY8" s="304" t="s">
        <v>385</v>
      </c>
      <c r="AZ8" s="304" t="s">
        <v>386</v>
      </c>
      <c r="BA8" s="304" t="s">
        <v>387</v>
      </c>
      <c r="BB8" s="304" t="s">
        <v>388</v>
      </c>
      <c r="BC8" s="304" t="s">
        <v>389</v>
      </c>
      <c r="BD8" s="306" t="s">
        <v>390</v>
      </c>
    </row>
    <row r="9" spans="1:56" ht="14.4">
      <c r="A9" s="278">
        <v>2016</v>
      </c>
      <c r="B9" s="289">
        <v>1</v>
      </c>
      <c r="C9" s="290">
        <v>914511.024353293</v>
      </c>
      <c r="D9" s="291">
        <v>1197301173.1355116</v>
      </c>
      <c r="E9" s="291">
        <v>329391.32822531502</v>
      </c>
      <c r="F9" s="291">
        <v>30166747.73829218</v>
      </c>
      <c r="G9" s="291">
        <v>3555008.2379377875</v>
      </c>
      <c r="H9" s="291">
        <v>17909313.932199199</v>
      </c>
      <c r="I9" s="291">
        <v>2077062.8858737883</v>
      </c>
      <c r="J9" s="291">
        <v>225646173.0878641</v>
      </c>
      <c r="K9" s="291">
        <v>8931744.7055631187</v>
      </c>
      <c r="L9" s="291">
        <v>231809042.96753156</v>
      </c>
      <c r="M9" s="291">
        <v>19040870.596154373</v>
      </c>
      <c r="N9" s="291">
        <v>142029100.82099268</v>
      </c>
      <c r="O9" s="291">
        <v>22427346.437418375</v>
      </c>
      <c r="P9" s="291">
        <v>336113.95567426446</v>
      </c>
      <c r="Q9" s="291">
        <v>62686898.616489887</v>
      </c>
      <c r="R9" s="291">
        <v>41283903.440033421</v>
      </c>
      <c r="S9" s="291">
        <v>2983.8846656094352</v>
      </c>
      <c r="T9" s="290">
        <v>1265775.1875376154</v>
      </c>
      <c r="U9" s="291">
        <v>21553.279670597636</v>
      </c>
      <c r="V9" s="291">
        <v>23983051.911256988</v>
      </c>
      <c r="W9" s="291">
        <v>563178.76761777559</v>
      </c>
      <c r="X9" s="291">
        <v>18812438.792610988</v>
      </c>
      <c r="Y9" s="292">
        <v>3507663.9628744964</v>
      </c>
      <c r="Z9" s="291">
        <v>14010895.74649803</v>
      </c>
      <c r="AA9" s="291">
        <v>7180.0653014304417</v>
      </c>
      <c r="AB9" s="291">
        <v>3777699.061910525</v>
      </c>
      <c r="AC9" s="291">
        <v>39019282.746120013</v>
      </c>
      <c r="AD9" s="291">
        <v>12179017.726295751</v>
      </c>
      <c r="AE9" s="291">
        <v>1788079.3572790921</v>
      </c>
      <c r="AF9" s="291">
        <v>120705.93833627485</v>
      </c>
      <c r="AG9" s="291">
        <v>0</v>
      </c>
      <c r="AH9" s="291">
        <v>5903505.0165107567</v>
      </c>
      <c r="AI9" s="291">
        <v>495627.08086372458</v>
      </c>
      <c r="AJ9" s="293">
        <v>2131903041.4354651</v>
      </c>
      <c r="AK9" s="291">
        <v>155299557.61390066</v>
      </c>
      <c r="AL9" s="291">
        <v>21930532.882169001</v>
      </c>
      <c r="AM9" s="293">
        <v>2309133131.9315348</v>
      </c>
      <c r="AO9" s="305">
        <f t="shared" ref="AO9:AO20" si="0">ROUND(+D9,-3)</f>
        <v>1197301000</v>
      </c>
      <c r="AP9" s="305">
        <f t="shared" ref="AP9:AP20" si="1">ROUND(SUM(F9,J9:K9,AE9),-3)</f>
        <v>266533000</v>
      </c>
      <c r="AQ9" s="305">
        <f>ROUND(SUM(E9,H9,L9:M9,AF9),-3)-1000</f>
        <v>269208000</v>
      </c>
      <c r="AR9" s="305">
        <f t="shared" ref="AR9:AR20" si="2">ROUND(SUM(I9,N9:O9),-3)</f>
        <v>166534000</v>
      </c>
      <c r="AS9" s="305">
        <f t="shared" ref="AS9:AS20" si="3">ROUND(SUM(P9),-3)</f>
        <v>336000</v>
      </c>
      <c r="AT9" s="305">
        <f t="shared" ref="AT9:AT20" si="4">ROUND(SUM(G9,Q9:R9),-3)</f>
        <v>107526000</v>
      </c>
      <c r="AU9" s="305">
        <f t="shared" ref="AU9:AU20" si="5">ROUND(SUM(S9),-3)</f>
        <v>3000</v>
      </c>
      <c r="AV9" s="305">
        <f t="shared" ref="AV9:AV20" si="6">ROUND(SUM(Z9),-3)</f>
        <v>14011000</v>
      </c>
      <c r="AW9" s="305">
        <f t="shared" ref="AW9:AW20" si="7">ROUND(SUM(T9:Y9),-3)</f>
        <v>48154000</v>
      </c>
      <c r="AX9" s="305">
        <f t="shared" ref="AX9:AX20" si="8">ROUND(SUM(AA9:AB9),-3)</f>
        <v>3785000</v>
      </c>
      <c r="AY9" s="305">
        <f t="shared" ref="AY9:AY20" si="9">ROUND(SUM(AC9:AD9),-3)</f>
        <v>51198000</v>
      </c>
      <c r="AZ9" s="305">
        <f t="shared" ref="AZ9:AZ20" si="10">ROUND(SUM(AH9:AI9),-3)</f>
        <v>6399000</v>
      </c>
      <c r="BA9" s="305">
        <f t="shared" ref="BA9:BA20" si="11">ROUND(SUM(C9),-3)</f>
        <v>915000</v>
      </c>
      <c r="BB9" s="305">
        <f t="shared" ref="BB9:BB20" si="12">ROUND(SUM(AK9:AL9),-3)</f>
        <v>177230000</v>
      </c>
      <c r="BC9" s="305">
        <f t="shared" ref="BC9:BC20" si="13">SUM(AO9:BB9)</f>
        <v>2309133000</v>
      </c>
      <c r="BD9" s="307">
        <f t="shared" ref="BD9:BD20" si="14">+BC9-ROUND(AM9,-3)</f>
        <v>0</v>
      </c>
    </row>
    <row r="10" spans="1:56" ht="14.4">
      <c r="A10" s="278">
        <v>2016</v>
      </c>
      <c r="B10" s="279">
        <v>2</v>
      </c>
      <c r="C10" s="280">
        <v>867554.82252345502</v>
      </c>
      <c r="D10" s="281">
        <v>1032317087.8487809</v>
      </c>
      <c r="E10" s="281">
        <v>320648.28590284911</v>
      </c>
      <c r="F10" s="281">
        <v>27252647.242293667</v>
      </c>
      <c r="G10" s="281">
        <v>3092048.6124816118</v>
      </c>
      <c r="H10" s="281">
        <v>15664297.503965402</v>
      </c>
      <c r="I10" s="281">
        <v>1855922.2000156965</v>
      </c>
      <c r="J10" s="281">
        <v>208065990.45051789</v>
      </c>
      <c r="K10" s="281">
        <v>9043125.8156835344</v>
      </c>
      <c r="L10" s="281">
        <v>221095380.77670193</v>
      </c>
      <c r="M10" s="281">
        <v>16507945.511726396</v>
      </c>
      <c r="N10" s="281">
        <v>131886652.13903973</v>
      </c>
      <c r="O10" s="281">
        <v>20258854.205311876</v>
      </c>
      <c r="P10" s="281">
        <v>338781.22532733827</v>
      </c>
      <c r="Q10" s="281">
        <v>61656103.259787925</v>
      </c>
      <c r="R10" s="281">
        <v>38666597.770850278</v>
      </c>
      <c r="S10" s="281">
        <v>2985.210152325209</v>
      </c>
      <c r="T10" s="280">
        <v>1225687.7756555981</v>
      </c>
      <c r="U10" s="281">
        <v>17921.916343052821</v>
      </c>
      <c r="V10" s="281">
        <v>23078540.890988123</v>
      </c>
      <c r="W10" s="281">
        <v>475176.70204083121</v>
      </c>
      <c r="X10" s="281">
        <v>18343989.688754313</v>
      </c>
      <c r="Y10" s="282">
        <v>3441118.0365458541</v>
      </c>
      <c r="Z10" s="281">
        <v>12816233.617846139</v>
      </c>
      <c r="AA10" s="281">
        <v>6867.8318081322086</v>
      </c>
      <c r="AB10" s="281">
        <v>3816803.746176119</v>
      </c>
      <c r="AC10" s="281">
        <v>38223789.399406999</v>
      </c>
      <c r="AD10" s="281">
        <v>12060848.593939593</v>
      </c>
      <c r="AE10" s="281">
        <v>1565164.0350953238</v>
      </c>
      <c r="AF10" s="281">
        <v>112769.65776952785</v>
      </c>
      <c r="AG10" s="281">
        <v>0</v>
      </c>
      <c r="AH10" s="281">
        <v>5708653.6893391032</v>
      </c>
      <c r="AI10" s="281">
        <v>522017.47065357247</v>
      </c>
      <c r="AJ10" s="283">
        <v>1910308205.9334247</v>
      </c>
      <c r="AK10" s="281">
        <v>156003795.74269262</v>
      </c>
      <c r="AL10" s="281">
        <v>21220164.584467288</v>
      </c>
      <c r="AM10" s="283">
        <v>2087532166.2605846</v>
      </c>
      <c r="AO10" s="305">
        <f t="shared" si="0"/>
        <v>1032317000</v>
      </c>
      <c r="AP10" s="305">
        <f t="shared" si="1"/>
        <v>245927000</v>
      </c>
      <c r="AQ10" s="305">
        <f>ROUND(SUM(E10,H10,L10:M10,AF10),-3)-1000</f>
        <v>253700000</v>
      </c>
      <c r="AR10" s="305">
        <f t="shared" si="2"/>
        <v>154001000</v>
      </c>
      <c r="AS10" s="305">
        <f t="shared" si="3"/>
        <v>339000</v>
      </c>
      <c r="AT10" s="305">
        <f t="shared" si="4"/>
        <v>103415000</v>
      </c>
      <c r="AU10" s="305">
        <f t="shared" si="5"/>
        <v>3000</v>
      </c>
      <c r="AV10" s="305">
        <f t="shared" si="6"/>
        <v>12816000</v>
      </c>
      <c r="AW10" s="305">
        <f t="shared" si="7"/>
        <v>46582000</v>
      </c>
      <c r="AX10" s="305">
        <f t="shared" si="8"/>
        <v>3824000</v>
      </c>
      <c r="AY10" s="305">
        <f t="shared" si="9"/>
        <v>50285000</v>
      </c>
      <c r="AZ10" s="305">
        <f t="shared" si="10"/>
        <v>6231000</v>
      </c>
      <c r="BA10" s="305">
        <f t="shared" si="11"/>
        <v>868000</v>
      </c>
      <c r="BB10" s="305">
        <f t="shared" si="12"/>
        <v>177224000</v>
      </c>
      <c r="BC10" s="305">
        <f t="shared" si="13"/>
        <v>2087532000</v>
      </c>
      <c r="BD10" s="307">
        <f t="shared" si="14"/>
        <v>0</v>
      </c>
    </row>
    <row r="11" spans="1:56" ht="14.4">
      <c r="A11" s="278">
        <v>2016</v>
      </c>
      <c r="B11" s="279">
        <v>3</v>
      </c>
      <c r="C11" s="280">
        <v>862185.0097434161</v>
      </c>
      <c r="D11" s="281">
        <v>994816515.42358065</v>
      </c>
      <c r="E11" s="281">
        <v>271420.5855914164</v>
      </c>
      <c r="F11" s="281">
        <v>26397384.372565538</v>
      </c>
      <c r="G11" s="281">
        <v>3430839.1643187385</v>
      </c>
      <c r="H11" s="281">
        <v>16355513.451467751</v>
      </c>
      <c r="I11" s="281">
        <v>1864667.7898419313</v>
      </c>
      <c r="J11" s="281">
        <v>211709081.97138089</v>
      </c>
      <c r="K11" s="281">
        <v>8559170.4428075999</v>
      </c>
      <c r="L11" s="281">
        <v>233388673.83024991</v>
      </c>
      <c r="M11" s="281">
        <v>16940354.18980886</v>
      </c>
      <c r="N11" s="281">
        <v>136352816.50478783</v>
      </c>
      <c r="O11" s="281">
        <v>20268877.276998099</v>
      </c>
      <c r="P11" s="281">
        <v>342647.29886518553</v>
      </c>
      <c r="Q11" s="281">
        <v>60371344.637938678</v>
      </c>
      <c r="R11" s="281">
        <v>40704943.210309654</v>
      </c>
      <c r="S11" s="281">
        <v>3130.6625103774109</v>
      </c>
      <c r="T11" s="280">
        <v>1072686.8345131804</v>
      </c>
      <c r="U11" s="281">
        <v>18131.788235930111</v>
      </c>
      <c r="V11" s="281">
        <v>23946638.818400636</v>
      </c>
      <c r="W11" s="281">
        <v>538364.96408746706</v>
      </c>
      <c r="X11" s="281">
        <v>18283660.028422043</v>
      </c>
      <c r="Y11" s="282">
        <v>3257783.7148152534</v>
      </c>
      <c r="Z11" s="281">
        <v>11643904.322681846</v>
      </c>
      <c r="AA11" s="281">
        <v>7064.0387933375923</v>
      </c>
      <c r="AB11" s="281">
        <v>3722688.0543880002</v>
      </c>
      <c r="AC11" s="281">
        <v>39498477.1698125</v>
      </c>
      <c r="AD11" s="281">
        <v>12170788.063329799</v>
      </c>
      <c r="AE11" s="281">
        <v>1598933.3828521725</v>
      </c>
      <c r="AF11" s="281">
        <v>114049.53247045421</v>
      </c>
      <c r="AG11" s="281">
        <v>0</v>
      </c>
      <c r="AH11" s="281">
        <v>6254416.6934662992</v>
      </c>
      <c r="AI11" s="281">
        <v>523197.50482103898</v>
      </c>
      <c r="AJ11" s="283">
        <v>1895290350.7338562</v>
      </c>
      <c r="AK11" s="281">
        <v>152244739.64948595</v>
      </c>
      <c r="AL11" s="281">
        <v>25312275.981278893</v>
      </c>
      <c r="AM11" s="283">
        <v>2072847366.3646212</v>
      </c>
      <c r="AO11" s="305">
        <f t="shared" si="0"/>
        <v>994817000</v>
      </c>
      <c r="AP11" s="305">
        <f t="shared" si="1"/>
        <v>248265000</v>
      </c>
      <c r="AQ11" s="305">
        <f>ROUND(SUM(E11,H11,L11:M11,AF11),-3)-1000</f>
        <v>267069000</v>
      </c>
      <c r="AR11" s="305">
        <f t="shared" si="2"/>
        <v>158486000</v>
      </c>
      <c r="AS11" s="305">
        <f t="shared" si="3"/>
        <v>343000</v>
      </c>
      <c r="AT11" s="305">
        <f t="shared" si="4"/>
        <v>104507000</v>
      </c>
      <c r="AU11" s="305">
        <f t="shared" si="5"/>
        <v>3000</v>
      </c>
      <c r="AV11" s="305">
        <f t="shared" si="6"/>
        <v>11644000</v>
      </c>
      <c r="AW11" s="305">
        <f t="shared" si="7"/>
        <v>47117000</v>
      </c>
      <c r="AX11" s="305">
        <f t="shared" si="8"/>
        <v>3730000</v>
      </c>
      <c r="AY11" s="305">
        <f t="shared" si="9"/>
        <v>51669000</v>
      </c>
      <c r="AZ11" s="305">
        <f t="shared" si="10"/>
        <v>6778000</v>
      </c>
      <c r="BA11" s="305">
        <f t="shared" si="11"/>
        <v>862000</v>
      </c>
      <c r="BB11" s="305">
        <f t="shared" si="12"/>
        <v>177557000</v>
      </c>
      <c r="BC11" s="305">
        <f t="shared" si="13"/>
        <v>2072847000</v>
      </c>
      <c r="BD11" s="307">
        <f t="shared" si="14"/>
        <v>0</v>
      </c>
    </row>
    <row r="12" spans="1:56" ht="14.4">
      <c r="A12" s="278">
        <v>2016</v>
      </c>
      <c r="B12" s="279">
        <v>4</v>
      </c>
      <c r="C12" s="280">
        <v>626259.22515685693</v>
      </c>
      <c r="D12" s="281">
        <v>838540791.31103528</v>
      </c>
      <c r="E12" s="281">
        <v>260113.40990712692</v>
      </c>
      <c r="F12" s="281">
        <v>24595866.875927258</v>
      </c>
      <c r="G12" s="281">
        <v>2844513.1944299289</v>
      </c>
      <c r="H12" s="281">
        <v>14511867.746694848</v>
      </c>
      <c r="I12" s="281">
        <v>1667791.4160905201</v>
      </c>
      <c r="J12" s="281">
        <v>187675251.28053138</v>
      </c>
      <c r="K12" s="281">
        <v>7780442.1192966681</v>
      </c>
      <c r="L12" s="281">
        <v>202889510.01457924</v>
      </c>
      <c r="M12" s="281">
        <v>15878578.565450124</v>
      </c>
      <c r="N12" s="281">
        <v>138316755.36672455</v>
      </c>
      <c r="O12" s="281">
        <v>19879534.607186548</v>
      </c>
      <c r="P12" s="281">
        <v>376469.11831714894</v>
      </c>
      <c r="Q12" s="281">
        <v>59315245.527916186</v>
      </c>
      <c r="R12" s="281">
        <v>38460709.265040338</v>
      </c>
      <c r="S12" s="281">
        <v>3011.7073529237255</v>
      </c>
      <c r="T12" s="280">
        <v>1065065.7954591601</v>
      </c>
      <c r="U12" s="281">
        <v>17690.451066950049</v>
      </c>
      <c r="V12" s="281">
        <v>24209079.565590404</v>
      </c>
      <c r="W12" s="281">
        <v>525157.96038922016</v>
      </c>
      <c r="X12" s="281">
        <v>17737623.03625907</v>
      </c>
      <c r="Y12" s="282">
        <v>3604426.9084602147</v>
      </c>
      <c r="Z12" s="281">
        <v>8691428.3216369171</v>
      </c>
      <c r="AA12" s="281">
        <v>6958.690741558743</v>
      </c>
      <c r="AB12" s="281">
        <v>3307688.5683200886</v>
      </c>
      <c r="AC12" s="281">
        <v>37798233.2525746</v>
      </c>
      <c r="AD12" s="281">
        <v>11302351.273438789</v>
      </c>
      <c r="AE12" s="281">
        <v>1251134.4290012466</v>
      </c>
      <c r="AF12" s="281">
        <v>93251.03141005963</v>
      </c>
      <c r="AG12" s="281">
        <v>0</v>
      </c>
      <c r="AH12" s="281">
        <v>5591962.8158886293</v>
      </c>
      <c r="AI12" s="281">
        <v>525887.49720570119</v>
      </c>
      <c r="AJ12" s="283">
        <v>1669350650.3490794</v>
      </c>
      <c r="AK12" s="281">
        <v>151659426.79756168</v>
      </c>
      <c r="AL12" s="281">
        <v>25892733.531194519</v>
      </c>
      <c r="AM12" s="283">
        <v>1846902810.6778355</v>
      </c>
      <c r="AO12" s="305">
        <f t="shared" si="0"/>
        <v>838541000</v>
      </c>
      <c r="AP12" s="305">
        <f t="shared" si="1"/>
        <v>221303000</v>
      </c>
      <c r="AQ12" s="305">
        <f>ROUND(SUM(E12,H12,L12:M12,AF12),-3)+1000</f>
        <v>233634000</v>
      </c>
      <c r="AR12" s="305">
        <f t="shared" si="2"/>
        <v>159864000</v>
      </c>
      <c r="AS12" s="305">
        <f t="shared" si="3"/>
        <v>376000</v>
      </c>
      <c r="AT12" s="305">
        <f t="shared" si="4"/>
        <v>100620000</v>
      </c>
      <c r="AU12" s="305">
        <f t="shared" si="5"/>
        <v>3000</v>
      </c>
      <c r="AV12" s="305">
        <f t="shared" si="6"/>
        <v>8691000</v>
      </c>
      <c r="AW12" s="305">
        <f t="shared" si="7"/>
        <v>47159000</v>
      </c>
      <c r="AX12" s="305">
        <f t="shared" si="8"/>
        <v>3315000</v>
      </c>
      <c r="AY12" s="305">
        <f t="shared" si="9"/>
        <v>49101000</v>
      </c>
      <c r="AZ12" s="305">
        <f t="shared" si="10"/>
        <v>6118000</v>
      </c>
      <c r="BA12" s="305">
        <f t="shared" si="11"/>
        <v>626000</v>
      </c>
      <c r="BB12" s="305">
        <f t="shared" si="12"/>
        <v>177552000</v>
      </c>
      <c r="BC12" s="305">
        <f t="shared" si="13"/>
        <v>1846903000</v>
      </c>
      <c r="BD12" s="307">
        <f t="shared" si="14"/>
        <v>0</v>
      </c>
    </row>
    <row r="13" spans="1:56" ht="14.4">
      <c r="A13" s="278">
        <v>2016</v>
      </c>
      <c r="B13" s="279">
        <v>5</v>
      </c>
      <c r="C13" s="280">
        <v>490343.53504905367</v>
      </c>
      <c r="D13" s="281">
        <v>715768430.20264208</v>
      </c>
      <c r="E13" s="281">
        <v>222694.37956919888</v>
      </c>
      <c r="F13" s="281">
        <v>22028900.2858309</v>
      </c>
      <c r="G13" s="281">
        <v>2934462.4467163831</v>
      </c>
      <c r="H13" s="281">
        <v>14512159.088449834</v>
      </c>
      <c r="I13" s="281">
        <v>1596435.4326289883</v>
      </c>
      <c r="J13" s="281">
        <v>170088108.20109129</v>
      </c>
      <c r="K13" s="281">
        <v>7417476.3592112055</v>
      </c>
      <c r="L13" s="281">
        <v>215179992.35091367</v>
      </c>
      <c r="M13" s="281">
        <v>16710960.530818913</v>
      </c>
      <c r="N13" s="281">
        <v>135246790.32043454</v>
      </c>
      <c r="O13" s="281">
        <v>21807644.355214175</v>
      </c>
      <c r="P13" s="281">
        <v>811128.8897452032</v>
      </c>
      <c r="Q13" s="281">
        <v>60406769.628407679</v>
      </c>
      <c r="R13" s="281">
        <v>38553153.212494306</v>
      </c>
      <c r="S13" s="281">
        <v>312401.45108036697</v>
      </c>
      <c r="T13" s="280">
        <v>1094423.0950812122</v>
      </c>
      <c r="U13" s="281">
        <v>15609.967542159269</v>
      </c>
      <c r="V13" s="281">
        <v>26025833.794911202</v>
      </c>
      <c r="W13" s="281">
        <v>494345.02932411566</v>
      </c>
      <c r="X13" s="281">
        <v>19945804.929696336</v>
      </c>
      <c r="Y13" s="282">
        <v>4251697.3498409661</v>
      </c>
      <c r="Z13" s="281">
        <v>7461935.5886904728</v>
      </c>
      <c r="AA13" s="281">
        <v>7351.7434377832978</v>
      </c>
      <c r="AB13" s="281">
        <v>3765265.4978557928</v>
      </c>
      <c r="AC13" s="281">
        <v>39552585.151170053</v>
      </c>
      <c r="AD13" s="281">
        <v>12273746.694781607</v>
      </c>
      <c r="AE13" s="281">
        <v>1168958.3152487713</v>
      </c>
      <c r="AF13" s="281">
        <v>78341.322125174149</v>
      </c>
      <c r="AG13" s="281">
        <v>0</v>
      </c>
      <c r="AH13" s="281">
        <v>5882234.8827997893</v>
      </c>
      <c r="AI13" s="281">
        <v>529929.00248485082</v>
      </c>
      <c r="AJ13" s="283">
        <v>1546635913.0352881</v>
      </c>
      <c r="AK13" s="281">
        <v>151786595.23089412</v>
      </c>
      <c r="AL13" s="281">
        <v>25788009.364291836</v>
      </c>
      <c r="AM13" s="283">
        <v>1724210517.6304741</v>
      </c>
      <c r="AO13" s="305">
        <f t="shared" si="0"/>
        <v>715768000</v>
      </c>
      <c r="AP13" s="305">
        <f t="shared" si="1"/>
        <v>200703000</v>
      </c>
      <c r="AQ13" s="305">
        <f>ROUND(SUM(E13,H13,L13:M13,AF13),-3)+2000</f>
        <v>246706000</v>
      </c>
      <c r="AR13" s="305">
        <f t="shared" si="2"/>
        <v>158651000</v>
      </c>
      <c r="AS13" s="305">
        <f t="shared" si="3"/>
        <v>811000</v>
      </c>
      <c r="AT13" s="305">
        <f t="shared" si="4"/>
        <v>101894000</v>
      </c>
      <c r="AU13" s="305">
        <f t="shared" si="5"/>
        <v>312000</v>
      </c>
      <c r="AV13" s="305">
        <f t="shared" si="6"/>
        <v>7462000</v>
      </c>
      <c r="AW13" s="305">
        <f t="shared" si="7"/>
        <v>51828000</v>
      </c>
      <c r="AX13" s="305">
        <f t="shared" si="8"/>
        <v>3773000</v>
      </c>
      <c r="AY13" s="305">
        <f t="shared" si="9"/>
        <v>51826000</v>
      </c>
      <c r="AZ13" s="305">
        <f t="shared" si="10"/>
        <v>6412000</v>
      </c>
      <c r="BA13" s="305">
        <f t="shared" si="11"/>
        <v>490000</v>
      </c>
      <c r="BB13" s="305">
        <f t="shared" si="12"/>
        <v>177575000</v>
      </c>
      <c r="BC13" s="305">
        <f t="shared" si="13"/>
        <v>1724211000</v>
      </c>
      <c r="BD13" s="307">
        <f t="shared" si="14"/>
        <v>0</v>
      </c>
    </row>
    <row r="14" spans="1:56" ht="14.4">
      <c r="A14" s="278">
        <v>2016</v>
      </c>
      <c r="B14" s="279">
        <v>6</v>
      </c>
      <c r="C14" s="280">
        <v>383021.61498167325</v>
      </c>
      <c r="D14" s="281">
        <v>643544632.05687988</v>
      </c>
      <c r="E14" s="281">
        <v>215877.3523108236</v>
      </c>
      <c r="F14" s="281">
        <v>20171522.298820078</v>
      </c>
      <c r="G14" s="281">
        <v>2513295.8538878392</v>
      </c>
      <c r="H14" s="281">
        <v>13108615.355686709</v>
      </c>
      <c r="I14" s="281">
        <v>1448080.1656189647</v>
      </c>
      <c r="J14" s="281">
        <v>177866236.92093942</v>
      </c>
      <c r="K14" s="281">
        <v>7068584.3575047031</v>
      </c>
      <c r="L14" s="281">
        <v>209370488.20496899</v>
      </c>
      <c r="M14" s="281">
        <v>16175914.573813699</v>
      </c>
      <c r="N14" s="281">
        <v>134873418.92437115</v>
      </c>
      <c r="O14" s="281">
        <v>21903115.241800729</v>
      </c>
      <c r="P14" s="281">
        <v>1368685.200031671</v>
      </c>
      <c r="Q14" s="281">
        <v>59031525.73120153</v>
      </c>
      <c r="R14" s="281">
        <v>38796594.826147243</v>
      </c>
      <c r="S14" s="281">
        <v>736143.52677586221</v>
      </c>
      <c r="T14" s="280">
        <v>963879.22830005526</v>
      </c>
      <c r="U14" s="281">
        <v>15127.22145571339</v>
      </c>
      <c r="V14" s="281">
        <v>24325837.466570243</v>
      </c>
      <c r="W14" s="281">
        <v>456194.10154728091</v>
      </c>
      <c r="X14" s="281">
        <v>19164326.913709089</v>
      </c>
      <c r="Y14" s="282">
        <v>4272964.0046947449</v>
      </c>
      <c r="Z14" s="281">
        <v>5883148.8153795497</v>
      </c>
      <c r="AA14" s="281">
        <v>6712.1387757428156</v>
      </c>
      <c r="AB14" s="281">
        <v>3937019.2460480491</v>
      </c>
      <c r="AC14" s="281">
        <v>38324316.228507131</v>
      </c>
      <c r="AD14" s="281">
        <v>12562355.997587528</v>
      </c>
      <c r="AE14" s="281">
        <v>1058260.003666068</v>
      </c>
      <c r="AF14" s="281">
        <v>64647.329806093418</v>
      </c>
      <c r="AG14" s="281">
        <v>0</v>
      </c>
      <c r="AH14" s="281">
        <v>5827879.5840720432</v>
      </c>
      <c r="AI14" s="281">
        <v>522136.52479037159</v>
      </c>
      <c r="AJ14" s="283">
        <v>1465960557.0106509</v>
      </c>
      <c r="AK14" s="281">
        <v>153938188.39303035</v>
      </c>
      <c r="AL14" s="281">
        <v>23659290.108303394</v>
      </c>
      <c r="AM14" s="283">
        <v>1643558035.5119846</v>
      </c>
      <c r="AO14" s="305">
        <f t="shared" si="0"/>
        <v>643545000</v>
      </c>
      <c r="AP14" s="305">
        <f t="shared" si="1"/>
        <v>206165000</v>
      </c>
      <c r="AQ14" s="305">
        <f>ROUND(SUM(E14,H14,L14:M14,AF14),-3)-1000</f>
        <v>238935000</v>
      </c>
      <c r="AR14" s="305">
        <f t="shared" si="2"/>
        <v>158225000</v>
      </c>
      <c r="AS14" s="305">
        <f t="shared" si="3"/>
        <v>1369000</v>
      </c>
      <c r="AT14" s="305">
        <f t="shared" si="4"/>
        <v>100341000</v>
      </c>
      <c r="AU14" s="305">
        <f t="shared" si="5"/>
        <v>736000</v>
      </c>
      <c r="AV14" s="305">
        <f t="shared" si="6"/>
        <v>5883000</v>
      </c>
      <c r="AW14" s="305">
        <f t="shared" si="7"/>
        <v>49198000</v>
      </c>
      <c r="AX14" s="305">
        <f t="shared" si="8"/>
        <v>3944000</v>
      </c>
      <c r="AY14" s="305">
        <f t="shared" si="9"/>
        <v>50887000</v>
      </c>
      <c r="AZ14" s="305">
        <f t="shared" si="10"/>
        <v>6350000</v>
      </c>
      <c r="BA14" s="305">
        <f t="shared" si="11"/>
        <v>383000</v>
      </c>
      <c r="BB14" s="305">
        <f t="shared" si="12"/>
        <v>177597000</v>
      </c>
      <c r="BC14" s="305">
        <f t="shared" si="13"/>
        <v>1643558000</v>
      </c>
      <c r="BD14" s="307">
        <f t="shared" si="14"/>
        <v>0</v>
      </c>
    </row>
    <row r="15" spans="1:56" ht="14.4">
      <c r="A15" s="278">
        <v>2016</v>
      </c>
      <c r="B15" s="279">
        <v>7</v>
      </c>
      <c r="C15" s="280">
        <v>344981.08937460271</v>
      </c>
      <c r="D15" s="281">
        <v>650853373.46409893</v>
      </c>
      <c r="E15" s="281">
        <v>230184.8076546794</v>
      </c>
      <c r="F15" s="281">
        <v>19722907.240415704</v>
      </c>
      <c r="G15" s="281">
        <v>2735433.7403861801</v>
      </c>
      <c r="H15" s="281">
        <v>13974352.619287789</v>
      </c>
      <c r="I15" s="281">
        <v>1632680.0937947133</v>
      </c>
      <c r="J15" s="281">
        <v>186270046.02213591</v>
      </c>
      <c r="K15" s="281">
        <v>6785424.0180608639</v>
      </c>
      <c r="L15" s="281">
        <v>224255897.21980903</v>
      </c>
      <c r="M15" s="281">
        <v>15934091.244689086</v>
      </c>
      <c r="N15" s="281">
        <v>144206088.06841487</v>
      </c>
      <c r="O15" s="281">
        <v>21905680.004970454</v>
      </c>
      <c r="P15" s="281">
        <v>2272663.3102236507</v>
      </c>
      <c r="Q15" s="281">
        <v>60450714.300065473</v>
      </c>
      <c r="R15" s="281">
        <v>41691592.89486891</v>
      </c>
      <c r="S15" s="281">
        <v>640860.1018544503</v>
      </c>
      <c r="T15" s="280">
        <v>1348124.3075300122</v>
      </c>
      <c r="U15" s="281">
        <v>15855.287143170008</v>
      </c>
      <c r="V15" s="281">
        <v>25649527.41997277</v>
      </c>
      <c r="W15" s="281">
        <v>498724.08539458754</v>
      </c>
      <c r="X15" s="281">
        <v>21097975.964383662</v>
      </c>
      <c r="Y15" s="282">
        <v>4252043.9716665717</v>
      </c>
      <c r="Z15" s="281">
        <v>3635497.9693483617</v>
      </c>
      <c r="AA15" s="281">
        <v>6906.1042648201883</v>
      </c>
      <c r="AB15" s="281">
        <v>4472880.2084010458</v>
      </c>
      <c r="AC15" s="281">
        <v>40211784.079133578</v>
      </c>
      <c r="AD15" s="281">
        <v>11930556.108976429</v>
      </c>
      <c r="AE15" s="281">
        <v>971782.47635828459</v>
      </c>
      <c r="AF15" s="281">
        <v>69645.027884676645</v>
      </c>
      <c r="AG15" s="281">
        <v>0</v>
      </c>
      <c r="AH15" s="281">
        <v>5614958.0131219653</v>
      </c>
      <c r="AI15" s="281">
        <v>523735.02732371539</v>
      </c>
      <c r="AJ15" s="283">
        <v>1514206966.2910087</v>
      </c>
      <c r="AK15" s="281">
        <v>153092219.13471615</v>
      </c>
      <c r="AL15" s="281">
        <v>24527470.313238814</v>
      </c>
      <c r="AM15" s="283">
        <v>1691826655.7389638</v>
      </c>
      <c r="AO15" s="305">
        <f t="shared" si="0"/>
        <v>650853000</v>
      </c>
      <c r="AP15" s="305">
        <f t="shared" si="1"/>
        <v>213750000</v>
      </c>
      <c r="AQ15" s="305">
        <f>ROUND(SUM(E15,H15,L15:M15,AF15),-3)+1000</f>
        <v>254465000</v>
      </c>
      <c r="AR15" s="305">
        <f t="shared" si="2"/>
        <v>167744000</v>
      </c>
      <c r="AS15" s="305">
        <f t="shared" si="3"/>
        <v>2273000</v>
      </c>
      <c r="AT15" s="305">
        <f t="shared" si="4"/>
        <v>104878000</v>
      </c>
      <c r="AU15" s="305">
        <f t="shared" si="5"/>
        <v>641000</v>
      </c>
      <c r="AV15" s="305">
        <f t="shared" si="6"/>
        <v>3635000</v>
      </c>
      <c r="AW15" s="305">
        <f t="shared" si="7"/>
        <v>52862000</v>
      </c>
      <c r="AX15" s="305">
        <f t="shared" si="8"/>
        <v>4480000</v>
      </c>
      <c r="AY15" s="305">
        <f t="shared" si="9"/>
        <v>52142000</v>
      </c>
      <c r="AZ15" s="305">
        <f t="shared" si="10"/>
        <v>6139000</v>
      </c>
      <c r="BA15" s="305">
        <f t="shared" si="11"/>
        <v>345000</v>
      </c>
      <c r="BB15" s="305">
        <f t="shared" si="12"/>
        <v>177620000</v>
      </c>
      <c r="BC15" s="305">
        <f t="shared" si="13"/>
        <v>1691827000</v>
      </c>
      <c r="BD15" s="307">
        <f t="shared" si="14"/>
        <v>0</v>
      </c>
    </row>
    <row r="16" spans="1:56" ht="14.4">
      <c r="A16" s="278">
        <v>2016</v>
      </c>
      <c r="B16" s="279">
        <v>8</v>
      </c>
      <c r="C16" s="280">
        <v>310365.88080550736</v>
      </c>
      <c r="D16" s="281">
        <v>651003254.95494711</v>
      </c>
      <c r="E16" s="281">
        <v>265928.55452603271</v>
      </c>
      <c r="F16" s="281">
        <v>20585853.333970658</v>
      </c>
      <c r="G16" s="281">
        <v>2818146.2137612519</v>
      </c>
      <c r="H16" s="281">
        <v>14295787.913809694</v>
      </c>
      <c r="I16" s="281">
        <v>1864281.6046306053</v>
      </c>
      <c r="J16" s="281">
        <v>195800309.15685245</v>
      </c>
      <c r="K16" s="281">
        <v>6791109.6847763853</v>
      </c>
      <c r="L16" s="281">
        <v>220071901.07164347</v>
      </c>
      <c r="M16" s="281">
        <v>16758436.452169044</v>
      </c>
      <c r="N16" s="281">
        <v>147153199.15306556</v>
      </c>
      <c r="O16" s="281">
        <v>22370908.098236494</v>
      </c>
      <c r="P16" s="281">
        <v>4026958.7732030791</v>
      </c>
      <c r="Q16" s="281">
        <v>63709668.803986914</v>
      </c>
      <c r="R16" s="281">
        <v>41946201.808214001</v>
      </c>
      <c r="S16" s="281">
        <v>1009988.1012990467</v>
      </c>
      <c r="T16" s="280">
        <v>1609005.6239105985</v>
      </c>
      <c r="U16" s="281">
        <v>13883.480884025063</v>
      </c>
      <c r="V16" s="281">
        <v>25471528.513957866</v>
      </c>
      <c r="W16" s="281">
        <v>488083.34126244311</v>
      </c>
      <c r="X16" s="281">
        <v>21269660.623121377</v>
      </c>
      <c r="Y16" s="282">
        <v>4251244.8006984442</v>
      </c>
      <c r="Z16" s="281">
        <v>3475899.8351726248</v>
      </c>
      <c r="AA16" s="281">
        <v>7139.4433274776538</v>
      </c>
      <c r="AB16" s="281">
        <v>4035161.1477253321</v>
      </c>
      <c r="AC16" s="281">
        <v>41395520.263610214</v>
      </c>
      <c r="AD16" s="281">
        <v>12288948.182430794</v>
      </c>
      <c r="AE16" s="281">
        <v>1067979.33528236</v>
      </c>
      <c r="AF16" s="281">
        <v>79207.394772605854</v>
      </c>
      <c r="AG16" s="281">
        <v>0</v>
      </c>
      <c r="AH16" s="281">
        <v>5931758.7408859003</v>
      </c>
      <c r="AI16" s="281">
        <v>531477.78436444828</v>
      </c>
      <c r="AJ16" s="283">
        <v>1532698798.0713041</v>
      </c>
      <c r="AK16" s="281">
        <v>152984719.52358288</v>
      </c>
      <c r="AL16" s="281">
        <v>24651156.649990436</v>
      </c>
      <c r="AM16" s="283">
        <v>1710334674.2448773</v>
      </c>
      <c r="AO16" s="305">
        <f t="shared" si="0"/>
        <v>651003000</v>
      </c>
      <c r="AP16" s="305">
        <f t="shared" si="1"/>
        <v>224245000</v>
      </c>
      <c r="AQ16" s="305">
        <f>ROUND(SUM(E16,H16,L16:M16,AF16),-3)+3000</f>
        <v>251474000</v>
      </c>
      <c r="AR16" s="305">
        <f t="shared" si="2"/>
        <v>171388000</v>
      </c>
      <c r="AS16" s="305">
        <f t="shared" si="3"/>
        <v>4027000</v>
      </c>
      <c r="AT16" s="305">
        <f t="shared" si="4"/>
        <v>108474000</v>
      </c>
      <c r="AU16" s="305">
        <f t="shared" si="5"/>
        <v>1010000</v>
      </c>
      <c r="AV16" s="305">
        <f t="shared" si="6"/>
        <v>3476000</v>
      </c>
      <c r="AW16" s="305">
        <f t="shared" si="7"/>
        <v>53103000</v>
      </c>
      <c r="AX16" s="305">
        <f t="shared" si="8"/>
        <v>4042000</v>
      </c>
      <c r="AY16" s="305">
        <f t="shared" si="9"/>
        <v>53684000</v>
      </c>
      <c r="AZ16" s="305">
        <f t="shared" si="10"/>
        <v>6463000</v>
      </c>
      <c r="BA16" s="305">
        <f t="shared" si="11"/>
        <v>310000</v>
      </c>
      <c r="BB16" s="305">
        <f t="shared" si="12"/>
        <v>177636000</v>
      </c>
      <c r="BC16" s="305">
        <f t="shared" si="13"/>
        <v>1710335000</v>
      </c>
      <c r="BD16" s="307">
        <f t="shared" si="14"/>
        <v>0</v>
      </c>
    </row>
    <row r="17" spans="1:56" ht="14.4">
      <c r="A17" s="278">
        <v>2016</v>
      </c>
      <c r="B17" s="279">
        <v>9</v>
      </c>
      <c r="C17" s="280">
        <v>350229.27766850096</v>
      </c>
      <c r="D17" s="281">
        <v>651903091.57112443</v>
      </c>
      <c r="E17" s="281">
        <v>249410.46242367767</v>
      </c>
      <c r="F17" s="281">
        <v>21845058.582242765</v>
      </c>
      <c r="G17" s="281">
        <v>2730949.1284955065</v>
      </c>
      <c r="H17" s="281">
        <v>13322022.862673512</v>
      </c>
      <c r="I17" s="281">
        <v>1755293.6460788541</v>
      </c>
      <c r="J17" s="281">
        <v>178715881.99315611</v>
      </c>
      <c r="K17" s="281">
        <v>6866507.6969160596</v>
      </c>
      <c r="L17" s="281">
        <v>211104302.36571285</v>
      </c>
      <c r="M17" s="281">
        <v>15481339.931459278</v>
      </c>
      <c r="N17" s="281">
        <v>139050032.72775286</v>
      </c>
      <c r="O17" s="281">
        <v>20125417.132214915</v>
      </c>
      <c r="P17" s="281">
        <v>3079565.4612096869</v>
      </c>
      <c r="Q17" s="281">
        <v>62062545.203469045</v>
      </c>
      <c r="R17" s="281">
        <v>38898688.89571695</v>
      </c>
      <c r="S17" s="281">
        <v>883438.15675397054</v>
      </c>
      <c r="T17" s="280">
        <v>1485655.5758382422</v>
      </c>
      <c r="U17" s="281">
        <v>12752.134116317457</v>
      </c>
      <c r="V17" s="281">
        <v>23346757.029246069</v>
      </c>
      <c r="W17" s="281">
        <v>454490.64668407384</v>
      </c>
      <c r="X17" s="281">
        <v>19209314.336446874</v>
      </c>
      <c r="Y17" s="282">
        <v>4062799.987687401</v>
      </c>
      <c r="Z17" s="281">
        <v>5503126.2595301652</v>
      </c>
      <c r="AA17" s="281">
        <v>6875.7560989723679</v>
      </c>
      <c r="AB17" s="281">
        <v>3936469.0580403791</v>
      </c>
      <c r="AC17" s="281">
        <v>40246574.904505476</v>
      </c>
      <c r="AD17" s="281">
        <v>12544668.561193643</v>
      </c>
      <c r="AE17" s="281">
        <v>1191296.5659739785</v>
      </c>
      <c r="AF17" s="281">
        <v>77466.938578866597</v>
      </c>
      <c r="AG17" s="281">
        <v>0</v>
      </c>
      <c r="AH17" s="281">
        <v>5792615.8310128106</v>
      </c>
      <c r="AI17" s="281">
        <v>513182.74205773388</v>
      </c>
      <c r="AJ17" s="283">
        <v>1486807821.42208</v>
      </c>
      <c r="AK17" s="281">
        <v>153661740.95636958</v>
      </c>
      <c r="AL17" s="281">
        <v>23983497.315885779</v>
      </c>
      <c r="AM17" s="283">
        <v>1664453059.6943355</v>
      </c>
      <c r="AO17" s="305">
        <f t="shared" si="0"/>
        <v>651903000</v>
      </c>
      <c r="AP17" s="305">
        <f t="shared" si="1"/>
        <v>208619000</v>
      </c>
      <c r="AQ17" s="305">
        <f t="shared" ref="AQ17:AQ19" si="15">ROUND(SUM(E17,H17,L17:M17,AF17),-3)</f>
        <v>240235000</v>
      </c>
      <c r="AR17" s="305">
        <f t="shared" si="2"/>
        <v>160931000</v>
      </c>
      <c r="AS17" s="305">
        <f t="shared" si="3"/>
        <v>3080000</v>
      </c>
      <c r="AT17" s="305">
        <f t="shared" si="4"/>
        <v>103692000</v>
      </c>
      <c r="AU17" s="305">
        <f t="shared" si="5"/>
        <v>883000</v>
      </c>
      <c r="AV17" s="305">
        <f t="shared" si="6"/>
        <v>5503000</v>
      </c>
      <c r="AW17" s="305">
        <f t="shared" si="7"/>
        <v>48572000</v>
      </c>
      <c r="AX17" s="305">
        <f t="shared" si="8"/>
        <v>3943000</v>
      </c>
      <c r="AY17" s="305">
        <f t="shared" si="9"/>
        <v>52791000</v>
      </c>
      <c r="AZ17" s="305">
        <f t="shared" si="10"/>
        <v>6306000</v>
      </c>
      <c r="BA17" s="305">
        <f t="shared" si="11"/>
        <v>350000</v>
      </c>
      <c r="BB17" s="305">
        <f t="shared" si="12"/>
        <v>177645000</v>
      </c>
      <c r="BC17" s="305">
        <f t="shared" si="13"/>
        <v>1664453000</v>
      </c>
      <c r="BD17" s="307">
        <f t="shared" si="14"/>
        <v>0</v>
      </c>
    </row>
    <row r="18" spans="1:56" ht="14.4">
      <c r="A18" s="278">
        <v>2016</v>
      </c>
      <c r="B18" s="279">
        <v>10</v>
      </c>
      <c r="C18" s="280">
        <v>511848.32496585342</v>
      </c>
      <c r="D18" s="281">
        <v>800739275.01074624</v>
      </c>
      <c r="E18" s="281">
        <v>215682.19799639261</v>
      </c>
      <c r="F18" s="281">
        <v>21392679.56241639</v>
      </c>
      <c r="G18" s="281">
        <v>2832630.0251910873</v>
      </c>
      <c r="H18" s="281">
        <v>14903836.276916567</v>
      </c>
      <c r="I18" s="281">
        <v>1508945.9325506887</v>
      </c>
      <c r="J18" s="281">
        <v>188153866.29800692</v>
      </c>
      <c r="K18" s="281">
        <v>6725159.5899056075</v>
      </c>
      <c r="L18" s="281">
        <v>221430847.84536868</v>
      </c>
      <c r="M18" s="281">
        <v>16565757.322269375</v>
      </c>
      <c r="N18" s="281">
        <v>140251016.13443059</v>
      </c>
      <c r="O18" s="281">
        <v>22054276.281535827</v>
      </c>
      <c r="P18" s="281">
        <v>1294976.2888332112</v>
      </c>
      <c r="Q18" s="281">
        <v>61746328.963209458</v>
      </c>
      <c r="R18" s="281">
        <v>39569293.105892226</v>
      </c>
      <c r="S18" s="281">
        <v>633532.31066800817</v>
      </c>
      <c r="T18" s="280">
        <v>1336918.4551201886</v>
      </c>
      <c r="U18" s="281">
        <v>14386.615655590887</v>
      </c>
      <c r="V18" s="281">
        <v>24056664.527212072</v>
      </c>
      <c r="W18" s="281">
        <v>435995.28029950202</v>
      </c>
      <c r="X18" s="281">
        <v>17306321.89868908</v>
      </c>
      <c r="Y18" s="282">
        <v>3984284.1234672661</v>
      </c>
      <c r="Z18" s="281">
        <v>8009338.8073182376</v>
      </c>
      <c r="AA18" s="281">
        <v>7279.325220205089</v>
      </c>
      <c r="AB18" s="281">
        <v>4144480.3392004082</v>
      </c>
      <c r="AC18" s="281">
        <v>40042111.517419979</v>
      </c>
      <c r="AD18" s="281">
        <v>11866399.36717248</v>
      </c>
      <c r="AE18" s="281">
        <v>1350212.912017026</v>
      </c>
      <c r="AF18" s="281">
        <v>73390.916917088529</v>
      </c>
      <c r="AG18" s="281">
        <v>0</v>
      </c>
      <c r="AH18" s="281">
        <v>5905778.7459759638</v>
      </c>
      <c r="AI18" s="281">
        <v>520322.57725735486</v>
      </c>
      <c r="AJ18" s="283">
        <v>1659583836.8798456</v>
      </c>
      <c r="AK18" s="281">
        <v>154214669.1315189</v>
      </c>
      <c r="AL18" s="281">
        <v>23439032.120949067</v>
      </c>
      <c r="AM18" s="283">
        <v>1837237538.1323135</v>
      </c>
      <c r="AO18" s="305">
        <f t="shared" si="0"/>
        <v>800739000</v>
      </c>
      <c r="AP18" s="305">
        <f t="shared" si="1"/>
        <v>217622000</v>
      </c>
      <c r="AQ18" s="305">
        <f>ROUND(SUM(E18,H18,L18:M18,AF18),-3)-1000</f>
        <v>253189000</v>
      </c>
      <c r="AR18" s="305">
        <f t="shared" si="2"/>
        <v>163814000</v>
      </c>
      <c r="AS18" s="305">
        <f t="shared" si="3"/>
        <v>1295000</v>
      </c>
      <c r="AT18" s="305">
        <f t="shared" si="4"/>
        <v>104148000</v>
      </c>
      <c r="AU18" s="305">
        <f t="shared" si="5"/>
        <v>634000</v>
      </c>
      <c r="AV18" s="305">
        <f t="shared" si="6"/>
        <v>8009000</v>
      </c>
      <c r="AW18" s="305">
        <f t="shared" si="7"/>
        <v>47135000</v>
      </c>
      <c r="AX18" s="305">
        <f t="shared" si="8"/>
        <v>4152000</v>
      </c>
      <c r="AY18" s="305">
        <f t="shared" si="9"/>
        <v>51909000</v>
      </c>
      <c r="AZ18" s="305">
        <f t="shared" si="10"/>
        <v>6426000</v>
      </c>
      <c r="BA18" s="305">
        <f t="shared" si="11"/>
        <v>512000</v>
      </c>
      <c r="BB18" s="305">
        <f t="shared" si="12"/>
        <v>177654000</v>
      </c>
      <c r="BC18" s="305">
        <f t="shared" si="13"/>
        <v>1837238000</v>
      </c>
      <c r="BD18" s="307">
        <f t="shared" si="14"/>
        <v>0</v>
      </c>
    </row>
    <row r="19" spans="1:56" ht="14.4">
      <c r="A19" s="278">
        <v>2016</v>
      </c>
      <c r="B19" s="279">
        <v>11</v>
      </c>
      <c r="C19" s="280">
        <v>741536.52637767955</v>
      </c>
      <c r="D19" s="281">
        <v>980635807.42941904</v>
      </c>
      <c r="E19" s="281">
        <v>253921.09027262442</v>
      </c>
      <c r="F19" s="281">
        <v>23875782.907462683</v>
      </c>
      <c r="G19" s="281">
        <v>2996155.4599585882</v>
      </c>
      <c r="H19" s="281">
        <v>16061963.755653642</v>
      </c>
      <c r="I19" s="281">
        <v>1729273.095294005</v>
      </c>
      <c r="J19" s="281">
        <v>210413587.17610094</v>
      </c>
      <c r="K19" s="281">
        <v>7346485.2633088985</v>
      </c>
      <c r="L19" s="281">
        <v>228564972.60613087</v>
      </c>
      <c r="M19" s="281">
        <v>16343279.292148579</v>
      </c>
      <c r="N19" s="281">
        <v>135690220.27760902</v>
      </c>
      <c r="O19" s="281">
        <v>20307127.71309511</v>
      </c>
      <c r="P19" s="281">
        <v>483209.44473775779</v>
      </c>
      <c r="Q19" s="281">
        <v>60878450.493689753</v>
      </c>
      <c r="R19" s="281">
        <v>36370984.110744081</v>
      </c>
      <c r="S19" s="281">
        <v>259836.3284525983</v>
      </c>
      <c r="T19" s="280">
        <v>1357883.0861431207</v>
      </c>
      <c r="U19" s="281">
        <v>15581.592996444311</v>
      </c>
      <c r="V19" s="281">
        <v>23647415.065572441</v>
      </c>
      <c r="W19" s="281">
        <v>425476.5982895976</v>
      </c>
      <c r="X19" s="281">
        <v>17351491.083276849</v>
      </c>
      <c r="Y19" s="282">
        <v>3784410.2997558597</v>
      </c>
      <c r="Z19" s="281">
        <v>9901316.3641274236</v>
      </c>
      <c r="AA19" s="281">
        <v>7126.6976461448439</v>
      </c>
      <c r="AB19" s="281">
        <v>3791708.7003334742</v>
      </c>
      <c r="AC19" s="281">
        <v>39476764.222532429</v>
      </c>
      <c r="AD19" s="281">
        <v>11464159.672471531</v>
      </c>
      <c r="AE19" s="281">
        <v>1662164.7692900996</v>
      </c>
      <c r="AF19" s="281">
        <v>99073.082631399884</v>
      </c>
      <c r="AG19" s="281">
        <v>0</v>
      </c>
      <c r="AH19" s="281">
        <v>6251628.8669074913</v>
      </c>
      <c r="AI19" s="281">
        <v>508737.60789698141</v>
      </c>
      <c r="AJ19" s="283">
        <v>1862697530.6803269</v>
      </c>
      <c r="AK19" s="281">
        <v>153991259.2746923</v>
      </c>
      <c r="AL19" s="281">
        <v>23679937.640084743</v>
      </c>
      <c r="AM19" s="283">
        <v>2040368727.595104</v>
      </c>
      <c r="AO19" s="305">
        <f t="shared" si="0"/>
        <v>980636000</v>
      </c>
      <c r="AP19" s="305">
        <f t="shared" si="1"/>
        <v>243298000</v>
      </c>
      <c r="AQ19" s="305">
        <f t="shared" si="15"/>
        <v>261323000</v>
      </c>
      <c r="AR19" s="305">
        <f t="shared" si="2"/>
        <v>157727000</v>
      </c>
      <c r="AS19" s="305">
        <f t="shared" si="3"/>
        <v>483000</v>
      </c>
      <c r="AT19" s="305">
        <f t="shared" si="4"/>
        <v>100246000</v>
      </c>
      <c r="AU19" s="305">
        <f t="shared" si="5"/>
        <v>260000</v>
      </c>
      <c r="AV19" s="305">
        <f t="shared" si="6"/>
        <v>9901000</v>
      </c>
      <c r="AW19" s="305">
        <f t="shared" si="7"/>
        <v>46582000</v>
      </c>
      <c r="AX19" s="305">
        <f t="shared" si="8"/>
        <v>3799000</v>
      </c>
      <c r="AY19" s="305">
        <f t="shared" si="9"/>
        <v>50941000</v>
      </c>
      <c r="AZ19" s="305">
        <f t="shared" si="10"/>
        <v>6760000</v>
      </c>
      <c r="BA19" s="305">
        <f t="shared" si="11"/>
        <v>742000</v>
      </c>
      <c r="BB19" s="305">
        <f t="shared" si="12"/>
        <v>177671000</v>
      </c>
      <c r="BC19" s="305">
        <f t="shared" si="13"/>
        <v>2040369000</v>
      </c>
      <c r="BD19" s="307">
        <f t="shared" si="14"/>
        <v>0</v>
      </c>
    </row>
    <row r="20" spans="1:56" ht="14.4">
      <c r="A20" s="278">
        <v>2016</v>
      </c>
      <c r="B20" s="284">
        <v>12</v>
      </c>
      <c r="C20" s="285">
        <v>1063696.8331337462</v>
      </c>
      <c r="D20" s="286">
        <v>1237518958.0390112</v>
      </c>
      <c r="E20" s="286">
        <v>326664.90876321605</v>
      </c>
      <c r="F20" s="286">
        <v>31242984.523891702</v>
      </c>
      <c r="G20" s="286">
        <v>3626829.8706902186</v>
      </c>
      <c r="H20" s="286">
        <v>18917947.56738906</v>
      </c>
      <c r="I20" s="286">
        <v>1905733.7004765831</v>
      </c>
      <c r="J20" s="286">
        <v>228367201.37814415</v>
      </c>
      <c r="K20" s="286">
        <v>7975113.7952102693</v>
      </c>
      <c r="L20" s="286">
        <v>248108141.02597445</v>
      </c>
      <c r="M20" s="286">
        <v>16573860.228038814</v>
      </c>
      <c r="N20" s="286">
        <v>148633034.79928705</v>
      </c>
      <c r="O20" s="286">
        <v>19475111.004266649</v>
      </c>
      <c r="P20" s="286">
        <v>337946.45895048545</v>
      </c>
      <c r="Q20" s="286">
        <v>65068088.083080322</v>
      </c>
      <c r="R20" s="286">
        <v>37153651.84040986</v>
      </c>
      <c r="S20" s="286">
        <v>4636.1022972672999</v>
      </c>
      <c r="T20" s="285">
        <v>1501867.3516005336</v>
      </c>
      <c r="U20" s="286">
        <v>18427.990334694427</v>
      </c>
      <c r="V20" s="286">
        <v>25172750.220729742</v>
      </c>
      <c r="W20" s="286">
        <v>480569.15828287741</v>
      </c>
      <c r="X20" s="286">
        <v>18861284.471335754</v>
      </c>
      <c r="Y20" s="287">
        <v>3687628.9425942963</v>
      </c>
      <c r="Z20" s="286">
        <v>12858268.70484652</v>
      </c>
      <c r="AA20" s="286">
        <v>5318.0411412700123</v>
      </c>
      <c r="AB20" s="286">
        <v>3176797.2171825818</v>
      </c>
      <c r="AC20" s="286">
        <v>41901474.910495088</v>
      </c>
      <c r="AD20" s="286">
        <v>12121151.809240736</v>
      </c>
      <c r="AE20" s="286">
        <v>1815047.3527381571</v>
      </c>
      <c r="AF20" s="286">
        <v>121088.09835469961</v>
      </c>
      <c r="AG20" s="286">
        <v>0</v>
      </c>
      <c r="AH20" s="286">
        <v>6123007.472249778</v>
      </c>
      <c r="AI20" s="286">
        <v>534845.4916099757</v>
      </c>
      <c r="AJ20" s="288">
        <v>2194679127.3917532</v>
      </c>
      <c r="AK20" s="286">
        <v>154595944.09551287</v>
      </c>
      <c r="AL20" s="286">
        <v>23108338.026914544</v>
      </c>
      <c r="AM20" s="288">
        <v>2372383409.5141807</v>
      </c>
      <c r="AO20" s="305">
        <f t="shared" si="0"/>
        <v>1237519000</v>
      </c>
      <c r="AP20" s="305">
        <f t="shared" si="1"/>
        <v>269400000</v>
      </c>
      <c r="AQ20" s="305">
        <f>ROUND(SUM(E20,H20,L20:M20,AF20),-3)-2000</f>
        <v>284046000</v>
      </c>
      <c r="AR20" s="305">
        <f t="shared" si="2"/>
        <v>170014000</v>
      </c>
      <c r="AS20" s="305">
        <f t="shared" si="3"/>
        <v>338000</v>
      </c>
      <c r="AT20" s="305">
        <f t="shared" si="4"/>
        <v>105849000</v>
      </c>
      <c r="AU20" s="305">
        <f t="shared" si="5"/>
        <v>5000</v>
      </c>
      <c r="AV20" s="305">
        <f t="shared" si="6"/>
        <v>12858000</v>
      </c>
      <c r="AW20" s="305">
        <f t="shared" si="7"/>
        <v>49723000</v>
      </c>
      <c r="AX20" s="305">
        <f t="shared" si="8"/>
        <v>3182000</v>
      </c>
      <c r="AY20" s="305">
        <f t="shared" si="9"/>
        <v>54023000</v>
      </c>
      <c r="AZ20" s="305">
        <f t="shared" si="10"/>
        <v>6658000</v>
      </c>
      <c r="BA20" s="305">
        <f t="shared" si="11"/>
        <v>1064000</v>
      </c>
      <c r="BB20" s="305">
        <f t="shared" si="12"/>
        <v>177704000</v>
      </c>
      <c r="BC20" s="305">
        <f t="shared" si="13"/>
        <v>2372383000</v>
      </c>
      <c r="BD20" s="307">
        <f t="shared" si="14"/>
        <v>0</v>
      </c>
    </row>
    <row r="22" spans="1:56" ht="14.4">
      <c r="A22" s="270" t="s">
        <v>75</v>
      </c>
      <c r="B22" s="270"/>
      <c r="C22" s="294">
        <f t="shared" ref="C22:AM22" si="16">SUM(C9:C20)</f>
        <v>7466533.1641336381</v>
      </c>
      <c r="D22" s="294">
        <f t="shared" si="16"/>
        <v>10394942390.447777</v>
      </c>
      <c r="E22" s="294">
        <f t="shared" si="16"/>
        <v>3161937.3631433533</v>
      </c>
      <c r="F22" s="294">
        <f t="shared" si="16"/>
        <v>289278334.96412951</v>
      </c>
      <c r="G22" s="294">
        <f t="shared" si="16"/>
        <v>36110311.948255122</v>
      </c>
      <c r="H22" s="294">
        <f t="shared" si="16"/>
        <v>183537678.07419404</v>
      </c>
      <c r="I22" s="294">
        <f t="shared" si="16"/>
        <v>20906167.962895337</v>
      </c>
      <c r="J22" s="294">
        <f t="shared" si="16"/>
        <v>2368771733.9367218</v>
      </c>
      <c r="K22" s="294">
        <f t="shared" si="16"/>
        <v>91290343.84824492</v>
      </c>
      <c r="L22" s="294">
        <f t="shared" si="16"/>
        <v>2667269150.2795849</v>
      </c>
      <c r="M22" s="294">
        <f t="shared" si="16"/>
        <v>198911388.43854657</v>
      </c>
      <c r="N22" s="294">
        <f t="shared" si="16"/>
        <v>1673689125.2369108</v>
      </c>
      <c r="O22" s="294">
        <f t="shared" si="16"/>
        <v>252783892.35824925</v>
      </c>
      <c r="P22" s="294">
        <f t="shared" si="16"/>
        <v>15069145.425118681</v>
      </c>
      <c r="Q22" s="294">
        <f t="shared" si="16"/>
        <v>737383683.2492429</v>
      </c>
      <c r="R22" s="294">
        <f t="shared" si="16"/>
        <v>472096314.38072133</v>
      </c>
      <c r="S22" s="294">
        <f t="shared" si="16"/>
        <v>4492947.5438628057</v>
      </c>
      <c r="T22" s="294">
        <f t="shared" si="16"/>
        <v>15326972.316689517</v>
      </c>
      <c r="U22" s="294">
        <f t="shared" si="16"/>
        <v>196921.72544464545</v>
      </c>
      <c r="V22" s="294">
        <f t="shared" si="16"/>
        <v>292913625.22440857</v>
      </c>
      <c r="W22" s="294">
        <f t="shared" si="16"/>
        <v>5835756.6352197714</v>
      </c>
      <c r="X22" s="294">
        <f t="shared" si="16"/>
        <v>227383891.76670545</v>
      </c>
      <c r="Y22" s="294">
        <f t="shared" si="16"/>
        <v>46358066.103101365</v>
      </c>
      <c r="Z22" s="294">
        <f t="shared" si="16"/>
        <v>103890994.35307631</v>
      </c>
      <c r="AA22" s="294">
        <f t="shared" si="16"/>
        <v>82779.876556875271</v>
      </c>
      <c r="AB22" s="294">
        <f t="shared" si="16"/>
        <v>45884660.8455818</v>
      </c>
      <c r="AC22" s="294">
        <f t="shared" si="16"/>
        <v>475690913.8452881</v>
      </c>
      <c r="AD22" s="294">
        <f t="shared" si="16"/>
        <v>144764992.05085868</v>
      </c>
      <c r="AE22" s="294">
        <f t="shared" si="16"/>
        <v>16489012.934802579</v>
      </c>
      <c r="AF22" s="294">
        <f t="shared" si="16"/>
        <v>1103636.2710569212</v>
      </c>
      <c r="AG22" s="294">
        <f t="shared" si="16"/>
        <v>0</v>
      </c>
      <c r="AH22" s="294">
        <f t="shared" si="16"/>
        <v>70788400.352230519</v>
      </c>
      <c r="AI22" s="294">
        <f t="shared" si="16"/>
        <v>6251096.31132947</v>
      </c>
      <c r="AJ22" s="294">
        <f t="shared" si="16"/>
        <v>20870122799.234085</v>
      </c>
      <c r="AK22" s="294">
        <f t="shared" si="16"/>
        <v>1843472855.5439582</v>
      </c>
      <c r="AL22" s="294">
        <f t="shared" si="16"/>
        <v>287192438.51876831</v>
      </c>
      <c r="AM22" s="294">
        <f t="shared" si="16"/>
        <v>23000788093.29681</v>
      </c>
      <c r="AO22" s="64">
        <f>SUM(AO9:AO21)</f>
        <v>10394942000</v>
      </c>
      <c r="AP22" s="64">
        <f t="shared" ref="AP22:BD22" si="17">SUM(AP9:AP21)</f>
        <v>2765830000</v>
      </c>
      <c r="AQ22" s="64">
        <f t="shared" si="17"/>
        <v>3053984000</v>
      </c>
      <c r="AR22" s="64">
        <f t="shared" si="17"/>
        <v>1947379000</v>
      </c>
      <c r="AS22" s="64">
        <f t="shared" si="17"/>
        <v>15070000</v>
      </c>
      <c r="AT22" s="64">
        <f t="shared" si="17"/>
        <v>1245590000</v>
      </c>
      <c r="AU22" s="64">
        <f t="shared" si="17"/>
        <v>4493000</v>
      </c>
      <c r="AV22" s="64">
        <f t="shared" si="17"/>
        <v>103889000</v>
      </c>
      <c r="AW22" s="64">
        <f t="shared" si="17"/>
        <v>588015000</v>
      </c>
      <c r="AX22" s="64">
        <f t="shared" si="17"/>
        <v>45969000</v>
      </c>
      <c r="AY22" s="64">
        <f t="shared" si="17"/>
        <v>620456000</v>
      </c>
      <c r="AZ22" s="64">
        <f t="shared" si="17"/>
        <v>77040000</v>
      </c>
      <c r="BA22" s="64">
        <f t="shared" si="17"/>
        <v>7467000</v>
      </c>
      <c r="BB22" s="64">
        <f t="shared" si="17"/>
        <v>2130665000</v>
      </c>
      <c r="BC22" s="64">
        <f t="shared" si="17"/>
        <v>23000789000</v>
      </c>
      <c r="BD22" s="64">
        <f t="shared" si="17"/>
        <v>0</v>
      </c>
    </row>
    <row r="23" spans="1:56" ht="14.4">
      <c r="A23" s="270"/>
      <c r="B23" s="270"/>
      <c r="C23" s="270"/>
      <c r="D23" s="270"/>
      <c r="E23" s="270"/>
      <c r="F23" s="270"/>
      <c r="G23" s="270"/>
      <c r="H23" s="270"/>
      <c r="I23" s="270"/>
      <c r="J23" s="270"/>
      <c r="K23" s="270"/>
      <c r="L23" s="270"/>
      <c r="M23" s="270"/>
      <c r="N23" s="270"/>
      <c r="O23" s="270"/>
      <c r="P23" s="270"/>
      <c r="Q23" s="270"/>
      <c r="R23" s="270"/>
      <c r="S23" s="270"/>
      <c r="T23" s="270"/>
      <c r="U23" s="270"/>
      <c r="V23" s="270"/>
      <c r="W23" s="270"/>
      <c r="X23" s="270"/>
      <c r="Y23" s="270"/>
      <c r="Z23" s="270"/>
      <c r="AA23" s="270"/>
      <c r="AB23" s="270"/>
      <c r="AC23" s="270"/>
      <c r="AD23" s="270"/>
      <c r="AE23" s="270"/>
      <c r="AF23" s="270"/>
      <c r="AG23" s="270"/>
      <c r="AH23" s="270"/>
      <c r="AI23" s="270"/>
      <c r="AJ23" s="270"/>
      <c r="AK23" s="270"/>
      <c r="AL23" s="270"/>
      <c r="AM23" s="270"/>
    </row>
    <row r="24" spans="1:56" ht="14.4">
      <c r="A24" s="270"/>
      <c r="B24" s="294"/>
      <c r="C24" s="294"/>
      <c r="D24" s="294"/>
      <c r="E24" s="294"/>
      <c r="F24" s="294"/>
      <c r="G24" s="294"/>
      <c r="H24" s="294"/>
      <c r="I24" s="294"/>
      <c r="J24" s="294"/>
      <c r="K24" s="294"/>
      <c r="L24" s="294"/>
      <c r="M24" s="294"/>
      <c r="N24" s="294"/>
      <c r="O24" s="294"/>
      <c r="P24" s="294"/>
      <c r="Q24" s="270"/>
      <c r="R24" s="270"/>
      <c r="S24" s="270"/>
      <c r="T24" s="270"/>
      <c r="U24" s="270"/>
      <c r="V24" s="270"/>
      <c r="W24" s="270"/>
      <c r="X24" s="270"/>
      <c r="Y24" s="270"/>
      <c r="Z24" s="270"/>
      <c r="AA24" s="270"/>
      <c r="AB24" s="270"/>
      <c r="AC24" s="270"/>
      <c r="AD24" s="270"/>
      <c r="AE24" s="270"/>
      <c r="AF24" s="270"/>
      <c r="AG24" s="270"/>
      <c r="AH24" s="270"/>
      <c r="AI24" s="270"/>
      <c r="AJ24" s="270"/>
      <c r="AK24" s="270"/>
      <c r="AL24" s="270"/>
      <c r="AM24" s="270"/>
    </row>
    <row r="25" spans="1:56" ht="14.4">
      <c r="C25" s="295" t="s">
        <v>356</v>
      </c>
      <c r="D25" s="295" t="s">
        <v>357</v>
      </c>
      <c r="E25" s="295" t="s">
        <v>358</v>
      </c>
      <c r="F25" s="295" t="s">
        <v>359</v>
      </c>
      <c r="G25" s="270"/>
      <c r="H25" s="270"/>
      <c r="I25" s="270"/>
      <c r="J25" s="270"/>
      <c r="K25" s="270"/>
      <c r="L25" s="270"/>
      <c r="M25" s="270"/>
      <c r="N25" s="270"/>
      <c r="O25" s="270"/>
      <c r="P25" s="270"/>
      <c r="Q25" s="270"/>
      <c r="R25" s="270"/>
      <c r="S25" s="270"/>
      <c r="T25" s="270"/>
      <c r="U25" s="270"/>
      <c r="V25" s="270"/>
      <c r="W25" s="270"/>
      <c r="X25" s="270"/>
      <c r="Y25" s="270"/>
      <c r="Z25" s="270"/>
      <c r="AA25" s="270"/>
      <c r="AB25" s="270"/>
      <c r="AC25" s="270"/>
      <c r="AD25" s="270"/>
      <c r="AE25" s="270"/>
      <c r="AF25" s="270"/>
      <c r="AG25" s="270"/>
      <c r="AH25" s="270"/>
      <c r="AI25" s="270"/>
      <c r="AJ25" s="270"/>
      <c r="AK25" s="270"/>
      <c r="AL25" s="270"/>
      <c r="AM25" s="270"/>
    </row>
    <row r="26" spans="1:56" ht="14.4">
      <c r="C26" s="270">
        <v>3</v>
      </c>
      <c r="D26" s="296">
        <f>SUM(E26:F26)</f>
        <v>7080</v>
      </c>
      <c r="E26" s="296">
        <v>5310</v>
      </c>
      <c r="F26" s="296">
        <v>1770</v>
      </c>
      <c r="G26" s="270"/>
      <c r="H26" s="270"/>
      <c r="I26" s="270"/>
      <c r="J26" s="270"/>
      <c r="K26" s="270"/>
      <c r="L26" s="270"/>
      <c r="M26" s="270"/>
      <c r="N26" s="270"/>
      <c r="O26" s="270"/>
      <c r="P26" s="270"/>
      <c r="Q26" s="270"/>
      <c r="R26" s="270"/>
      <c r="S26" s="270"/>
      <c r="T26" s="270"/>
      <c r="U26" s="270"/>
      <c r="V26" s="270"/>
      <c r="W26" s="270"/>
      <c r="X26" s="270"/>
      <c r="Y26" s="270"/>
      <c r="Z26" s="270"/>
      <c r="AA26" s="270"/>
      <c r="AB26" s="270"/>
      <c r="AC26" s="270"/>
      <c r="AD26" s="270"/>
      <c r="AE26" s="270"/>
      <c r="AF26" s="270"/>
      <c r="AG26" s="270"/>
      <c r="AH26" s="270"/>
      <c r="AI26" s="270"/>
      <c r="AJ26" s="270"/>
      <c r="AK26" s="270"/>
      <c r="AL26" s="270"/>
      <c r="AM26" s="270"/>
    </row>
    <row r="27" spans="1:56" ht="14.4">
      <c r="C27" s="270">
        <v>50</v>
      </c>
      <c r="D27" s="296">
        <f t="shared" ref="D27:D32" si="18">SUM(E27:F27)</f>
        <v>67708.966</v>
      </c>
      <c r="E27" s="296">
        <v>50635.966</v>
      </c>
      <c r="F27" s="296">
        <v>17073</v>
      </c>
      <c r="G27" s="270"/>
      <c r="H27" s="270"/>
      <c r="I27" s="270"/>
      <c r="J27" s="270"/>
      <c r="K27" s="270"/>
      <c r="L27" s="270"/>
      <c r="M27" s="270"/>
      <c r="N27" s="270"/>
      <c r="O27" s="270"/>
      <c r="P27" s="270"/>
      <c r="Q27" s="270"/>
      <c r="R27" s="270"/>
      <c r="S27" s="270"/>
      <c r="T27" s="270"/>
      <c r="U27" s="270"/>
      <c r="V27" s="270"/>
      <c r="W27" s="270"/>
      <c r="X27" s="270"/>
      <c r="Y27" s="270"/>
      <c r="Z27" s="270"/>
      <c r="AA27" s="270"/>
      <c r="AB27" s="270"/>
      <c r="AC27" s="270"/>
      <c r="AD27" s="270"/>
      <c r="AE27" s="270"/>
      <c r="AF27" s="270"/>
      <c r="AG27" s="270"/>
      <c r="AH27" s="270"/>
      <c r="AI27" s="270"/>
      <c r="AJ27" s="270"/>
      <c r="AK27" s="270"/>
      <c r="AL27" s="270"/>
      <c r="AM27" s="270"/>
    </row>
    <row r="28" spans="1:56" ht="14.4">
      <c r="C28" s="270">
        <v>51</v>
      </c>
      <c r="D28" s="296">
        <f t="shared" si="18"/>
        <v>186062.13199999998</v>
      </c>
      <c r="E28" s="296">
        <v>164200.09849999999</v>
      </c>
      <c r="F28" s="296">
        <v>21862.033500000001</v>
      </c>
      <c r="G28" s="270"/>
      <c r="H28" s="270"/>
      <c r="I28" s="270"/>
      <c r="J28" s="270"/>
      <c r="K28" s="270"/>
      <c r="L28" s="270"/>
      <c r="M28" s="270"/>
      <c r="N28" s="270"/>
      <c r="O28" s="270"/>
      <c r="P28" s="270"/>
      <c r="Q28" s="270"/>
      <c r="R28" s="270"/>
      <c r="S28" s="270"/>
      <c r="T28" s="270"/>
      <c r="U28" s="270"/>
      <c r="V28" s="270"/>
      <c r="W28" s="270"/>
      <c r="X28" s="270"/>
      <c r="Y28" s="270"/>
      <c r="Z28" s="270"/>
      <c r="AA28" s="270"/>
      <c r="AB28" s="270"/>
      <c r="AC28" s="270"/>
      <c r="AD28" s="270"/>
      <c r="AE28" s="270"/>
      <c r="AF28" s="270"/>
      <c r="AG28" s="270"/>
      <c r="AH28" s="270"/>
      <c r="AI28" s="270"/>
      <c r="AJ28" s="270"/>
      <c r="AK28" s="270"/>
      <c r="AL28" s="270"/>
      <c r="AM28" s="270"/>
    </row>
    <row r="29" spans="1:56" ht="14.4">
      <c r="C29" s="270">
        <v>52</v>
      </c>
      <c r="D29" s="296">
        <f t="shared" si="18"/>
        <v>13470991.976000002</v>
      </c>
      <c r="E29" s="296">
        <v>10124467.923500001</v>
      </c>
      <c r="F29" s="296">
        <v>3346524.0525000002</v>
      </c>
      <c r="G29" s="270"/>
      <c r="H29" s="270"/>
      <c r="I29" s="270"/>
      <c r="J29" s="270"/>
      <c r="K29" s="270"/>
      <c r="L29" s="270"/>
      <c r="M29" s="270"/>
      <c r="N29" s="270"/>
      <c r="O29" s="270"/>
      <c r="P29" s="270"/>
      <c r="Q29" s="270"/>
      <c r="R29" s="270"/>
      <c r="S29" s="270"/>
      <c r="T29" s="270"/>
      <c r="U29" s="270"/>
      <c r="V29" s="270"/>
      <c r="W29" s="270"/>
      <c r="X29" s="270"/>
      <c r="Y29" s="270"/>
      <c r="Z29" s="270"/>
      <c r="AA29" s="270"/>
      <c r="AB29" s="270"/>
      <c r="AC29" s="270"/>
      <c r="AD29" s="270"/>
      <c r="AE29" s="270"/>
      <c r="AF29" s="270"/>
      <c r="AG29" s="270"/>
      <c r="AH29" s="270"/>
      <c r="AI29" s="270"/>
      <c r="AJ29" s="270"/>
      <c r="AK29" s="270"/>
      <c r="AL29" s="270"/>
      <c r="AM29" s="270"/>
    </row>
    <row r="30" spans="1:56" ht="14.4">
      <c r="C30" s="270">
        <v>53</v>
      </c>
      <c r="D30" s="296">
        <f t="shared" si="18"/>
        <v>49345134.297499999</v>
      </c>
      <c r="E30" s="296">
        <v>35006810.046999998</v>
      </c>
      <c r="F30" s="296">
        <v>14338324.250500001</v>
      </c>
      <c r="G30" s="270"/>
      <c r="H30" s="270"/>
      <c r="I30" s="270"/>
      <c r="J30" s="270"/>
      <c r="K30" s="270"/>
      <c r="L30" s="270"/>
      <c r="M30" s="270"/>
      <c r="N30" s="270"/>
      <c r="O30" s="270"/>
      <c r="P30" s="270"/>
      <c r="Q30" s="270"/>
      <c r="R30" s="270"/>
      <c r="S30" s="270"/>
      <c r="T30" s="270"/>
      <c r="U30" s="270"/>
      <c r="V30" s="270"/>
      <c r="W30" s="270"/>
      <c r="X30" s="270"/>
      <c r="Y30" s="270"/>
      <c r="Z30" s="270"/>
      <c r="AA30" s="270"/>
      <c r="AB30" s="270"/>
      <c r="AC30" s="270"/>
      <c r="AD30" s="270"/>
      <c r="AE30" s="270"/>
      <c r="AF30" s="270"/>
      <c r="AG30" s="270"/>
      <c r="AH30" s="270"/>
      <c r="AI30" s="270"/>
      <c r="AJ30" s="270"/>
      <c r="AK30" s="270"/>
      <c r="AL30" s="270"/>
      <c r="AM30" s="270"/>
    </row>
    <row r="31" spans="1:56" ht="14.4">
      <c r="C31" s="270">
        <v>54</v>
      </c>
      <c r="D31" s="296">
        <f t="shared" si="18"/>
        <v>8851656.8599999994</v>
      </c>
      <c r="E31" s="296">
        <v>6075041.4289999995</v>
      </c>
      <c r="F31" s="296">
        <v>2776615.4309999999</v>
      </c>
      <c r="G31" s="270"/>
      <c r="H31" s="270"/>
      <c r="I31" s="270"/>
      <c r="J31" s="270"/>
      <c r="K31" s="270"/>
      <c r="L31" s="270"/>
      <c r="M31" s="270"/>
      <c r="N31" s="270"/>
      <c r="O31" s="270"/>
      <c r="P31" s="270"/>
      <c r="Q31" s="270"/>
      <c r="R31" s="270"/>
      <c r="S31" s="270"/>
      <c r="T31" s="270"/>
      <c r="U31" s="270"/>
      <c r="V31" s="270"/>
      <c r="W31" s="270"/>
      <c r="X31" s="270"/>
      <c r="Y31" s="270"/>
      <c r="Z31" s="270"/>
      <c r="AA31" s="270"/>
      <c r="AB31" s="270"/>
      <c r="AC31" s="270"/>
      <c r="AD31" s="270"/>
      <c r="AE31" s="270"/>
      <c r="AF31" s="270"/>
      <c r="AG31" s="270"/>
      <c r="AH31" s="270"/>
      <c r="AI31" s="270"/>
      <c r="AJ31" s="270"/>
      <c r="AK31" s="270"/>
      <c r="AL31" s="270"/>
      <c r="AM31" s="270"/>
    </row>
    <row r="32" spans="1:56" ht="14.4">
      <c r="C32" s="270">
        <v>57</v>
      </c>
      <c r="D32" s="296">
        <f t="shared" si="18"/>
        <v>5403860.2000000002</v>
      </c>
      <c r="E32" s="296">
        <v>4417864.6825000001</v>
      </c>
      <c r="F32" s="296">
        <v>985995.51750000007</v>
      </c>
      <c r="G32" s="270"/>
      <c r="H32" s="270"/>
      <c r="I32" s="270"/>
      <c r="J32" s="270"/>
      <c r="K32" s="270"/>
      <c r="L32" s="270"/>
      <c r="M32" s="270"/>
      <c r="N32" s="270"/>
      <c r="O32" s="270"/>
      <c r="P32" s="270"/>
      <c r="Q32" s="270"/>
      <c r="R32" s="270"/>
      <c r="S32" s="270"/>
      <c r="T32" s="270"/>
      <c r="U32" s="270"/>
      <c r="V32" s="270"/>
      <c r="W32" s="270"/>
      <c r="X32" s="270"/>
      <c r="Y32" s="270"/>
      <c r="Z32" s="270"/>
      <c r="AA32" s="270"/>
      <c r="AB32" s="270"/>
      <c r="AC32" s="270"/>
      <c r="AD32" s="270"/>
      <c r="AE32" s="270"/>
      <c r="AF32" s="270"/>
      <c r="AG32" s="270"/>
      <c r="AH32" s="270"/>
      <c r="AI32" s="270"/>
      <c r="AJ32" s="270"/>
      <c r="AK32" s="270"/>
      <c r="AL32" s="270"/>
      <c r="AM32" s="270"/>
    </row>
    <row r="33" spans="3:39" ht="14.4">
      <c r="C33" s="270"/>
      <c r="D33" s="296">
        <f>SUM(D26:D32)</f>
        <v>77332494.431500003</v>
      </c>
      <c r="E33" s="296">
        <f t="shared" ref="E33:F33" si="19">SUM(E26:E32)</f>
        <v>55844330.146499991</v>
      </c>
      <c r="F33" s="296">
        <f t="shared" si="19"/>
        <v>21488164.284999996</v>
      </c>
      <c r="G33" s="270"/>
      <c r="H33" s="270"/>
      <c r="I33" s="270"/>
      <c r="J33" s="270"/>
      <c r="K33" s="270"/>
      <c r="L33" s="270"/>
      <c r="M33" s="270"/>
      <c r="N33" s="270"/>
      <c r="O33" s="270"/>
      <c r="P33" s="270"/>
      <c r="Q33" s="270"/>
      <c r="R33" s="270"/>
      <c r="S33" s="270"/>
      <c r="T33" s="270"/>
      <c r="U33" s="270"/>
      <c r="V33" s="270"/>
      <c r="W33" s="270"/>
      <c r="X33" s="270"/>
      <c r="Y33" s="270"/>
      <c r="Z33" s="270"/>
      <c r="AA33" s="270"/>
      <c r="AB33" s="270"/>
      <c r="AC33" s="270"/>
      <c r="AD33" s="270"/>
      <c r="AE33" s="270"/>
      <c r="AF33" s="270"/>
      <c r="AG33" s="270"/>
      <c r="AH33" s="270"/>
      <c r="AI33" s="270"/>
      <c r="AJ33" s="270"/>
      <c r="AK33" s="270"/>
      <c r="AL33" s="270"/>
      <c r="AM33" s="270"/>
    </row>
    <row r="34" spans="3:39" ht="14.4">
      <c r="C34" s="270" t="s">
        <v>360</v>
      </c>
      <c r="D34" s="297">
        <f>+D32/D33</f>
        <v>6.9878260616391477E-2</v>
      </c>
      <c r="E34" s="296"/>
      <c r="F34" s="296"/>
      <c r="G34" s="270"/>
      <c r="H34" s="270"/>
      <c r="I34" s="270"/>
      <c r="J34" s="270"/>
      <c r="K34" s="270"/>
      <c r="L34" s="270"/>
      <c r="M34" s="270"/>
      <c r="N34" s="270"/>
      <c r="O34" s="270"/>
      <c r="P34" s="270"/>
      <c r="Q34" s="270"/>
      <c r="R34" s="270"/>
      <c r="S34" s="270"/>
      <c r="T34" s="270"/>
      <c r="U34" s="270"/>
      <c r="V34" s="270"/>
      <c r="W34" s="270"/>
      <c r="X34" s="270"/>
      <c r="Y34" s="270"/>
      <c r="Z34" s="270"/>
      <c r="AA34" s="270"/>
      <c r="AB34" s="270"/>
      <c r="AC34" s="270"/>
      <c r="AD34" s="270"/>
      <c r="AE34" s="270"/>
      <c r="AF34" s="270"/>
      <c r="AG34" s="270"/>
      <c r="AH34" s="270"/>
      <c r="AI34" s="270"/>
      <c r="AJ34" s="270"/>
      <c r="AK34" s="270"/>
      <c r="AL34" s="270"/>
      <c r="AM34" s="270"/>
    </row>
    <row r="35" spans="3:39" ht="14.4">
      <c r="C35" s="270" t="s">
        <v>361</v>
      </c>
      <c r="D35" s="296">
        <f>SUM(AH9:AH20)</f>
        <v>70788400.352230519</v>
      </c>
      <c r="E35" s="296"/>
      <c r="F35" s="296"/>
      <c r="G35" s="270"/>
      <c r="H35" s="270"/>
      <c r="I35" s="270"/>
      <c r="J35" s="270"/>
      <c r="K35" s="270"/>
      <c r="L35" s="270"/>
      <c r="M35" s="270"/>
      <c r="N35" s="270"/>
      <c r="O35" s="270"/>
      <c r="P35" s="270"/>
      <c r="Q35" s="270"/>
      <c r="R35" s="270"/>
      <c r="S35" s="270"/>
      <c r="T35" s="270"/>
      <c r="U35" s="270"/>
      <c r="V35" s="270"/>
      <c r="W35" s="270"/>
      <c r="X35" s="270"/>
      <c r="Y35" s="270"/>
      <c r="Z35" s="270"/>
      <c r="AA35" s="270"/>
      <c r="AB35" s="270"/>
      <c r="AC35" s="270"/>
      <c r="AD35" s="270"/>
      <c r="AE35" s="270"/>
      <c r="AF35" s="270"/>
      <c r="AG35" s="270"/>
      <c r="AH35" s="270"/>
      <c r="AI35" s="270"/>
      <c r="AJ35" s="270"/>
      <c r="AK35" s="270"/>
      <c r="AL35" s="270"/>
      <c r="AM35" s="270"/>
    </row>
    <row r="36" spans="3:39" ht="14.4">
      <c r="C36" s="270" t="s">
        <v>362</v>
      </c>
      <c r="D36" s="296">
        <f>ROUND(+D35*D34,-3)</f>
        <v>4947000</v>
      </c>
      <c r="E36" s="296"/>
      <c r="F36" s="296"/>
      <c r="G36" s="270"/>
      <c r="H36" s="270"/>
      <c r="I36" s="270"/>
      <c r="J36" s="270"/>
      <c r="K36" s="270"/>
      <c r="L36" s="270"/>
      <c r="M36" s="270"/>
      <c r="N36" s="270"/>
      <c r="O36" s="270"/>
      <c r="P36" s="270"/>
      <c r="Q36" s="270"/>
      <c r="R36" s="270"/>
      <c r="S36" s="270"/>
      <c r="T36" s="270"/>
      <c r="U36" s="270"/>
      <c r="V36" s="270"/>
      <c r="W36" s="270"/>
      <c r="X36" s="270"/>
      <c r="Y36" s="270"/>
      <c r="Z36" s="270"/>
      <c r="AA36" s="270"/>
      <c r="AB36" s="270"/>
      <c r="AC36" s="270"/>
      <c r="AD36" s="270"/>
      <c r="AE36" s="270"/>
      <c r="AF36" s="270"/>
      <c r="AG36" s="270"/>
      <c r="AH36" s="270"/>
      <c r="AI36" s="270"/>
      <c r="AJ36" s="270"/>
      <c r="AK36" s="270"/>
      <c r="AL36" s="270"/>
      <c r="AM36" s="270"/>
    </row>
  </sheetData>
  <mergeCells count="12">
    <mergeCell ref="C1:R1"/>
    <mergeCell ref="C2:R2"/>
    <mergeCell ref="C3:R3"/>
    <mergeCell ref="C4:R4"/>
    <mergeCell ref="AO1:BD1"/>
    <mergeCell ref="AO2:BD2"/>
    <mergeCell ref="AO3:BD3"/>
    <mergeCell ref="AO4:BD4"/>
    <mergeCell ref="T1:AI1"/>
    <mergeCell ref="T2:AI2"/>
    <mergeCell ref="T3:AI3"/>
    <mergeCell ref="T4:AI4"/>
  </mergeCells>
  <printOptions horizontalCentered="1"/>
  <pageMargins left="0.7" right="0.7" top="0.75" bottom="0.75" header="0.3" footer="0.3"/>
  <pageSetup scale="52" fitToWidth="3" orientation="landscape" r:id="rId1"/>
  <headerFooter>
    <oddFooter>&amp;L&amp;F&amp;C&amp;A&amp;RAdvice No. 2015-xx
2016 REC Rate Design Workpapers
Page &amp;P of &amp;N</oddFooter>
  </headerFooter>
  <colBreaks count="2" manualBreakCount="2">
    <brk id="19" max="1048575" man="1"/>
    <brk id="40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8"/>
  <sheetViews>
    <sheetView workbookViewId="0">
      <pane xSplit="3" ySplit="6" topLeftCell="G9" activePane="bottomRight" state="frozen"/>
      <selection activeCell="I9" sqref="I9"/>
      <selection pane="topRight" activeCell="I9" sqref="I9"/>
      <selection pane="bottomLeft" activeCell="I9" sqref="I9"/>
      <selection pane="bottomRight" activeCell="G9" sqref="G9"/>
    </sheetView>
  </sheetViews>
  <sheetFormatPr defaultColWidth="9.109375" defaultRowHeight="13.2"/>
  <cols>
    <col min="1" max="1" width="9.109375" style="79"/>
    <col min="2" max="2" width="34.6640625" style="77" bestFit="1" customWidth="1"/>
    <col min="3" max="3" width="11" style="79" customWidth="1"/>
    <col min="4" max="4" width="19.5546875" style="78" customWidth="1"/>
    <col min="5" max="5" width="15.44140625" style="78" customWidth="1"/>
    <col min="6" max="6" width="13.6640625" style="78" customWidth="1"/>
    <col min="7" max="7" width="12.109375" style="77" customWidth="1"/>
    <col min="8" max="8" width="15" style="77" bestFit="1" customWidth="1"/>
    <col min="9" max="9" width="15" style="78" bestFit="1" customWidth="1"/>
    <col min="10" max="10" width="14.5546875" style="77" bestFit="1" customWidth="1"/>
    <col min="11" max="11" width="12.44140625" style="77" customWidth="1"/>
    <col min="12" max="12" width="9.109375" style="77"/>
    <col min="13" max="13" width="17.6640625" style="77" bestFit="1" customWidth="1"/>
    <col min="14" max="14" width="15.5546875" style="77" bestFit="1" customWidth="1"/>
    <col min="15" max="16384" width="9.109375" style="77"/>
  </cols>
  <sheetData>
    <row r="1" spans="1:14">
      <c r="A1" s="179" t="s">
        <v>13</v>
      </c>
      <c r="B1" s="180"/>
      <c r="C1" s="180"/>
      <c r="D1" s="180"/>
      <c r="E1" s="180"/>
      <c r="F1" s="180"/>
      <c r="G1" s="180"/>
      <c r="H1" s="180"/>
      <c r="I1" s="180"/>
      <c r="J1" s="180"/>
      <c r="K1" s="181"/>
    </row>
    <row r="2" spans="1:14">
      <c r="A2" s="182" t="s">
        <v>132</v>
      </c>
      <c r="B2" s="183"/>
      <c r="C2" s="183"/>
      <c r="D2" s="183"/>
      <c r="E2" s="183"/>
      <c r="F2" s="183"/>
      <c r="G2" s="183"/>
      <c r="H2" s="183"/>
      <c r="I2" s="183"/>
      <c r="J2" s="183"/>
      <c r="K2" s="184"/>
    </row>
    <row r="3" spans="1:14">
      <c r="A3" s="91"/>
      <c r="K3" s="98"/>
    </row>
    <row r="4" spans="1:14" s="99" customFormat="1">
      <c r="A4" s="103"/>
      <c r="D4" s="101"/>
      <c r="E4" s="101"/>
      <c r="F4" s="102"/>
      <c r="H4" s="101"/>
      <c r="I4" s="101"/>
      <c r="K4" s="100"/>
    </row>
    <row r="5" spans="1:14" s="93" customFormat="1">
      <c r="A5" s="112"/>
      <c r="D5" s="111"/>
      <c r="E5" s="111"/>
      <c r="F5" s="111"/>
      <c r="G5" s="110"/>
      <c r="H5" s="111"/>
      <c r="I5" s="111"/>
      <c r="J5" s="110"/>
      <c r="K5" s="109"/>
    </row>
    <row r="6" spans="1:14" s="93" customFormat="1" ht="79.8" thickBot="1">
      <c r="A6" s="108" t="s">
        <v>0</v>
      </c>
      <c r="B6" s="105" t="s">
        <v>17</v>
      </c>
      <c r="C6" s="105" t="s">
        <v>18</v>
      </c>
      <c r="D6" s="107" t="s">
        <v>232</v>
      </c>
      <c r="E6" s="106" t="s">
        <v>234</v>
      </c>
      <c r="F6" s="106" t="s">
        <v>248</v>
      </c>
      <c r="G6" s="106" t="s">
        <v>249</v>
      </c>
      <c r="H6" s="106" t="s">
        <v>233</v>
      </c>
      <c r="I6" s="106" t="s">
        <v>141</v>
      </c>
      <c r="J6" s="105" t="s">
        <v>19</v>
      </c>
      <c r="K6" s="104" t="s">
        <v>20</v>
      </c>
    </row>
    <row r="7" spans="1:14" s="99" customFormat="1" ht="26.4">
      <c r="A7" s="103"/>
      <c r="D7" s="101" t="s">
        <v>14</v>
      </c>
      <c r="E7" s="101" t="s">
        <v>15</v>
      </c>
      <c r="F7" s="102" t="s">
        <v>16</v>
      </c>
      <c r="G7" s="99" t="s">
        <v>97</v>
      </c>
      <c r="H7" s="101" t="s">
        <v>98</v>
      </c>
      <c r="I7" s="101" t="s">
        <v>99</v>
      </c>
      <c r="J7" s="99" t="s">
        <v>100</v>
      </c>
      <c r="K7" s="100" t="s">
        <v>101</v>
      </c>
    </row>
    <row r="8" spans="1:14">
      <c r="A8" s="91"/>
      <c r="K8" s="98"/>
      <c r="M8" s="93"/>
      <c r="N8" s="93"/>
    </row>
    <row r="9" spans="1:14">
      <c r="A9" s="91">
        <v>1</v>
      </c>
      <c r="B9" s="77" t="s">
        <v>1</v>
      </c>
      <c r="C9" s="79">
        <v>7</v>
      </c>
      <c r="D9" s="78">
        <v>10788453000</v>
      </c>
      <c r="E9" s="81">
        <v>1167696000</v>
      </c>
      <c r="F9" s="241">
        <v>-8.5000000000000006E-4</v>
      </c>
      <c r="G9" s="241">
        <v>-1.8100000000000001E-4</v>
      </c>
      <c r="H9" s="81">
        <v>1158525814.95</v>
      </c>
      <c r="I9" s="81">
        <v>1165743290.007</v>
      </c>
      <c r="J9" s="81">
        <v>7217475.0569999218</v>
      </c>
      <c r="K9" s="88">
        <v>6.2298784920139351E-3</v>
      </c>
      <c r="M9" s="93"/>
      <c r="N9" s="93"/>
    </row>
    <row r="10" spans="1:14">
      <c r="A10" s="91">
        <v>2</v>
      </c>
      <c r="E10" s="81"/>
      <c r="F10" s="241"/>
      <c r="G10" s="241"/>
      <c r="H10" s="89"/>
      <c r="I10" s="81"/>
      <c r="J10" s="81"/>
      <c r="K10" s="88"/>
      <c r="M10" s="93"/>
      <c r="N10" s="93"/>
    </row>
    <row r="11" spans="1:14">
      <c r="A11" s="91">
        <v>3</v>
      </c>
      <c r="B11" s="92" t="s">
        <v>2</v>
      </c>
      <c r="C11" s="79">
        <v>24</v>
      </c>
      <c r="D11" s="78">
        <v>2688343000</v>
      </c>
      <c r="E11" s="81">
        <v>271311000</v>
      </c>
      <c r="F11" s="241">
        <v>-7.6300000000000011E-4</v>
      </c>
      <c r="G11" s="241">
        <v>-1.65E-4</v>
      </c>
      <c r="H11" s="81">
        <v>269259794.29100001</v>
      </c>
      <c r="I11" s="81">
        <v>270867423.40499997</v>
      </c>
      <c r="J11" s="81">
        <v>1607629.1139999628</v>
      </c>
      <c r="K11" s="88">
        <v>5.9705501827076813E-3</v>
      </c>
      <c r="M11" s="93"/>
      <c r="N11" s="93"/>
    </row>
    <row r="12" spans="1:14">
      <c r="A12" s="91">
        <v>4</v>
      </c>
      <c r="B12" s="95" t="s">
        <v>3</v>
      </c>
      <c r="C12" s="79" t="s">
        <v>134</v>
      </c>
      <c r="D12" s="78">
        <v>3017785000</v>
      </c>
      <c r="E12" s="81">
        <v>281538000</v>
      </c>
      <c r="F12" s="241">
        <v>-7.4899999999999999E-4</v>
      </c>
      <c r="G12" s="241">
        <v>-1.6200000000000001E-4</v>
      </c>
      <c r="H12" s="81">
        <v>279277679.03500003</v>
      </c>
      <c r="I12" s="81">
        <v>281049118.82999998</v>
      </c>
      <c r="J12" s="81">
        <v>1771439.7949999571</v>
      </c>
      <c r="K12" s="88">
        <v>6.3429336749033722E-3</v>
      </c>
      <c r="M12" s="93"/>
      <c r="N12" s="93"/>
    </row>
    <row r="13" spans="1:14">
      <c r="A13" s="91">
        <v>5</v>
      </c>
      <c r="B13" s="95" t="s">
        <v>4</v>
      </c>
      <c r="C13" s="79">
        <v>26</v>
      </c>
      <c r="D13" s="78">
        <v>1956224000</v>
      </c>
      <c r="E13" s="81">
        <v>165500000</v>
      </c>
      <c r="F13" s="241">
        <v>-7.7799999999999994E-4</v>
      </c>
      <c r="G13" s="241">
        <v>-1.6799999999999999E-4</v>
      </c>
      <c r="H13" s="81">
        <v>163978057.72799999</v>
      </c>
      <c r="I13" s="81">
        <v>165171354.368</v>
      </c>
      <c r="J13" s="81">
        <v>1193296.6400000155</v>
      </c>
      <c r="K13" s="88">
        <v>7.2771726689152922E-3</v>
      </c>
      <c r="M13" s="93"/>
      <c r="N13" s="93"/>
    </row>
    <row r="14" spans="1:14">
      <c r="A14" s="91">
        <v>6</v>
      </c>
      <c r="B14" s="95" t="s">
        <v>5</v>
      </c>
      <c r="C14" s="79">
        <v>29</v>
      </c>
      <c r="D14" s="78">
        <v>15102000</v>
      </c>
      <c r="E14" s="81">
        <v>1299000</v>
      </c>
      <c r="F14" s="241">
        <v>-6.8099999999999996E-4</v>
      </c>
      <c r="G14" s="241">
        <v>-1.47E-4</v>
      </c>
      <c r="H14" s="81">
        <v>1288715.5379999999</v>
      </c>
      <c r="I14" s="81">
        <v>1296780.0060000001</v>
      </c>
      <c r="J14" s="81">
        <v>8064.4680000001099</v>
      </c>
      <c r="K14" s="88">
        <v>6.2577564731745401E-3</v>
      </c>
      <c r="M14" s="93"/>
      <c r="N14" s="93"/>
    </row>
    <row r="15" spans="1:14">
      <c r="A15" s="91">
        <v>7</v>
      </c>
      <c r="E15" s="81"/>
      <c r="F15" s="241"/>
      <c r="G15" s="241"/>
      <c r="H15" s="89"/>
      <c r="I15" s="81"/>
      <c r="J15" s="81"/>
      <c r="K15" s="88"/>
      <c r="M15" s="93"/>
      <c r="N15" s="93"/>
    </row>
    <row r="16" spans="1:14">
      <c r="A16" s="91">
        <v>8</v>
      </c>
      <c r="B16" s="77" t="s">
        <v>21</v>
      </c>
      <c r="D16" s="78">
        <v>7677454000</v>
      </c>
      <c r="E16" s="81">
        <v>719648000</v>
      </c>
      <c r="F16" s="241">
        <v>-7.6115772338069371E-4</v>
      </c>
      <c r="G16" s="241">
        <v>-1.6454978317030617E-4</v>
      </c>
      <c r="H16" s="81">
        <v>713804246.59199989</v>
      </c>
      <c r="I16" s="81">
        <v>718384676.60899997</v>
      </c>
      <c r="J16" s="81">
        <v>4580430.0169999357</v>
      </c>
      <c r="K16" s="88">
        <v>6.4169273843197559E-3</v>
      </c>
      <c r="M16" s="93"/>
      <c r="N16" s="93"/>
    </row>
    <row r="17" spans="1:14">
      <c r="A17" s="91">
        <v>9</v>
      </c>
      <c r="E17" s="81"/>
      <c r="F17" s="241"/>
      <c r="G17" s="241"/>
      <c r="H17" s="89"/>
      <c r="I17" s="81"/>
      <c r="J17" s="81"/>
      <c r="K17" s="88"/>
      <c r="M17" s="93"/>
      <c r="N17" s="93"/>
    </row>
    <row r="18" spans="1:14">
      <c r="A18" s="91">
        <v>10</v>
      </c>
      <c r="B18" s="95" t="s">
        <v>6</v>
      </c>
      <c r="C18" s="79">
        <v>31</v>
      </c>
      <c r="D18" s="78">
        <v>1357314000</v>
      </c>
      <c r="E18" s="81">
        <v>112033000</v>
      </c>
      <c r="F18" s="241">
        <v>-6.9900000000000008E-4</v>
      </c>
      <c r="G18" s="241">
        <v>-1.5200000000000001E-4</v>
      </c>
      <c r="H18" s="81">
        <v>111084237.514</v>
      </c>
      <c r="I18" s="81">
        <v>111826688.272</v>
      </c>
      <c r="J18" s="81">
        <v>742450.75800000131</v>
      </c>
      <c r="K18" s="88">
        <v>6.6836733511037505E-3</v>
      </c>
      <c r="M18" s="93"/>
      <c r="N18" s="93"/>
    </row>
    <row r="19" spans="1:14">
      <c r="A19" s="91">
        <v>11</v>
      </c>
      <c r="B19" s="95" t="s">
        <v>7</v>
      </c>
      <c r="C19" s="79">
        <v>35</v>
      </c>
      <c r="D19" s="78">
        <v>4623000</v>
      </c>
      <c r="E19" s="81">
        <v>265000</v>
      </c>
      <c r="F19" s="241">
        <v>-6.2799999999999998E-4</v>
      </c>
      <c r="G19" s="241">
        <v>-1.35E-4</v>
      </c>
      <c r="H19" s="81">
        <v>262096.75599999999</v>
      </c>
      <c r="I19" s="81">
        <v>264375.89500000002</v>
      </c>
      <c r="J19" s="81">
        <v>2279.1390000000247</v>
      </c>
      <c r="K19" s="88">
        <v>8.6957924805449501E-3</v>
      </c>
      <c r="M19" s="93"/>
      <c r="N19" s="93"/>
    </row>
    <row r="20" spans="1:14">
      <c r="A20" s="91">
        <v>12</v>
      </c>
      <c r="B20" s="95" t="s">
        <v>8</v>
      </c>
      <c r="C20" s="79">
        <v>43</v>
      </c>
      <c r="D20" s="78">
        <v>146418000</v>
      </c>
      <c r="E20" s="81">
        <v>13587000</v>
      </c>
      <c r="F20" s="241">
        <v>-6.3500000000000004E-4</v>
      </c>
      <c r="G20" s="241">
        <v>-1.37E-4</v>
      </c>
      <c r="H20" s="81">
        <v>13494024.57</v>
      </c>
      <c r="I20" s="81">
        <v>13566940.733999999</v>
      </c>
      <c r="J20" s="81">
        <v>72916.163999998942</v>
      </c>
      <c r="K20" s="88">
        <v>5.4035890939539725E-3</v>
      </c>
      <c r="M20" s="93"/>
      <c r="N20" s="93"/>
    </row>
    <row r="21" spans="1:14">
      <c r="A21" s="91">
        <v>13</v>
      </c>
      <c r="B21" s="97"/>
      <c r="E21" s="81"/>
      <c r="F21" s="241"/>
      <c r="G21" s="241"/>
      <c r="H21" s="89"/>
      <c r="I21" s="81"/>
      <c r="J21" s="81"/>
      <c r="K21" s="88"/>
      <c r="M21" s="93"/>
      <c r="N21" s="93"/>
    </row>
    <row r="22" spans="1:14">
      <c r="A22" s="91">
        <v>14</v>
      </c>
      <c r="B22" s="97" t="s">
        <v>22</v>
      </c>
      <c r="D22" s="78">
        <v>1508355000</v>
      </c>
      <c r="E22" s="81">
        <v>125885000</v>
      </c>
      <c r="F22" s="241">
        <v>-6.9256982606879689E-4</v>
      </c>
      <c r="G22" s="241">
        <v>-1.504918265262488E-4</v>
      </c>
      <c r="H22" s="81">
        <v>124840358.84</v>
      </c>
      <c r="I22" s="81">
        <v>125658004.90099999</v>
      </c>
      <c r="J22" s="81">
        <v>817646.06100000022</v>
      </c>
      <c r="K22" s="88">
        <v>6.5495330884776251E-3</v>
      </c>
      <c r="M22" s="93"/>
      <c r="N22" s="93"/>
    </row>
    <row r="23" spans="1:14">
      <c r="A23" s="91">
        <v>15</v>
      </c>
      <c r="B23" s="97"/>
      <c r="E23" s="81"/>
      <c r="F23" s="241"/>
      <c r="G23" s="241"/>
      <c r="H23" s="89"/>
      <c r="I23" s="81"/>
      <c r="J23" s="81"/>
      <c r="K23" s="88"/>
      <c r="M23" s="93"/>
      <c r="N23" s="93"/>
    </row>
    <row r="24" spans="1:14">
      <c r="A24" s="91">
        <v>16</v>
      </c>
      <c r="B24" s="90" t="s">
        <v>91</v>
      </c>
      <c r="C24" s="79">
        <v>40</v>
      </c>
      <c r="D24" s="78">
        <v>713254000</v>
      </c>
      <c r="E24" s="81">
        <v>51417000</v>
      </c>
      <c r="F24" s="241">
        <v>-7.8399999999999997E-4</v>
      </c>
      <c r="G24" s="241">
        <v>-1.6899999999999999E-4</v>
      </c>
      <c r="H24" s="81">
        <v>50857808.864</v>
      </c>
      <c r="I24" s="81">
        <v>51296460.074000001</v>
      </c>
      <c r="J24" s="81">
        <v>438651.21000000089</v>
      </c>
      <c r="K24" s="88">
        <v>8.6250512910024859E-3</v>
      </c>
      <c r="M24" s="93"/>
      <c r="N24" s="93"/>
    </row>
    <row r="25" spans="1:14">
      <c r="A25" s="91">
        <v>17</v>
      </c>
      <c r="B25" s="97"/>
      <c r="E25" s="81"/>
      <c r="F25" s="241"/>
      <c r="G25" s="241"/>
      <c r="H25" s="89"/>
      <c r="I25" s="81"/>
      <c r="J25" s="81"/>
      <c r="K25" s="88"/>
      <c r="M25" s="93"/>
      <c r="N25" s="93"/>
    </row>
    <row r="26" spans="1:14">
      <c r="A26" s="91">
        <v>16</v>
      </c>
      <c r="B26" s="95" t="s">
        <v>24</v>
      </c>
      <c r="C26" s="79">
        <v>46</v>
      </c>
      <c r="D26" s="78">
        <v>50978000</v>
      </c>
      <c r="E26" s="81">
        <v>4034000</v>
      </c>
      <c r="F26" s="241">
        <v>-6.1400000000000007E-4</v>
      </c>
      <c r="G26" s="241">
        <v>-1.36E-4</v>
      </c>
      <c r="H26" s="81">
        <v>4002699.5079999999</v>
      </c>
      <c r="I26" s="81">
        <v>4027066.9920000001</v>
      </c>
      <c r="J26" s="81">
        <v>24367.484000000171</v>
      </c>
      <c r="K26" s="88">
        <v>6.0877625091011883E-3</v>
      </c>
      <c r="M26" s="93"/>
      <c r="N26" s="93"/>
    </row>
    <row r="27" spans="1:14">
      <c r="A27" s="91">
        <v>17</v>
      </c>
      <c r="B27" s="92" t="s">
        <v>25</v>
      </c>
      <c r="C27" s="79">
        <v>49</v>
      </c>
      <c r="D27" s="78">
        <v>575884000</v>
      </c>
      <c r="E27" s="81">
        <v>38073000</v>
      </c>
      <c r="F27" s="241">
        <v>-6.5799999999999995E-4</v>
      </c>
      <c r="G27" s="241">
        <v>-1.4200000000000001E-4</v>
      </c>
      <c r="H27" s="81">
        <v>37694068.328000002</v>
      </c>
      <c r="I27" s="81">
        <v>37991224.472000003</v>
      </c>
      <c r="J27" s="81">
        <v>297156.14400000125</v>
      </c>
      <c r="K27" s="88">
        <v>7.8833661947619212E-3</v>
      </c>
      <c r="M27" s="93"/>
      <c r="N27" s="93"/>
    </row>
    <row r="28" spans="1:14">
      <c r="A28" s="91">
        <v>18</v>
      </c>
      <c r="E28" s="81"/>
      <c r="F28" s="241"/>
      <c r="G28" s="241"/>
      <c r="H28" s="89"/>
      <c r="I28" s="81"/>
      <c r="J28" s="81"/>
      <c r="K28" s="88"/>
      <c r="M28" s="93"/>
      <c r="N28" s="93"/>
    </row>
    <row r="29" spans="1:14">
      <c r="A29" s="91">
        <v>19</v>
      </c>
      <c r="B29" s="90" t="s">
        <v>26</v>
      </c>
      <c r="D29" s="78">
        <v>626862000</v>
      </c>
      <c r="E29" s="81">
        <v>42107000</v>
      </c>
      <c r="F29" s="241">
        <v>-6.5442180894678573E-4</v>
      </c>
      <c r="G29" s="241">
        <v>-1.4151206485637989E-4</v>
      </c>
      <c r="H29" s="78">
        <v>41696767.836000003</v>
      </c>
      <c r="I29" s="78">
        <v>42018291.464000002</v>
      </c>
      <c r="J29" s="81">
        <v>321523.62800000142</v>
      </c>
      <c r="K29" s="88">
        <v>7.7109964317763147E-3</v>
      </c>
      <c r="M29" s="93"/>
      <c r="N29" s="93"/>
    </row>
    <row r="30" spans="1:14">
      <c r="A30" s="91">
        <v>20</v>
      </c>
      <c r="E30" s="81"/>
      <c r="F30" s="241"/>
      <c r="G30" s="241"/>
      <c r="H30" s="89"/>
      <c r="I30" s="81"/>
      <c r="J30" s="81"/>
      <c r="K30" s="88"/>
      <c r="M30" s="93"/>
      <c r="N30" s="93"/>
    </row>
    <row r="31" spans="1:14">
      <c r="A31" s="91">
        <v>21</v>
      </c>
      <c r="B31" s="77" t="s">
        <v>9</v>
      </c>
      <c r="C31" s="79" t="s">
        <v>90</v>
      </c>
      <c r="D31" s="78">
        <v>79915000</v>
      </c>
      <c r="E31" s="81">
        <v>18777000</v>
      </c>
      <c r="F31" s="241">
        <v>-7.1499999999999992E-4</v>
      </c>
      <c r="G31" s="241">
        <v>-1.7100000000000001E-4</v>
      </c>
      <c r="H31" s="81">
        <v>18719860.774999999</v>
      </c>
      <c r="I31" s="81">
        <v>18763334.535</v>
      </c>
      <c r="J31" s="81">
        <v>43473.760000001639</v>
      </c>
      <c r="K31" s="88">
        <v>2.3223335110515342E-3</v>
      </c>
      <c r="M31" s="93"/>
      <c r="N31" s="93"/>
    </row>
    <row r="32" spans="1:14">
      <c r="A32" s="91">
        <v>22</v>
      </c>
      <c r="E32" s="81"/>
      <c r="F32" s="241"/>
      <c r="G32" s="241"/>
      <c r="I32" s="81"/>
      <c r="J32" s="81"/>
      <c r="K32" s="88"/>
      <c r="M32" s="93"/>
      <c r="N32" s="93"/>
    </row>
    <row r="33" spans="1:14">
      <c r="A33" s="91">
        <v>23</v>
      </c>
      <c r="B33" s="96" t="s">
        <v>27</v>
      </c>
      <c r="C33" s="94" t="s">
        <v>28</v>
      </c>
      <c r="D33" s="78">
        <v>7253000</v>
      </c>
      <c r="E33" s="81">
        <v>332000</v>
      </c>
      <c r="F33" s="241">
        <v>-7.7799999999999994E-4</v>
      </c>
      <c r="G33" s="241">
        <v>-1.74E-4</v>
      </c>
      <c r="H33" s="81">
        <v>326357.16600000003</v>
      </c>
      <c r="I33" s="81">
        <v>330737.978</v>
      </c>
      <c r="J33" s="81">
        <v>4380.8119999999763</v>
      </c>
      <c r="K33" s="88">
        <v>1.3423366962317523E-2</v>
      </c>
      <c r="M33" s="93"/>
      <c r="N33" s="93"/>
    </row>
    <row r="34" spans="1:14">
      <c r="A34" s="91">
        <v>24</v>
      </c>
      <c r="B34" s="96"/>
      <c r="C34" s="94"/>
      <c r="E34" s="81"/>
      <c r="F34" s="241"/>
      <c r="G34" s="241"/>
      <c r="H34" s="89"/>
      <c r="I34" s="81"/>
      <c r="J34" s="81"/>
      <c r="K34" s="88"/>
      <c r="M34" s="93"/>
      <c r="N34" s="93"/>
    </row>
    <row r="35" spans="1:14">
      <c r="A35" s="91">
        <v>25</v>
      </c>
      <c r="B35" s="95" t="s">
        <v>10</v>
      </c>
      <c r="D35" s="78">
        <v>21401546000</v>
      </c>
      <c r="E35" s="81">
        <v>2125862000</v>
      </c>
      <c r="F35" s="241">
        <v>-7.9857712040989947E-4</v>
      </c>
      <c r="G35" s="241">
        <v>-1.7135231408048742E-4</v>
      </c>
      <c r="H35" s="81">
        <v>2108771215.0229998</v>
      </c>
      <c r="I35" s="81">
        <v>2122194795.5679998</v>
      </c>
      <c r="J35" s="81">
        <v>13423580.544999862</v>
      </c>
      <c r="K35" s="88">
        <v>6.3655935975271052E-3</v>
      </c>
      <c r="M35" s="93"/>
      <c r="N35" s="93"/>
    </row>
    <row r="36" spans="1:14">
      <c r="A36" s="91">
        <v>26</v>
      </c>
      <c r="B36" s="90"/>
      <c r="E36" s="81"/>
      <c r="F36" s="89"/>
      <c r="G36" s="89"/>
      <c r="H36" s="89"/>
      <c r="I36" s="81"/>
      <c r="J36" s="81"/>
      <c r="K36" s="88"/>
      <c r="M36" s="93"/>
      <c r="N36" s="93"/>
    </row>
    <row r="37" spans="1:14">
      <c r="A37" s="91">
        <v>27</v>
      </c>
      <c r="B37" s="90" t="s">
        <v>29</v>
      </c>
      <c r="E37" s="81"/>
      <c r="F37" s="81"/>
      <c r="G37" s="89"/>
      <c r="H37" s="89"/>
      <c r="I37" s="81"/>
      <c r="J37" s="81"/>
      <c r="K37" s="88"/>
      <c r="M37" s="93"/>
      <c r="N37" s="93"/>
    </row>
    <row r="38" spans="1:14">
      <c r="A38" s="91">
        <v>28</v>
      </c>
      <c r="B38" s="95" t="s">
        <v>11</v>
      </c>
      <c r="C38" s="94" t="s">
        <v>30</v>
      </c>
      <c r="D38" s="78">
        <v>2106989000</v>
      </c>
      <c r="E38" s="81">
        <v>7467000</v>
      </c>
      <c r="F38" s="81"/>
      <c r="G38" s="89"/>
      <c r="H38" s="81">
        <v>7467000</v>
      </c>
      <c r="I38" s="81">
        <v>7467000</v>
      </c>
      <c r="J38" s="81">
        <v>0</v>
      </c>
      <c r="K38" s="88"/>
      <c r="M38" s="93"/>
      <c r="N38" s="93"/>
    </row>
    <row r="39" spans="1:14">
      <c r="A39" s="91">
        <v>29</v>
      </c>
      <c r="B39" s="92"/>
      <c r="E39" s="81"/>
      <c r="F39" s="81"/>
      <c r="G39" s="89"/>
      <c r="H39" s="89"/>
      <c r="I39" s="81"/>
      <c r="J39" s="81"/>
      <c r="K39" s="88"/>
    </row>
    <row r="40" spans="1:14">
      <c r="A40" s="91">
        <v>30</v>
      </c>
      <c r="B40" s="90"/>
      <c r="E40" s="81"/>
      <c r="F40" s="81"/>
      <c r="G40" s="89"/>
      <c r="H40" s="89"/>
      <c r="I40" s="81"/>
      <c r="J40" s="81"/>
      <c r="K40" s="88"/>
    </row>
    <row r="41" spans="1:14">
      <c r="A41" s="91">
        <v>31</v>
      </c>
      <c r="B41" s="90" t="s">
        <v>12</v>
      </c>
      <c r="D41" s="78">
        <v>23508535000</v>
      </c>
      <c r="E41" s="81">
        <v>2133329000</v>
      </c>
      <c r="F41" s="81"/>
      <c r="G41" s="89"/>
      <c r="H41" s="81">
        <v>2116238215.0229998</v>
      </c>
      <c r="I41" s="81">
        <v>2129661795.5679998</v>
      </c>
      <c r="J41" s="81">
        <v>13423580.544999862</v>
      </c>
      <c r="K41" s="88"/>
    </row>
    <row r="42" spans="1:14" ht="13.8" thickBot="1">
      <c r="A42" s="87"/>
      <c r="B42" s="83"/>
      <c r="C42" s="86"/>
      <c r="D42" s="84"/>
      <c r="E42" s="85"/>
      <c r="F42" s="85"/>
      <c r="G42" s="83"/>
      <c r="H42" s="83"/>
      <c r="I42" s="84"/>
      <c r="J42" s="83"/>
      <c r="K42" s="82"/>
    </row>
    <row r="43" spans="1:14">
      <c r="J43" s="81"/>
    </row>
    <row r="44" spans="1:14" ht="54" customHeight="1">
      <c r="A44" s="325" t="s">
        <v>252</v>
      </c>
      <c r="B44" s="325"/>
      <c r="C44" s="325"/>
      <c r="D44" s="325"/>
      <c r="E44" s="325"/>
      <c r="F44" s="325"/>
      <c r="G44" s="325"/>
      <c r="H44" s="325"/>
      <c r="I44" s="325"/>
      <c r="J44" s="325"/>
      <c r="K44" s="325"/>
    </row>
    <row r="45" spans="1:14">
      <c r="E45" s="81"/>
    </row>
    <row r="46" spans="1:14">
      <c r="E46" s="81"/>
    </row>
    <row r="47" spans="1:14">
      <c r="J47" s="81"/>
    </row>
    <row r="48" spans="1:14">
      <c r="J48" s="80"/>
    </row>
  </sheetData>
  <mergeCells count="1">
    <mergeCell ref="A44:K44"/>
  </mergeCells>
  <printOptions horizontalCentered="1"/>
  <pageMargins left="0.25" right="0.25" top="1" bottom="1" header="0.5" footer="0.5"/>
  <pageSetup scale="65" orientation="landscape" r:id="rId1"/>
  <headerFooter alignWithMargins="0">
    <oddFooter>&amp;L&amp;F&amp;C&amp;A&amp;RAdvice No. 2015-xx
2016 REC Rate Design Workpapers
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8"/>
  <sheetViews>
    <sheetView tabSelected="1" workbookViewId="0">
      <pane xSplit="3" ySplit="6" topLeftCell="D7" activePane="bottomRight" state="frozen"/>
      <selection activeCell="K9" sqref="K9:K33"/>
      <selection pane="topRight" activeCell="K9" sqref="K9:K33"/>
      <selection pane="bottomLeft" activeCell="K9" sqref="K9:K33"/>
      <selection pane="bottomRight" activeCell="D24" sqref="D24:E24"/>
    </sheetView>
  </sheetViews>
  <sheetFormatPr defaultColWidth="9.109375" defaultRowHeight="13.2"/>
  <cols>
    <col min="1" max="1" width="9.109375" style="22"/>
    <col min="2" max="2" width="34.6640625" style="17" bestFit="1" customWidth="1"/>
    <col min="3" max="3" width="11" style="22" customWidth="1"/>
    <col min="4" max="4" width="19.5546875" style="23" customWidth="1"/>
    <col min="5" max="5" width="15.44140625" style="23" customWidth="1"/>
    <col min="6" max="6" width="13.6640625" style="23" customWidth="1"/>
    <col min="7" max="7" width="12.109375" style="17" customWidth="1"/>
    <col min="8" max="8" width="15" style="17" bestFit="1" customWidth="1"/>
    <col min="9" max="9" width="15" style="23" bestFit="1" customWidth="1"/>
    <col min="10" max="10" width="14.5546875" style="17" bestFit="1" customWidth="1"/>
    <col min="11" max="11" width="12.44140625" style="17" customWidth="1"/>
    <col min="12" max="12" width="9.109375" style="17"/>
    <col min="13" max="13" width="17.6640625" style="17" bestFit="1" customWidth="1"/>
    <col min="14" max="14" width="15.5546875" style="17" bestFit="1" customWidth="1"/>
    <col min="15" max="16384" width="9.109375" style="17"/>
  </cols>
  <sheetData>
    <row r="1" spans="1:14">
      <c r="A1" s="14" t="s">
        <v>13</v>
      </c>
      <c r="B1" s="15"/>
      <c r="C1" s="15"/>
      <c r="D1" s="15"/>
      <c r="E1" s="15"/>
      <c r="F1" s="15"/>
      <c r="G1" s="15"/>
      <c r="H1" s="15"/>
      <c r="I1" s="15"/>
      <c r="J1" s="15"/>
      <c r="K1" s="16"/>
    </row>
    <row r="2" spans="1:14">
      <c r="A2" s="18" t="s">
        <v>132</v>
      </c>
      <c r="B2" s="19"/>
      <c r="C2" s="19"/>
      <c r="D2" s="19"/>
      <c r="E2" s="19"/>
      <c r="F2" s="19"/>
      <c r="G2" s="19"/>
      <c r="H2" s="19"/>
      <c r="I2" s="19"/>
      <c r="J2" s="19"/>
      <c r="K2" s="20"/>
    </row>
    <row r="3" spans="1:14">
      <c r="A3" s="21"/>
      <c r="K3" s="24"/>
    </row>
    <row r="4" spans="1:14" s="26" customFormat="1">
      <c r="A4" s="25"/>
      <c r="D4" s="2"/>
      <c r="E4" s="2"/>
      <c r="F4" s="8"/>
      <c r="G4" s="3"/>
      <c r="H4" s="2"/>
      <c r="I4" s="2"/>
      <c r="K4" s="27"/>
    </row>
    <row r="5" spans="1:14" s="29" customFormat="1">
      <c r="A5" s="28"/>
      <c r="D5" s="4"/>
      <c r="E5" s="4"/>
      <c r="F5" s="4"/>
      <c r="G5" s="5"/>
      <c r="H5" s="4"/>
      <c r="I5" s="4"/>
      <c r="J5" s="30"/>
      <c r="K5" s="31"/>
    </row>
    <row r="6" spans="1:14" s="29" customFormat="1" ht="79.8" thickBot="1">
      <c r="A6" s="32" t="s">
        <v>0</v>
      </c>
      <c r="B6" s="33" t="s">
        <v>17</v>
      </c>
      <c r="C6" s="33" t="s">
        <v>18</v>
      </c>
      <c r="D6" s="13" t="str">
        <f>+'Peak Credit Rate Spread'!J5</f>
        <v>kWh
Source: F2014 (Update)
January 1, 2016 to December 31, 2016</v>
      </c>
      <c r="E6" s="7" t="s">
        <v>256</v>
      </c>
      <c r="F6" s="7" t="s">
        <v>257</v>
      </c>
      <c r="G6" s="7" t="s">
        <v>258</v>
      </c>
      <c r="H6" s="7" t="s">
        <v>259</v>
      </c>
      <c r="I6" s="7" t="s">
        <v>141</v>
      </c>
      <c r="J6" s="33" t="s">
        <v>19</v>
      </c>
      <c r="K6" s="34" t="s">
        <v>20</v>
      </c>
    </row>
    <row r="7" spans="1:14" s="26" customFormat="1" ht="26.4">
      <c r="A7" s="25"/>
      <c r="D7" s="2" t="s">
        <v>14</v>
      </c>
      <c r="E7" s="2" t="s">
        <v>15</v>
      </c>
      <c r="F7" s="8" t="s">
        <v>16</v>
      </c>
      <c r="G7" s="3" t="s">
        <v>97</v>
      </c>
      <c r="H7" s="2" t="s">
        <v>98</v>
      </c>
      <c r="I7" s="2" t="s">
        <v>99</v>
      </c>
      <c r="J7" s="26" t="s">
        <v>100</v>
      </c>
      <c r="K7" s="27" t="s">
        <v>101</v>
      </c>
    </row>
    <row r="8" spans="1:14">
      <c r="A8" s="21"/>
      <c r="K8" s="24"/>
      <c r="M8" s="29"/>
      <c r="N8" s="29"/>
    </row>
    <row r="9" spans="1:14">
      <c r="A9" s="21">
        <v>1</v>
      </c>
      <c r="B9" s="17" t="s">
        <v>1</v>
      </c>
      <c r="C9" s="22">
        <v>7</v>
      </c>
      <c r="D9" s="23">
        <f>+'Estimated Proforma Base Revenue'!G10</f>
        <v>10394942000</v>
      </c>
      <c r="E9" s="227">
        <f>+'Estimated Proforma Base Revenue'!H10</f>
        <v>1090294000</v>
      </c>
      <c r="F9" s="234">
        <f>+'2015 Rate Impacts'!G9</f>
        <v>-1.8100000000000001E-4</v>
      </c>
      <c r="G9" s="234">
        <f>ROUND(+'Peak Credit Rate Spread'!K7,6)</f>
        <v>-8.2999999999999998E-5</v>
      </c>
      <c r="H9" s="35">
        <f>+E9+ROUND(F9,6)*D9</f>
        <v>1088412515.4979999</v>
      </c>
      <c r="I9" s="35">
        <f>+G9*$D9+$E9</f>
        <v>1089431219.8139999</v>
      </c>
      <c r="J9" s="35">
        <f>+I9-H9</f>
        <v>1018704.3159999847</v>
      </c>
      <c r="K9" s="37">
        <f>+J9/H9</f>
        <v>9.3595424666159741E-4</v>
      </c>
      <c r="M9" s="29"/>
      <c r="N9" s="29"/>
    </row>
    <row r="10" spans="1:14">
      <c r="A10" s="21">
        <f t="shared" ref="A10:A25" si="0">+A9+1</f>
        <v>2</v>
      </c>
      <c r="E10" s="227"/>
      <c r="F10" s="234"/>
      <c r="G10" s="234"/>
      <c r="H10" s="36"/>
      <c r="I10" s="35"/>
      <c r="J10" s="35"/>
      <c r="K10" s="37"/>
      <c r="M10" s="29"/>
      <c r="N10" s="29"/>
    </row>
    <row r="11" spans="1:14">
      <c r="A11" s="21">
        <f t="shared" si="0"/>
        <v>3</v>
      </c>
      <c r="B11" s="38" t="s">
        <v>2</v>
      </c>
      <c r="C11" s="42" t="s">
        <v>295</v>
      </c>
      <c r="D11" s="23">
        <f>+'Estimated Proforma Base Revenue'!G14</f>
        <v>2765830000</v>
      </c>
      <c r="E11" s="227">
        <f>+'Estimated Proforma Base Revenue'!H14</f>
        <v>272152000</v>
      </c>
      <c r="F11" s="234">
        <f>+'2015 Rate Impacts'!G11</f>
        <v>-1.65E-4</v>
      </c>
      <c r="G11" s="234">
        <f>ROUND(+'Peak Credit Rate Spread'!K9,6)</f>
        <v>-6.9999999999999994E-5</v>
      </c>
      <c r="H11" s="35">
        <f t="shared" ref="H11:H14" si="1">+E11+ROUND(F11,6)*D11</f>
        <v>271695638.05000001</v>
      </c>
      <c r="I11" s="35">
        <f t="shared" ref="I11:I14" si="2">+G11*$D11+$E11</f>
        <v>271958391.89999998</v>
      </c>
      <c r="J11" s="35">
        <f>+I11-H11</f>
        <v>262753.84999996424</v>
      </c>
      <c r="K11" s="37">
        <f>+J11/H11</f>
        <v>9.6708895249768333E-4</v>
      </c>
      <c r="M11" s="29"/>
      <c r="N11" s="29"/>
    </row>
    <row r="12" spans="1:14">
      <c r="A12" s="21">
        <f t="shared" si="0"/>
        <v>4</v>
      </c>
      <c r="B12" s="39" t="s">
        <v>3</v>
      </c>
      <c r="C12" s="42" t="s">
        <v>395</v>
      </c>
      <c r="D12" s="23">
        <f>+'Estimated Proforma Base Revenue'!G15</f>
        <v>3053984000</v>
      </c>
      <c r="E12" s="227">
        <f>+'Estimated Proforma Base Revenue'!H15</f>
        <v>279255000</v>
      </c>
      <c r="F12" s="234">
        <f>+'2015 Rate Impacts'!G12</f>
        <v>-1.6200000000000001E-4</v>
      </c>
      <c r="G12" s="234">
        <f>ROUND(+'Peak Credit Rate Spread'!K10,6)</f>
        <v>-6.4999999999999994E-5</v>
      </c>
      <c r="H12" s="35">
        <f t="shared" si="1"/>
        <v>278760254.59200001</v>
      </c>
      <c r="I12" s="35">
        <f t="shared" si="2"/>
        <v>279056491.04000002</v>
      </c>
      <c r="J12" s="35">
        <f>+I12-H12</f>
        <v>296236.44800001383</v>
      </c>
      <c r="K12" s="37">
        <f>+J12/H12</f>
        <v>1.0626925579243439E-3</v>
      </c>
      <c r="M12" s="29"/>
      <c r="N12" s="29"/>
    </row>
    <row r="13" spans="1:14">
      <c r="A13" s="21">
        <f t="shared" si="0"/>
        <v>5</v>
      </c>
      <c r="B13" s="39" t="s">
        <v>4</v>
      </c>
      <c r="C13" s="42" t="s">
        <v>299</v>
      </c>
      <c r="D13" s="23">
        <f>+'Estimated Proforma Base Revenue'!G16</f>
        <v>1947379000</v>
      </c>
      <c r="E13" s="227">
        <f>+'Estimated Proforma Base Revenue'!H16</f>
        <v>158413000</v>
      </c>
      <c r="F13" s="234">
        <f>+'2015 Rate Impacts'!G13</f>
        <v>-1.6799999999999999E-4</v>
      </c>
      <c r="G13" s="234">
        <f>ROUND(+'Peak Credit Rate Spread'!K11,6)</f>
        <v>-6.7999999999999999E-5</v>
      </c>
      <c r="H13" s="35">
        <f t="shared" si="1"/>
        <v>158085840.32800001</v>
      </c>
      <c r="I13" s="35">
        <f t="shared" si="2"/>
        <v>158280578.22799999</v>
      </c>
      <c r="J13" s="35">
        <f>+I13-H13</f>
        <v>194737.89999997616</v>
      </c>
      <c r="K13" s="37">
        <f>+J13/H13</f>
        <v>1.2318490991725106E-3</v>
      </c>
      <c r="M13" s="29"/>
      <c r="N13" s="29"/>
    </row>
    <row r="14" spans="1:14">
      <c r="A14" s="21">
        <f t="shared" si="0"/>
        <v>6</v>
      </c>
      <c r="B14" s="39" t="s">
        <v>5</v>
      </c>
      <c r="C14" s="22">
        <v>29</v>
      </c>
      <c r="D14" s="23">
        <f>+'Estimated Proforma Base Revenue'!G17</f>
        <v>15070000</v>
      </c>
      <c r="E14" s="227">
        <f>+'Estimated Proforma Base Revenue'!H17</f>
        <v>1223000</v>
      </c>
      <c r="F14" s="234">
        <f>+'2015 Rate Impacts'!G14</f>
        <v>-1.47E-4</v>
      </c>
      <c r="G14" s="234">
        <f>ROUND(+'Peak Credit Rate Spread'!K12,6)</f>
        <v>-6.4999999999999994E-5</v>
      </c>
      <c r="H14" s="35">
        <f t="shared" si="1"/>
        <v>1220784.71</v>
      </c>
      <c r="I14" s="35">
        <f t="shared" si="2"/>
        <v>1222020.45</v>
      </c>
      <c r="J14" s="35">
        <f>+I14-H14</f>
        <v>1235.7399999999907</v>
      </c>
      <c r="K14" s="37">
        <f>+J14/H14</f>
        <v>1.01225055480912E-3</v>
      </c>
      <c r="M14" s="29"/>
      <c r="N14" s="29"/>
    </row>
    <row r="15" spans="1:14">
      <c r="A15" s="21">
        <f t="shared" si="0"/>
        <v>7</v>
      </c>
      <c r="E15" s="227"/>
      <c r="F15" s="234"/>
      <c r="G15" s="234"/>
      <c r="H15" s="36"/>
      <c r="I15" s="35"/>
      <c r="J15" s="35"/>
      <c r="K15" s="37"/>
      <c r="M15" s="29"/>
      <c r="N15" s="29"/>
    </row>
    <row r="16" spans="1:14">
      <c r="A16" s="21">
        <f t="shared" si="0"/>
        <v>8</v>
      </c>
      <c r="B16" s="17" t="s">
        <v>21</v>
      </c>
      <c r="D16" s="23">
        <f>SUM(D11:D15)</f>
        <v>7782263000</v>
      </c>
      <c r="E16" s="227">
        <f>SUM(E11:E15)</f>
        <v>711043000</v>
      </c>
      <c r="F16" s="234">
        <f>SUMPRODUCT(D11:D14,F11:F14)/D16</f>
        <v>-1.6453855645844919E-4</v>
      </c>
      <c r="G16" s="234">
        <f>SUMPRODUCT(D11:D14,G11:G14)/D16</f>
        <v>-6.7527707814552134E-5</v>
      </c>
      <c r="H16" s="35">
        <f>SUM(H11:H15)</f>
        <v>709762517.68000007</v>
      </c>
      <c r="I16" s="35">
        <f>SUM(I11:I15)</f>
        <v>710517481.61800003</v>
      </c>
      <c r="J16" s="35">
        <f>SUM(J11:J14)</f>
        <v>754963.93799995421</v>
      </c>
      <c r="K16" s="37">
        <f>+J16/H16</f>
        <v>1.0636852738683694E-3</v>
      </c>
      <c r="M16" s="29"/>
      <c r="N16" s="29"/>
    </row>
    <row r="17" spans="1:14">
      <c r="A17" s="21">
        <f t="shared" si="0"/>
        <v>9</v>
      </c>
      <c r="E17" s="227"/>
      <c r="F17" s="234"/>
      <c r="G17" s="234"/>
      <c r="H17" s="36"/>
      <c r="I17" s="35"/>
      <c r="J17" s="35"/>
      <c r="K17" s="37"/>
      <c r="M17" s="29"/>
      <c r="N17" s="29"/>
    </row>
    <row r="18" spans="1:14">
      <c r="A18" s="21">
        <f t="shared" si="0"/>
        <v>10</v>
      </c>
      <c r="B18" s="39" t="s">
        <v>6</v>
      </c>
      <c r="C18" s="42" t="s">
        <v>304</v>
      </c>
      <c r="D18" s="23">
        <f>+'Estimated Proforma Base Revenue'!G21</f>
        <v>1245590000</v>
      </c>
      <c r="E18" s="227">
        <f>+'Estimated Proforma Base Revenue'!H21</f>
        <v>101191000</v>
      </c>
      <c r="F18" s="234">
        <f>+'2015 Rate Impacts'!G18</f>
        <v>-1.5200000000000001E-4</v>
      </c>
      <c r="G18" s="234">
        <f>ROUND(+'Peak Credit Rate Spread'!K14,6)</f>
        <v>-6.7999999999999999E-5</v>
      </c>
      <c r="H18" s="35">
        <f t="shared" ref="H18:H20" si="3">+E18+ROUND(F18,6)*D18</f>
        <v>101001670.31999999</v>
      </c>
      <c r="I18" s="35">
        <f t="shared" ref="I18:I20" si="4">+G18*$D18+$E18</f>
        <v>101106299.88</v>
      </c>
      <c r="J18" s="35">
        <f>+I18-H18</f>
        <v>104629.56000000238</v>
      </c>
      <c r="K18" s="37">
        <f>+J18/H18</f>
        <v>1.035919105778234E-3</v>
      </c>
      <c r="M18" s="29"/>
      <c r="N18" s="29"/>
    </row>
    <row r="19" spans="1:14">
      <c r="A19" s="21">
        <f t="shared" si="0"/>
        <v>11</v>
      </c>
      <c r="B19" s="39" t="s">
        <v>7</v>
      </c>
      <c r="C19" s="22">
        <v>35</v>
      </c>
      <c r="D19" s="23">
        <f>+'Estimated Proforma Base Revenue'!G22</f>
        <v>4493000</v>
      </c>
      <c r="E19" s="227">
        <f>+'Estimated Proforma Base Revenue'!H22</f>
        <v>256000</v>
      </c>
      <c r="F19" s="234">
        <f>+'2015 Rate Impacts'!G19</f>
        <v>-1.35E-4</v>
      </c>
      <c r="G19" s="234">
        <f>ROUND(+'Peak Credit Rate Spread'!K15,6)</f>
        <v>-5.0000000000000002E-5</v>
      </c>
      <c r="H19" s="35">
        <f t="shared" si="3"/>
        <v>255393.44500000001</v>
      </c>
      <c r="I19" s="35">
        <f t="shared" si="4"/>
        <v>255775.35</v>
      </c>
      <c r="J19" s="35">
        <f>+I19-H19</f>
        <v>381.90499999999884</v>
      </c>
      <c r="K19" s="37">
        <f>+J19/H19</f>
        <v>1.495359444327159E-3</v>
      </c>
      <c r="M19" s="29"/>
      <c r="N19" s="29"/>
    </row>
    <row r="20" spans="1:14">
      <c r="A20" s="21">
        <f t="shared" si="0"/>
        <v>12</v>
      </c>
      <c r="B20" s="39" t="s">
        <v>8</v>
      </c>
      <c r="C20" s="22">
        <v>43</v>
      </c>
      <c r="D20" s="23">
        <f>+'Estimated Proforma Base Revenue'!G23</f>
        <v>103889000</v>
      </c>
      <c r="E20" s="227">
        <f>+'Estimated Proforma Base Revenue'!H23</f>
        <v>9415000</v>
      </c>
      <c r="F20" s="234">
        <f>+'2015 Rate Impacts'!G20</f>
        <v>-1.37E-4</v>
      </c>
      <c r="G20" s="234">
        <f>ROUND(+'Peak Credit Rate Spread'!K16,6)</f>
        <v>-6.7999999999999999E-5</v>
      </c>
      <c r="H20" s="35">
        <f t="shared" si="3"/>
        <v>9400767.2070000004</v>
      </c>
      <c r="I20" s="35">
        <f t="shared" si="4"/>
        <v>9407935.5480000004</v>
      </c>
      <c r="J20" s="35">
        <f>+I20-H20</f>
        <v>7168.3410000000149</v>
      </c>
      <c r="K20" s="37">
        <f>+J20/H20</f>
        <v>7.6252723231592457E-4</v>
      </c>
      <c r="M20" s="29"/>
      <c r="N20" s="29"/>
    </row>
    <row r="21" spans="1:14">
      <c r="A21" s="21">
        <f t="shared" si="0"/>
        <v>13</v>
      </c>
      <c r="B21" s="1"/>
      <c r="E21" s="227"/>
      <c r="F21" s="234"/>
      <c r="G21" s="234"/>
      <c r="H21" s="36"/>
      <c r="I21" s="35"/>
      <c r="J21" s="35"/>
      <c r="K21" s="37"/>
      <c r="M21" s="29"/>
      <c r="N21" s="29"/>
    </row>
    <row r="22" spans="1:14">
      <c r="A22" s="21">
        <f t="shared" si="0"/>
        <v>14</v>
      </c>
      <c r="B22" s="1" t="s">
        <v>22</v>
      </c>
      <c r="D22" s="23">
        <f>SUM(D18:D21)</f>
        <v>1353972000</v>
      </c>
      <c r="E22" s="227">
        <f>SUM(E18:E21)</f>
        <v>110862000</v>
      </c>
      <c r="F22" s="234">
        <f>SUMPRODUCT(D18:D20,F18:F20)/D22</f>
        <v>-1.507926515467085E-4</v>
      </c>
      <c r="G22" s="234">
        <f>SUMPRODUCT(D18:D20,G18:G20)/D22</f>
        <v>-6.7940269074988246E-5</v>
      </c>
      <c r="H22" s="35">
        <f>SUM(H18:H21)</f>
        <v>110657830.97199999</v>
      </c>
      <c r="I22" s="35">
        <f>SUM(I18:I21)</f>
        <v>110770010.778</v>
      </c>
      <c r="J22" s="35">
        <f>SUM(J18:J21)</f>
        <v>112179.8060000024</v>
      </c>
      <c r="K22" s="37">
        <f>+J22/H22</f>
        <v>1.0137538845162032E-3</v>
      </c>
      <c r="M22" s="29"/>
      <c r="N22" s="29"/>
    </row>
    <row r="23" spans="1:14">
      <c r="A23" s="21">
        <f t="shared" si="0"/>
        <v>15</v>
      </c>
      <c r="B23" s="1"/>
      <c r="E23" s="227"/>
      <c r="F23" s="234"/>
      <c r="G23" s="234"/>
      <c r="H23" s="36"/>
      <c r="I23" s="35"/>
      <c r="J23" s="35"/>
      <c r="K23" s="37"/>
      <c r="M23" s="29"/>
      <c r="N23" s="29"/>
    </row>
    <row r="24" spans="1:14">
      <c r="A24" s="21">
        <f t="shared" si="0"/>
        <v>16</v>
      </c>
      <c r="B24" s="40" t="s">
        <v>91</v>
      </c>
      <c r="C24" s="22">
        <v>40</v>
      </c>
      <c r="D24" s="23">
        <f>+'Estimated Proforma Base Revenue'!G26</f>
        <v>588015000</v>
      </c>
      <c r="E24" s="227">
        <f>+'Estimated Proforma Base Revenue'!H26</f>
        <v>41816000</v>
      </c>
      <c r="F24" s="234">
        <f>+'2015 Rate Impacts'!G24</f>
        <v>-1.6899999999999999E-4</v>
      </c>
      <c r="G24" s="234">
        <f>ROUND(+'Peak Credit Rate Spread'!K18,6)</f>
        <v>-8.0000000000000007E-5</v>
      </c>
      <c r="H24" s="35">
        <f>+E24+ROUND(F24,6)*D24</f>
        <v>41716625.465000004</v>
      </c>
      <c r="I24" s="35">
        <f>+G24*$D24+$E24</f>
        <v>41768958.799999997</v>
      </c>
      <c r="J24" s="35">
        <f>+I24-H24</f>
        <v>52333.334999993443</v>
      </c>
      <c r="K24" s="37">
        <f>+J24/H24</f>
        <v>1.2544958854330342E-3</v>
      </c>
      <c r="M24" s="29"/>
      <c r="N24" s="29"/>
    </row>
    <row r="25" spans="1:14">
      <c r="A25" s="21">
        <f t="shared" si="0"/>
        <v>17</v>
      </c>
      <c r="B25" s="1"/>
      <c r="E25" s="227"/>
      <c r="F25" s="234"/>
      <c r="G25" s="234"/>
      <c r="H25" s="36"/>
      <c r="I25" s="35"/>
      <c r="J25" s="35"/>
      <c r="K25" s="37"/>
      <c r="M25" s="29"/>
      <c r="N25" s="29"/>
    </row>
    <row r="26" spans="1:14">
      <c r="A26" s="21">
        <f>+A23+1</f>
        <v>16</v>
      </c>
      <c r="B26" s="39" t="s">
        <v>24</v>
      </c>
      <c r="C26" s="22">
        <v>46</v>
      </c>
      <c r="D26" s="23">
        <f>+'Estimated Proforma Base Revenue'!G29</f>
        <v>45969000</v>
      </c>
      <c r="E26" s="227">
        <f>+'Estimated Proforma Base Revenue'!H29</f>
        <v>3212000</v>
      </c>
      <c r="F26" s="234">
        <f>+'2015 Rate Impacts'!G26</f>
        <v>-1.36E-4</v>
      </c>
      <c r="G26" s="234">
        <f>ROUND(+'Peak Credit Rate Spread'!K20,6)</f>
        <v>-5.3000000000000001E-5</v>
      </c>
      <c r="H26" s="35">
        <f t="shared" ref="H26:H27" si="5">+E26+ROUND(F26,6)*D26</f>
        <v>3205748.216</v>
      </c>
      <c r="I26" s="35">
        <f t="shared" ref="I26:I27" si="6">+G26*$D26+$E26</f>
        <v>3209563.6430000002</v>
      </c>
      <c r="J26" s="35">
        <f>+I26-H26</f>
        <v>3815.4270000001416</v>
      </c>
      <c r="K26" s="37">
        <f>+J26/H26</f>
        <v>1.1901829909651712E-3</v>
      </c>
      <c r="M26" s="29"/>
      <c r="N26" s="29"/>
    </row>
    <row r="27" spans="1:14">
      <c r="A27" s="21">
        <f t="shared" ref="A27:A41" si="7">+A26+1</f>
        <v>17</v>
      </c>
      <c r="B27" s="38" t="s">
        <v>25</v>
      </c>
      <c r="C27" s="22">
        <v>49</v>
      </c>
      <c r="D27" s="23">
        <f>+'Estimated Proforma Base Revenue'!G30</f>
        <v>620456000</v>
      </c>
      <c r="E27" s="227">
        <f>+'Estimated Proforma Base Revenue'!H30</f>
        <v>40480000</v>
      </c>
      <c r="F27" s="234">
        <f>+'2015 Rate Impacts'!G27</f>
        <v>-1.4200000000000001E-4</v>
      </c>
      <c r="G27" s="234">
        <f>ROUND(+'Peak Credit Rate Spread'!K21,6)</f>
        <v>-6.2000000000000003E-5</v>
      </c>
      <c r="H27" s="35">
        <f t="shared" si="5"/>
        <v>40391895.248000003</v>
      </c>
      <c r="I27" s="35">
        <f t="shared" si="6"/>
        <v>40441531.728</v>
      </c>
      <c r="J27" s="35">
        <f>+I27-H27</f>
        <v>49636.479999996722</v>
      </c>
      <c r="K27" s="37">
        <f>+J27/H27</f>
        <v>1.2288722699253501E-3</v>
      </c>
      <c r="M27" s="29"/>
      <c r="N27" s="29"/>
    </row>
    <row r="28" spans="1:14">
      <c r="A28" s="21">
        <f t="shared" si="7"/>
        <v>18</v>
      </c>
      <c r="E28" s="227"/>
      <c r="F28" s="234"/>
      <c r="G28" s="234"/>
      <c r="H28" s="36"/>
      <c r="I28" s="35"/>
      <c r="J28" s="35"/>
      <c r="K28" s="37"/>
      <c r="M28" s="29"/>
      <c r="N28" s="29"/>
    </row>
    <row r="29" spans="1:14">
      <c r="A29" s="21">
        <f t="shared" si="7"/>
        <v>19</v>
      </c>
      <c r="B29" s="40" t="s">
        <v>26</v>
      </c>
      <c r="D29" s="23">
        <f>SUM(D26:D28)</f>
        <v>666425000</v>
      </c>
      <c r="E29" s="227">
        <f>SUM(E26:E28)</f>
        <v>43692000</v>
      </c>
      <c r="F29" s="234">
        <f>SUMPRODUCT(D26:D27,F26:F27)/D29</f>
        <v>-1.4158612897175227E-4</v>
      </c>
      <c r="G29" s="234">
        <f>SUMPRODUCT(D26:D27,G26:G27)/D29</f>
        <v>-6.1379193457628385E-5</v>
      </c>
      <c r="H29" s="23">
        <f>SUM(H26:H28)</f>
        <v>43597643.464000002</v>
      </c>
      <c r="I29" s="23">
        <f>SUM(I26:I28)</f>
        <v>43651095.370999999</v>
      </c>
      <c r="J29" s="35">
        <f>SUM(J26:J28)</f>
        <v>53451.906999996863</v>
      </c>
      <c r="K29" s="37">
        <f>+J29/H29</f>
        <v>1.2260274352702996E-3</v>
      </c>
      <c r="M29" s="29"/>
      <c r="N29" s="29"/>
    </row>
    <row r="30" spans="1:14">
      <c r="A30" s="21">
        <f t="shared" si="7"/>
        <v>20</v>
      </c>
      <c r="E30" s="227"/>
      <c r="F30" s="234"/>
      <c r="G30" s="234"/>
      <c r="H30" s="36"/>
      <c r="I30" s="35"/>
      <c r="J30" s="35"/>
      <c r="K30" s="37"/>
      <c r="M30" s="29"/>
      <c r="N30" s="29"/>
    </row>
    <row r="31" spans="1:14">
      <c r="A31" s="21">
        <f t="shared" si="7"/>
        <v>21</v>
      </c>
      <c r="B31" s="17" t="s">
        <v>9</v>
      </c>
      <c r="C31" s="22" t="s">
        <v>90</v>
      </c>
      <c r="D31" s="23">
        <f>+'Estimated Proforma Base Revenue'!G33</f>
        <v>77040000</v>
      </c>
      <c r="E31" s="227">
        <f>+'Estimated Proforma Base Revenue'!H33</f>
        <v>18480000</v>
      </c>
      <c r="F31" s="234">
        <f>+'2015 Rate Impacts'!G31</f>
        <v>-1.7100000000000001E-4</v>
      </c>
      <c r="G31" s="234">
        <f>ROUND(+'Peak Credit Rate Spread'!K23,6)</f>
        <v>-8.2000000000000001E-5</v>
      </c>
      <c r="H31" s="35">
        <f>+E31+ROUND(F31,6)*D31</f>
        <v>18466826.16</v>
      </c>
      <c r="I31" s="35">
        <f>+G31*$D31+$E31</f>
        <v>18473682.719999999</v>
      </c>
      <c r="J31" s="35">
        <f>+I31-H31</f>
        <v>6856.5599999986589</v>
      </c>
      <c r="K31" s="37">
        <f>+J31/H31</f>
        <v>3.7129065604409517E-4</v>
      </c>
      <c r="M31" s="29"/>
      <c r="N31" s="29"/>
    </row>
    <row r="32" spans="1:14">
      <c r="A32" s="21">
        <f t="shared" si="7"/>
        <v>22</v>
      </c>
      <c r="E32" s="227"/>
      <c r="F32" s="234"/>
      <c r="G32" s="234"/>
      <c r="I32" s="35"/>
      <c r="J32" s="35"/>
      <c r="K32" s="37"/>
      <c r="M32" s="29"/>
      <c r="N32" s="29"/>
    </row>
    <row r="33" spans="1:14">
      <c r="A33" s="21">
        <f t="shared" si="7"/>
        <v>23</v>
      </c>
      <c r="B33" s="41" t="s">
        <v>27</v>
      </c>
      <c r="C33" s="42" t="s">
        <v>28</v>
      </c>
      <c r="D33" s="23">
        <f>+'Estimated Proforma Base Revenue'!G39</f>
        <v>7467000</v>
      </c>
      <c r="E33" s="227">
        <f>+'Estimated Proforma Base Revenue'!H39</f>
        <v>341000</v>
      </c>
      <c r="F33" s="234">
        <f>+'2015 Rate Impacts'!G33</f>
        <v>-1.74E-4</v>
      </c>
      <c r="G33" s="234">
        <f>ROUND(+'Peak Credit Rate Spread'!K25,6)</f>
        <v>-7.3999999999999996E-5</v>
      </c>
      <c r="H33" s="35">
        <f>+E33+ROUND(F33,6)*D33</f>
        <v>339700.74200000003</v>
      </c>
      <c r="I33" s="35">
        <f>+G33*$D33+$E33</f>
        <v>340447.44199999998</v>
      </c>
      <c r="J33" s="35">
        <f>+I33-H33</f>
        <v>746.69999999995343</v>
      </c>
      <c r="K33" s="37">
        <f>+J33/H33</f>
        <v>2.1981111834013991E-3</v>
      </c>
      <c r="M33" s="29"/>
      <c r="N33" s="29"/>
    </row>
    <row r="34" spans="1:14">
      <c r="A34" s="21">
        <f t="shared" si="7"/>
        <v>24</v>
      </c>
      <c r="B34" s="41"/>
      <c r="C34" s="42"/>
      <c r="E34" s="227"/>
      <c r="F34" s="234"/>
      <c r="G34" s="234"/>
      <c r="H34" s="36"/>
      <c r="I34" s="35"/>
      <c r="J34" s="35"/>
      <c r="K34" s="37"/>
      <c r="M34" s="29"/>
      <c r="N34" s="29"/>
    </row>
    <row r="35" spans="1:14">
      <c r="A35" s="21">
        <f t="shared" si="7"/>
        <v>25</v>
      </c>
      <c r="B35" s="39" t="s">
        <v>10</v>
      </c>
      <c r="D35" s="23">
        <f>SUM(D31,D29,D24,D22,D16,D9,D33)</f>
        <v>20870124000</v>
      </c>
      <c r="E35" s="227">
        <f>SUM(E31,E29,E24,E22,E16,E9,E33)</f>
        <v>2016528000</v>
      </c>
      <c r="F35" s="234">
        <f>(F9*D9+F16*D16+F22*D22+F24*D24+F29*D29+F31*D31+F33*D33)/D35</f>
        <v>-1.7126587359998435E-4</v>
      </c>
      <c r="G35" s="234">
        <f>(G9*D9+G16*D16+G22*D22+G24*D24+G29*D29+G31*D31+G33*D33)/D35</f>
        <v>-7.5471686560175678E-5</v>
      </c>
      <c r="H35" s="35">
        <f>SUM(H31,H29,H24,H22,H16,H9,H33)</f>
        <v>2012953659.9809999</v>
      </c>
      <c r="I35" s="35">
        <f>SUM(I31,I29,I24,I22,I16,I9,I33)</f>
        <v>2014952896.5429997</v>
      </c>
      <c r="J35" s="35">
        <f>SUM(J31,J29,J24,J22,J16,J9,J33)</f>
        <v>1999236.5619999303</v>
      </c>
      <c r="K35" s="37">
        <f>+J35/H35</f>
        <v>9.9318558680521287E-4</v>
      </c>
      <c r="M35" s="29"/>
      <c r="N35" s="29"/>
    </row>
    <row r="36" spans="1:14">
      <c r="A36" s="21">
        <f t="shared" si="7"/>
        <v>26</v>
      </c>
      <c r="B36" s="40"/>
      <c r="E36" s="227"/>
      <c r="F36" s="36"/>
      <c r="G36" s="36"/>
      <c r="H36" s="36"/>
      <c r="I36" s="35"/>
      <c r="J36" s="35"/>
      <c r="K36" s="37"/>
      <c r="M36" s="29"/>
      <c r="N36" s="29"/>
    </row>
    <row r="37" spans="1:14">
      <c r="A37" s="21">
        <f t="shared" si="7"/>
        <v>27</v>
      </c>
      <c r="B37" s="40" t="s">
        <v>29</v>
      </c>
      <c r="E37" s="227"/>
      <c r="F37" s="35"/>
      <c r="G37" s="36"/>
      <c r="H37" s="36"/>
      <c r="I37" s="35"/>
      <c r="J37" s="35"/>
      <c r="K37" s="37"/>
      <c r="M37" s="29"/>
      <c r="N37" s="29"/>
    </row>
    <row r="38" spans="1:14">
      <c r="A38" s="114">
        <f t="shared" si="7"/>
        <v>28</v>
      </c>
      <c r="B38" s="39" t="s">
        <v>11</v>
      </c>
      <c r="C38" s="42" t="s">
        <v>30</v>
      </c>
      <c r="D38" s="23">
        <f>+'Estimated Proforma Base Revenue'!G35</f>
        <v>2130665000</v>
      </c>
      <c r="E38" s="227">
        <f>+'Estimated Proforma Base Revenue'!H35</f>
        <v>6962000</v>
      </c>
      <c r="F38" s="35"/>
      <c r="G38" s="36"/>
      <c r="H38" s="35">
        <f>+E38+ROUND(F38,6)*D38</f>
        <v>6962000</v>
      </c>
      <c r="I38" s="35">
        <f>+G38*$D38+$E38</f>
        <v>6962000</v>
      </c>
      <c r="J38" s="35">
        <f>+I38-H38</f>
        <v>0</v>
      </c>
      <c r="K38" s="37"/>
      <c r="M38" s="29"/>
      <c r="N38" s="29"/>
    </row>
    <row r="39" spans="1:14">
      <c r="A39" s="114">
        <f t="shared" si="7"/>
        <v>29</v>
      </c>
      <c r="B39" s="38"/>
      <c r="E39" s="227"/>
      <c r="F39" s="35"/>
      <c r="G39" s="36"/>
      <c r="H39" s="36"/>
      <c r="I39" s="35"/>
      <c r="J39" s="35"/>
      <c r="K39" s="37"/>
    </row>
    <row r="40" spans="1:14">
      <c r="A40" s="114">
        <f t="shared" si="7"/>
        <v>30</v>
      </c>
      <c r="B40" s="40"/>
      <c r="E40" s="227"/>
      <c r="F40" s="35"/>
      <c r="G40" s="36"/>
      <c r="H40" s="36"/>
      <c r="I40" s="35"/>
      <c r="J40" s="35"/>
      <c r="K40" s="37"/>
    </row>
    <row r="41" spans="1:14">
      <c r="A41" s="114">
        <f t="shared" si="7"/>
        <v>31</v>
      </c>
      <c r="B41" s="40" t="s">
        <v>12</v>
      </c>
      <c r="D41" s="23">
        <f>SUM(D35:D38)</f>
        <v>23000789000</v>
      </c>
      <c r="E41" s="227">
        <f>SUM(E35:E38)</f>
        <v>2023490000</v>
      </c>
      <c r="F41" s="35"/>
      <c r="G41" s="36"/>
      <c r="H41" s="35">
        <f>SUM(H35:H38)</f>
        <v>2019915659.9809999</v>
      </c>
      <c r="I41" s="35">
        <f>SUM(I35:I38)</f>
        <v>2021914896.5429997</v>
      </c>
      <c r="J41" s="35">
        <f>SUM(J35:J38)</f>
        <v>1999236.5619999303</v>
      </c>
      <c r="K41" s="37"/>
    </row>
    <row r="42" spans="1:14" ht="13.8" thickBot="1">
      <c r="A42" s="43"/>
      <c r="B42" s="44"/>
      <c r="C42" s="45"/>
      <c r="D42" s="46"/>
      <c r="E42" s="47"/>
      <c r="F42" s="47"/>
      <c r="G42" s="44"/>
      <c r="H42" s="44"/>
      <c r="I42" s="46"/>
      <c r="J42" s="44"/>
      <c r="K42" s="48"/>
    </row>
    <row r="43" spans="1:14">
      <c r="J43" s="35"/>
    </row>
    <row r="44" spans="1:14" ht="54" customHeight="1">
      <c r="A44" s="325" t="s">
        <v>399</v>
      </c>
      <c r="B44" s="326"/>
      <c r="C44" s="326"/>
      <c r="D44" s="326"/>
      <c r="E44" s="326"/>
      <c r="F44" s="326"/>
      <c r="G44" s="326"/>
      <c r="H44" s="326"/>
      <c r="I44" s="326"/>
      <c r="J44" s="326"/>
      <c r="K44" s="326"/>
    </row>
    <row r="45" spans="1:14">
      <c r="E45" s="35"/>
    </row>
    <row r="46" spans="1:14">
      <c r="E46" s="35"/>
    </row>
    <row r="47" spans="1:14">
      <c r="J47" s="35"/>
    </row>
    <row r="48" spans="1:14">
      <c r="J48" s="49"/>
    </row>
  </sheetData>
  <mergeCells count="1">
    <mergeCell ref="A44:K44"/>
  </mergeCells>
  <phoneticPr fontId="8" type="noConversion"/>
  <printOptions horizontalCentered="1"/>
  <pageMargins left="0.25" right="0.25" top="1" bottom="1" header="0.5" footer="0.5"/>
  <pageSetup scale="65" orientation="landscape" r:id="rId1"/>
  <headerFooter alignWithMargins="0">
    <oddFooter>&amp;L&amp;F&amp;C&amp;A&amp;RAdvice No. 2015-xx
2016 REC Rate Design Workpapers
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zoomScale="95" workbookViewId="0">
      <pane xSplit="2" ySplit="5" topLeftCell="C6" activePane="bottomRight" state="frozen"/>
      <selection activeCell="K9" sqref="K9:K33"/>
      <selection pane="topRight" activeCell="K9" sqref="K9:K33"/>
      <selection pane="bottomLeft" activeCell="K9" sqref="K9:K33"/>
      <selection pane="bottomRight" activeCell="H27" sqref="H27"/>
    </sheetView>
  </sheetViews>
  <sheetFormatPr defaultColWidth="9.109375" defaultRowHeight="13.2"/>
  <cols>
    <col min="1" max="1" width="8.33203125" style="22" bestFit="1" customWidth="1"/>
    <col min="2" max="2" width="29" style="17" bestFit="1" customWidth="1"/>
    <col min="3" max="3" width="15.6640625" style="23" bestFit="1" customWidth="1"/>
    <col min="4" max="4" width="13.44140625" style="17" customWidth="1"/>
    <col min="5" max="5" width="13" style="23" customWidth="1"/>
    <col min="6" max="6" width="14" style="17" customWidth="1"/>
    <col min="7" max="7" width="10.33203125" style="17" bestFit="1" customWidth="1"/>
    <col min="8" max="8" width="14.6640625" style="17" bestFit="1" customWidth="1"/>
    <col min="9" max="9" width="14.33203125" style="17" bestFit="1" customWidth="1"/>
    <col min="10" max="10" width="15.6640625" style="17" bestFit="1" customWidth="1"/>
    <col min="11" max="11" width="11.6640625" style="17" bestFit="1" customWidth="1"/>
    <col min="12" max="12" width="10.6640625" style="17" bestFit="1" customWidth="1"/>
    <col min="13" max="13" width="20.88671875" style="17" bestFit="1" customWidth="1"/>
    <col min="14" max="14" width="11" style="17" customWidth="1"/>
    <col min="15" max="15" width="13.88671875" style="17" customWidth="1"/>
    <col min="16" max="16" width="8.44140625" style="17" customWidth="1"/>
    <col min="17" max="16384" width="9.109375" style="17"/>
  </cols>
  <sheetData>
    <row r="1" spans="1:13">
      <c r="A1" s="329" t="s">
        <v>13</v>
      </c>
      <c r="B1" s="330"/>
      <c r="C1" s="330"/>
      <c r="D1" s="330"/>
      <c r="E1" s="330"/>
      <c r="F1" s="330"/>
      <c r="G1" s="330"/>
      <c r="H1" s="330"/>
      <c r="I1" s="330"/>
      <c r="J1" s="330"/>
      <c r="K1" s="331"/>
    </row>
    <row r="2" spans="1:13">
      <c r="A2" s="332" t="s">
        <v>131</v>
      </c>
      <c r="B2" s="333"/>
      <c r="C2" s="333"/>
      <c r="D2" s="333"/>
      <c r="E2" s="333"/>
      <c r="F2" s="333"/>
      <c r="G2" s="333"/>
      <c r="H2" s="333"/>
      <c r="I2" s="333"/>
      <c r="J2" s="333"/>
      <c r="K2" s="334"/>
    </row>
    <row r="3" spans="1:13">
      <c r="A3" s="21"/>
      <c r="K3" s="24"/>
    </row>
    <row r="4" spans="1:13" ht="12.75" customHeight="1">
      <c r="A4" s="21"/>
      <c r="K4" s="24"/>
    </row>
    <row r="5" spans="1:13" s="29" customFormat="1" ht="79.8" thickBot="1">
      <c r="A5" s="32" t="s">
        <v>0</v>
      </c>
      <c r="B5" s="33" t="s">
        <v>92</v>
      </c>
      <c r="C5" s="51" t="s">
        <v>260</v>
      </c>
      <c r="D5" s="52" t="s">
        <v>261</v>
      </c>
      <c r="E5" s="51" t="s">
        <v>262</v>
      </c>
      <c r="F5" s="52" t="s">
        <v>263</v>
      </c>
      <c r="G5" s="52" t="s">
        <v>135</v>
      </c>
      <c r="H5" s="33" t="s">
        <v>130</v>
      </c>
      <c r="I5" s="13" t="s">
        <v>255</v>
      </c>
      <c r="J5" s="13" t="s">
        <v>391</v>
      </c>
      <c r="K5" s="235" t="s">
        <v>250</v>
      </c>
    </row>
    <row r="6" spans="1:13" s="29" customFormat="1" ht="26.4">
      <c r="A6" s="28"/>
      <c r="C6" s="50" t="s">
        <v>14</v>
      </c>
      <c r="D6" s="30" t="s">
        <v>266</v>
      </c>
      <c r="E6" s="50" t="s">
        <v>16</v>
      </c>
      <c r="F6" s="30" t="s">
        <v>267</v>
      </c>
      <c r="G6" s="29" t="s">
        <v>136</v>
      </c>
      <c r="H6" s="30" t="s">
        <v>138</v>
      </c>
      <c r="I6" s="29" t="s">
        <v>137</v>
      </c>
      <c r="J6" s="29" t="s">
        <v>139</v>
      </c>
      <c r="K6" s="31" t="s">
        <v>140</v>
      </c>
    </row>
    <row r="7" spans="1:13">
      <c r="A7" s="21">
        <v>1</v>
      </c>
      <c r="B7" s="17" t="s">
        <v>1</v>
      </c>
      <c r="C7" s="61">
        <f>+'UE-141368 Final PC Alloc'!C8</f>
        <v>11786470304.505386</v>
      </c>
      <c r="D7" s="53">
        <f>+C7/C$27*0.75</f>
        <v>0.38894087713652559</v>
      </c>
      <c r="E7" s="61">
        <f>+'UE-141368 Final PC Alloc'!E8</f>
        <v>2552474.8564782003</v>
      </c>
      <c r="F7" s="53">
        <f>+E7/E$27*0.25</f>
        <v>0.15791466353188924</v>
      </c>
      <c r="G7" s="54">
        <f>+F7+D7</f>
        <v>0.5468555406684148</v>
      </c>
      <c r="H7" s="54"/>
      <c r="I7" s="35">
        <f>+G7*($H$27)</f>
        <v>-857671.07283511036</v>
      </c>
      <c r="J7" s="23">
        <f>+'Rate Impacts'!D9</f>
        <v>10394942000</v>
      </c>
      <c r="K7" s="236">
        <f>(+I7/J7)</f>
        <v>-8.2508500079664748E-5</v>
      </c>
      <c r="M7" s="23"/>
    </row>
    <row r="8" spans="1:13">
      <c r="A8" s="21">
        <f t="shared" ref="A8:A31" si="0">+A7+1</f>
        <v>2</v>
      </c>
      <c r="D8" s="53"/>
      <c r="F8" s="53"/>
      <c r="G8" s="54"/>
      <c r="H8" s="54"/>
      <c r="I8" s="35"/>
      <c r="J8" s="23"/>
      <c r="K8" s="55"/>
      <c r="M8" s="23"/>
    </row>
    <row r="9" spans="1:13">
      <c r="A9" s="21">
        <f t="shared" si="0"/>
        <v>3</v>
      </c>
      <c r="B9" s="1" t="s">
        <v>2</v>
      </c>
      <c r="C9" s="61">
        <f>+'UE-141368 Final PC Alloc'!C9</f>
        <v>2918217955.3328881</v>
      </c>
      <c r="D9" s="53">
        <f>+C9/C$27*0.75</f>
        <v>9.6298062261173448E-2</v>
      </c>
      <c r="E9" s="61">
        <f>+'UE-141368 Final PC Alloc'!E9</f>
        <v>437500.53947799094</v>
      </c>
      <c r="F9" s="53">
        <f>+E9/E$27*0.25</f>
        <v>2.7066966129496529E-2</v>
      </c>
      <c r="G9" s="54">
        <f>+F9+D9</f>
        <v>0.12336502839066998</v>
      </c>
      <c r="H9" s="54"/>
      <c r="I9" s="35">
        <f>+G9*($H$27)</f>
        <v>-193481.84005017788</v>
      </c>
      <c r="J9" s="23">
        <f>+'Rate Impacts'!D11</f>
        <v>2765830000</v>
      </c>
      <c r="K9" s="236">
        <f t="shared" ref="K9:K12" si="1">(+I9/J9)</f>
        <v>-6.9954350068579012E-5</v>
      </c>
      <c r="M9" s="56"/>
    </row>
    <row r="10" spans="1:13">
      <c r="A10" s="21">
        <f t="shared" si="0"/>
        <v>4</v>
      </c>
      <c r="B10" s="17" t="s">
        <v>3</v>
      </c>
      <c r="C10" s="61">
        <f>+'UE-141368 Final PC Alloc'!C10</f>
        <v>2999905247.897716</v>
      </c>
      <c r="D10" s="53">
        <f>+C10/C$27*0.75</f>
        <v>9.899365529286569E-2</v>
      </c>
      <c r="E10" s="61">
        <f>+'UE-141368 Final PC Alloc'!E10</f>
        <v>432535.97934953577</v>
      </c>
      <c r="F10" s="53">
        <f>+E10/E$27*0.25</f>
        <v>2.675982232344528E-2</v>
      </c>
      <c r="G10" s="54">
        <f>+F10+D10</f>
        <v>0.12575347761631098</v>
      </c>
      <c r="H10" s="54"/>
      <c r="I10" s="35">
        <f>+G10*($H$27)</f>
        <v>-197227.80888001516</v>
      </c>
      <c r="J10" s="23">
        <f>+'Rate Impacts'!D12</f>
        <v>3053984000</v>
      </c>
      <c r="K10" s="236">
        <f t="shared" si="1"/>
        <v>-6.458049841780938E-5</v>
      </c>
      <c r="M10" s="56"/>
    </row>
    <row r="11" spans="1:13">
      <c r="A11" s="21">
        <f t="shared" si="0"/>
        <v>5</v>
      </c>
      <c r="B11" s="17" t="s">
        <v>4</v>
      </c>
      <c r="C11" s="61">
        <f>+'UE-141368 Final PC Alloc'!C11</f>
        <v>2049311018.9545679</v>
      </c>
      <c r="D11" s="53">
        <f>+C11/C$27*0.75</f>
        <v>6.7625065405124682E-2</v>
      </c>
      <c r="E11" s="61">
        <f>+'UE-141368 Final PC Alloc'!E11</f>
        <v>267916.78757331776</v>
      </c>
      <c r="F11" s="53">
        <f>+E11/E$27*0.25</f>
        <v>1.6575281537762117E-2</v>
      </c>
      <c r="G11" s="54">
        <f>+F11+D11</f>
        <v>8.4200346942886806E-2</v>
      </c>
      <c r="H11" s="54"/>
      <c r="I11" s="35">
        <f>+G11*($H$27)</f>
        <v>-132057.18242760282</v>
      </c>
      <c r="J11" s="23">
        <f>+'Rate Impacts'!D13</f>
        <v>1947379000</v>
      </c>
      <c r="K11" s="236">
        <f t="shared" si="1"/>
        <v>-6.7812779344751488E-5</v>
      </c>
      <c r="M11" s="56"/>
    </row>
    <row r="12" spans="1:13">
      <c r="A12" s="21">
        <f t="shared" si="0"/>
        <v>6</v>
      </c>
      <c r="B12" s="17" t="s">
        <v>5</v>
      </c>
      <c r="C12" s="61">
        <f>+'UE-141368 Final PC Alloc'!C12</f>
        <v>17798308.365999948</v>
      </c>
      <c r="D12" s="53">
        <f>+C12/C$27*0.75</f>
        <v>5.8732508448880189E-4</v>
      </c>
      <c r="E12" s="61">
        <f>+'UE-141368 Final PC Alloc'!E12</f>
        <v>614.89645437416527</v>
      </c>
      <c r="F12" s="53">
        <f>+E12/E$27*0.25</f>
        <v>3.8041967956316788E-5</v>
      </c>
      <c r="G12" s="54">
        <f>+F12+D12</f>
        <v>6.2536705244511871E-4</v>
      </c>
      <c r="H12" s="54"/>
      <c r="I12" s="35">
        <f>+G12*($H$27)</f>
        <v>-980.80606467066309</v>
      </c>
      <c r="J12" s="23">
        <f>+'Rate Impacts'!D14</f>
        <v>15070000</v>
      </c>
      <c r="K12" s="236">
        <f t="shared" si="1"/>
        <v>-6.5083348684184675E-5</v>
      </c>
      <c r="M12" s="56"/>
    </row>
    <row r="13" spans="1:13">
      <c r="A13" s="21">
        <f t="shared" si="0"/>
        <v>7</v>
      </c>
      <c r="D13" s="53"/>
      <c r="F13" s="53"/>
      <c r="G13" s="54"/>
      <c r="H13" s="54"/>
      <c r="I13" s="35"/>
      <c r="J13" s="23"/>
      <c r="K13" s="55"/>
      <c r="M13" s="23"/>
    </row>
    <row r="14" spans="1:13">
      <c r="A14" s="21">
        <f t="shared" si="0"/>
        <v>8</v>
      </c>
      <c r="B14" s="17" t="s">
        <v>6</v>
      </c>
      <c r="C14" s="61">
        <f>+'UE-141368 Final PC Alloc'!C13</f>
        <v>1322270702.6607897</v>
      </c>
      <c r="D14" s="53">
        <f>+C14/C$27*0.75</f>
        <v>4.3633514836772774E-2</v>
      </c>
      <c r="E14" s="61">
        <f>+'UE-141368 Final PC Alloc'!E13</f>
        <v>170195.01684374851</v>
      </c>
      <c r="F14" s="53">
        <f>+E14/E$27*0.25</f>
        <v>1.0529501887735562E-2</v>
      </c>
      <c r="G14" s="54">
        <f>+F14+D14</f>
        <v>5.4163016724508337E-2</v>
      </c>
      <c r="H14" s="54"/>
      <c r="I14" s="35">
        <f>+G14*($H$27)</f>
        <v>-84947.576109981208</v>
      </c>
      <c r="J14" s="23">
        <f>+'Rate Impacts'!D18</f>
        <v>1245590000</v>
      </c>
      <c r="K14" s="236">
        <f t="shared" ref="K14:K16" si="2">(+I14/J14)</f>
        <v>-6.8198665780859846E-5</v>
      </c>
      <c r="M14" s="56"/>
    </row>
    <row r="15" spans="1:13">
      <c r="A15" s="21">
        <f t="shared" si="0"/>
        <v>9</v>
      </c>
      <c r="B15" s="17" t="s">
        <v>7</v>
      </c>
      <c r="C15" s="61">
        <f>+'UE-141368 Final PC Alloc'!C14</f>
        <v>4375940.3410168542</v>
      </c>
      <c r="D15" s="53">
        <f>+C15/C$27*0.75</f>
        <v>1.4440133734368448E-4</v>
      </c>
      <c r="E15" s="61">
        <f>+'UE-141368 Final PC Alloc'!E14</f>
        <v>3.7791345676280526</v>
      </c>
      <c r="F15" s="53">
        <f>+E15/E$27*0.25</f>
        <v>2.3380475704749122E-7</v>
      </c>
      <c r="G15" s="54">
        <f>+F15+D15</f>
        <v>1.4463514210073198E-4</v>
      </c>
      <c r="H15" s="54"/>
      <c r="I15" s="35">
        <f>+G15*($H$27)</f>
        <v>-226.84121906046596</v>
      </c>
      <c r="J15" s="23">
        <f>+'Rate Impacts'!D19</f>
        <v>4493000</v>
      </c>
      <c r="K15" s="236">
        <f t="shared" si="2"/>
        <v>-5.0487696207537496E-5</v>
      </c>
      <c r="M15" s="56"/>
    </row>
    <row r="16" spans="1:13">
      <c r="A16" s="21">
        <f t="shared" si="0"/>
        <v>10</v>
      </c>
      <c r="B16" s="17" t="s">
        <v>8</v>
      </c>
      <c r="C16" s="61">
        <f>+'UE-141368 Final PC Alloc'!C15</f>
        <v>137254791.32199681</v>
      </c>
      <c r="D16" s="53">
        <f>+C16/C$27*0.75</f>
        <v>4.5292608854715513E-3</v>
      </c>
      <c r="E16" s="61">
        <f>+'UE-141368 Final PC Alloc'!E15</f>
        <v>0</v>
      </c>
      <c r="F16" s="53">
        <f>+E16/E$27*0.25</f>
        <v>0</v>
      </c>
      <c r="G16" s="54">
        <f>+F16+D16</f>
        <v>4.5292608854715513E-3</v>
      </c>
      <c r="H16" s="54"/>
      <c r="I16" s="35">
        <f>+G16*($H$27)</f>
        <v>-7103.5506708853472</v>
      </c>
      <c r="J16" s="23">
        <f>+'Rate Impacts'!D20</f>
        <v>103889000</v>
      </c>
      <c r="K16" s="236">
        <f t="shared" si="2"/>
        <v>-6.8376350440232819E-5</v>
      </c>
      <c r="M16" s="56"/>
    </row>
    <row r="17" spans="1:13">
      <c r="A17" s="21">
        <f t="shared" si="0"/>
        <v>11</v>
      </c>
      <c r="D17" s="53"/>
      <c r="F17" s="53"/>
      <c r="G17" s="54"/>
      <c r="H17" s="54"/>
      <c r="I17" s="35"/>
      <c r="J17" s="23"/>
      <c r="K17" s="55"/>
      <c r="M17" s="23"/>
    </row>
    <row r="18" spans="1:13">
      <c r="A18" s="21">
        <f t="shared" si="0"/>
        <v>12</v>
      </c>
      <c r="B18" s="1" t="s">
        <v>93</v>
      </c>
      <c r="C18" s="62">
        <f>+'UE-141368 Final PC Alloc'!C17</f>
        <v>741555022.86859286</v>
      </c>
      <c r="D18" s="53">
        <f>+C18/C$27*0.75</f>
        <v>2.4470520315930173E-2</v>
      </c>
      <c r="E18" s="62">
        <f>+'UE-141368 Final PC Alloc'!E17</f>
        <v>90993.297809216907</v>
      </c>
      <c r="F18" s="53">
        <f>+E18/E$27*0.25</f>
        <v>5.6295073664410075E-3</v>
      </c>
      <c r="G18" s="54">
        <f>+F18+D18</f>
        <v>3.0100027682371182E-2</v>
      </c>
      <c r="H18" s="54"/>
      <c r="I18" s="35">
        <f>+G18*($H$27)</f>
        <v>-47207.939053065689</v>
      </c>
      <c r="J18" s="23">
        <f>+'Rate Impacts'!D24</f>
        <v>588015000</v>
      </c>
      <c r="K18" s="236">
        <f>(+I18/J18)</f>
        <v>-8.0283562584399534E-5</v>
      </c>
      <c r="M18" s="56"/>
    </row>
    <row r="19" spans="1:13">
      <c r="A19" s="21">
        <f t="shared" si="0"/>
        <v>13</v>
      </c>
      <c r="D19" s="53"/>
      <c r="F19" s="53"/>
      <c r="G19" s="54"/>
      <c r="H19" s="54"/>
      <c r="I19" s="35"/>
      <c r="J19" s="23"/>
      <c r="K19" s="55"/>
      <c r="M19" s="23"/>
    </row>
    <row r="20" spans="1:13">
      <c r="A20" s="21">
        <f t="shared" si="0"/>
        <v>14</v>
      </c>
      <c r="B20" s="40" t="s">
        <v>94</v>
      </c>
      <c r="C20" s="62">
        <f>+'UE-141368 Final PC Alloc'!C20</f>
        <v>46821433.391501412</v>
      </c>
      <c r="D20" s="53">
        <f>+C20/C$27*0.75</f>
        <v>1.5450570782941596E-3</v>
      </c>
      <c r="E20" s="23">
        <f>+'UE-141368 Final PC Alloc'!E20</f>
        <v>0</v>
      </c>
      <c r="F20" s="53">
        <f>+E20/E$27*0.25</f>
        <v>0</v>
      </c>
      <c r="G20" s="54">
        <f>+F20+D20</f>
        <v>1.5450570782941596E-3</v>
      </c>
      <c r="H20" s="54"/>
      <c r="I20" s="35">
        <f>+G20*($H$27)</f>
        <v>-2423.2190466833663</v>
      </c>
      <c r="J20" s="23">
        <f>+'Rate Impacts'!D26</f>
        <v>45969000</v>
      </c>
      <c r="K20" s="236">
        <f t="shared" ref="K20:K21" si="3">(+I20/J20)</f>
        <v>-5.2714199714663498E-5</v>
      </c>
      <c r="M20" s="56"/>
    </row>
    <row r="21" spans="1:13">
      <c r="A21" s="21">
        <f t="shared" si="0"/>
        <v>15</v>
      </c>
      <c r="B21" s="40" t="s">
        <v>95</v>
      </c>
      <c r="C21" s="62">
        <f>+'UE-141368 Final PC Alloc'!C21</f>
        <v>604282290.05697274</v>
      </c>
      <c r="D21" s="53">
        <f>+C21/C$27*0.75</f>
        <v>1.9940667380546229E-2</v>
      </c>
      <c r="E21" s="23">
        <f>+'UE-141368 Final PC Alloc'!E21</f>
        <v>71206.398327346193</v>
      </c>
      <c r="F21" s="53">
        <f>+E21/E$27*0.25</f>
        <v>4.4053458174688155E-3</v>
      </c>
      <c r="G21" s="54">
        <f>+F21+D21</f>
        <v>2.4346013198015045E-2</v>
      </c>
      <c r="H21" s="54"/>
      <c r="I21" s="35">
        <f>+G21*($H$27)</f>
        <v>-38183.523263340969</v>
      </c>
      <c r="J21" s="23">
        <f>+'Rate Impacts'!D27</f>
        <v>620456000</v>
      </c>
      <c r="K21" s="236">
        <f t="shared" si="3"/>
        <v>-6.1541065383106887E-5</v>
      </c>
      <c r="M21" s="56"/>
    </row>
    <row r="22" spans="1:13">
      <c r="A22" s="21">
        <f t="shared" si="0"/>
        <v>16</v>
      </c>
      <c r="B22" s="1"/>
      <c r="D22" s="53"/>
      <c r="F22" s="53"/>
      <c r="G22" s="54"/>
      <c r="H22" s="54"/>
      <c r="I22" s="35"/>
      <c r="J22" s="23"/>
      <c r="K22" s="55"/>
      <c r="M22" s="23"/>
    </row>
    <row r="23" spans="1:13">
      <c r="A23" s="21">
        <f t="shared" si="0"/>
        <v>17</v>
      </c>
      <c r="B23" s="17" t="s">
        <v>9</v>
      </c>
      <c r="C23" s="61">
        <f>+'UE-141368 Final PC Alloc'!C23</f>
        <v>91905021.488787219</v>
      </c>
      <c r="D23" s="53">
        <f>+C23/C$27*0.75</f>
        <v>3.0327671260017802E-3</v>
      </c>
      <c r="E23" s="63">
        <f>+'UE-141368 Final PC Alloc'!E23</f>
        <v>15980.214685035569</v>
      </c>
      <c r="F23" s="53">
        <f>+E23/E$27*0.25</f>
        <v>9.8865233432175043E-4</v>
      </c>
      <c r="G23" s="54">
        <f>+F23+D23</f>
        <v>4.0214194603235311E-3</v>
      </c>
      <c r="H23" s="54"/>
      <c r="I23" s="35">
        <f>+G23*($H$27)</f>
        <v>-6307.0681127961798</v>
      </c>
      <c r="J23" s="23">
        <f>+'Rate Impacts'!D31</f>
        <v>77040000</v>
      </c>
      <c r="K23" s="236">
        <f>(+I23/J23)</f>
        <v>-8.1867446946990913E-5</v>
      </c>
      <c r="M23" s="56"/>
    </row>
    <row r="24" spans="1:13">
      <c r="A24" s="21">
        <f t="shared" si="0"/>
        <v>18</v>
      </c>
      <c r="D24" s="53"/>
      <c r="I24" s="35"/>
      <c r="K24" s="57"/>
      <c r="M24" s="23"/>
    </row>
    <row r="25" spans="1:13">
      <c r="A25" s="21">
        <f t="shared" si="0"/>
        <v>19</v>
      </c>
      <c r="B25" s="1" t="s">
        <v>96</v>
      </c>
      <c r="C25" s="23">
        <f>+'UE-141368 Final PC Alloc'!C25</f>
        <v>7843462.8137823585</v>
      </c>
      <c r="D25" s="53">
        <f>+C25/C$27*0.75</f>
        <v>2.5882585946143021E-4</v>
      </c>
      <c r="E25" s="23">
        <f>+'UE-141368 Final PC Alloc'!E25</f>
        <v>1486.7843933150825</v>
      </c>
      <c r="F25" s="53">
        <f>+E25/E$27*0.25</f>
        <v>9.1983298726304439E-5</v>
      </c>
      <c r="G25" s="54">
        <f>+F25+D25</f>
        <v>3.5080915818773466E-4</v>
      </c>
      <c r="H25" s="54"/>
      <c r="I25" s="35">
        <f>+G25*($H$27)</f>
        <v>-550.19807734871949</v>
      </c>
      <c r="J25" s="23">
        <f>+'Rate Impacts'!D33</f>
        <v>7467000</v>
      </c>
      <c r="K25" s="236">
        <f>(+I25/J25)</f>
        <v>-7.3683953039871365E-5</v>
      </c>
      <c r="M25" s="56"/>
    </row>
    <row r="26" spans="1:13">
      <c r="A26" s="21">
        <f t="shared" si="0"/>
        <v>20</v>
      </c>
      <c r="D26" s="53"/>
      <c r="I26" s="35"/>
      <c r="K26" s="57"/>
      <c r="M26" s="23"/>
    </row>
    <row r="27" spans="1:13">
      <c r="A27" s="21">
        <f t="shared" si="0"/>
        <v>21</v>
      </c>
      <c r="B27" s="17" t="s">
        <v>10</v>
      </c>
      <c r="C27" s="23">
        <f>SUM(C7:C25)</f>
        <v>22728011500</v>
      </c>
      <c r="D27" s="53">
        <f>SUM(D7:D25)</f>
        <v>0.75</v>
      </c>
      <c r="E27" s="23">
        <f>SUM(E7:E25)</f>
        <v>4040908.5505266492</v>
      </c>
      <c r="F27" s="53">
        <f>SUM(F7:F25)</f>
        <v>0.24999999999999997</v>
      </c>
      <c r="G27" s="53">
        <f>SUM(G7:G25)</f>
        <v>0.99999999999999978</v>
      </c>
      <c r="H27" s="178">
        <f>+'2016 Rev Req '!D10</f>
        <v>-1568368.6258107389</v>
      </c>
      <c r="I27" s="35">
        <f>SUM(I7:I25)</f>
        <v>-1568368.6258107387</v>
      </c>
      <c r="J27" s="23">
        <f>SUM(J7:J25)</f>
        <v>20870124000</v>
      </c>
      <c r="K27" s="236">
        <f>(+I27/J27)</f>
        <v>-7.5148984539370189E-5</v>
      </c>
      <c r="M27" s="56"/>
    </row>
    <row r="28" spans="1:13">
      <c r="A28" s="21">
        <f t="shared" si="0"/>
        <v>22</v>
      </c>
      <c r="I28" s="49"/>
      <c r="K28" s="58"/>
      <c r="M28" s="23"/>
    </row>
    <row r="29" spans="1:13">
      <c r="A29" s="114">
        <f t="shared" si="0"/>
        <v>23</v>
      </c>
      <c r="B29" s="17" t="s">
        <v>11</v>
      </c>
      <c r="E29" s="23">
        <v>0</v>
      </c>
      <c r="G29" s="23"/>
      <c r="H29" s="23"/>
      <c r="I29" s="49"/>
      <c r="J29" s="23">
        <f>+'Rate Impacts'!D38</f>
        <v>2130665000</v>
      </c>
      <c r="K29" s="59"/>
      <c r="M29" s="23"/>
    </row>
    <row r="30" spans="1:13">
      <c r="A30" s="114">
        <f t="shared" si="0"/>
        <v>24</v>
      </c>
      <c r="K30" s="24"/>
      <c r="M30" s="23"/>
    </row>
    <row r="31" spans="1:13">
      <c r="A31" s="114">
        <f t="shared" si="0"/>
        <v>25</v>
      </c>
      <c r="B31" s="17" t="s">
        <v>12</v>
      </c>
      <c r="C31" s="23">
        <f>SUM(C27:C29)</f>
        <v>22728011500</v>
      </c>
      <c r="E31" s="23">
        <f>SUM(E27:E29)</f>
        <v>4040908.5505266492</v>
      </c>
      <c r="I31" s="35"/>
      <c r="J31" s="23">
        <f>SUM(J27:J29)</f>
        <v>23000789000</v>
      </c>
      <c r="K31" s="55"/>
      <c r="M31" s="23"/>
    </row>
    <row r="32" spans="1:13" ht="13.8" thickBot="1">
      <c r="A32" s="43"/>
      <c r="B32" s="44"/>
      <c r="C32" s="46"/>
      <c r="D32" s="44"/>
      <c r="E32" s="46"/>
      <c r="F32" s="44"/>
      <c r="G32" s="44"/>
      <c r="H32" s="44"/>
      <c r="I32" s="60"/>
      <c r="J32" s="228"/>
      <c r="K32" s="48"/>
    </row>
    <row r="33" spans="1:11">
      <c r="I33" s="49"/>
      <c r="J33" s="229"/>
    </row>
    <row r="35" spans="1:11">
      <c r="A35" s="327" t="s">
        <v>279</v>
      </c>
      <c r="B35" s="328"/>
      <c r="C35" s="328"/>
      <c r="D35" s="328"/>
      <c r="E35" s="328"/>
      <c r="F35" s="328"/>
      <c r="G35" s="328"/>
      <c r="H35" s="328"/>
      <c r="I35" s="328"/>
      <c r="J35" s="328"/>
      <c r="K35" s="328"/>
    </row>
    <row r="36" spans="1:11">
      <c r="A36" s="327" t="s">
        <v>280</v>
      </c>
      <c r="B36" s="328"/>
      <c r="C36" s="328"/>
      <c r="D36" s="328"/>
      <c r="E36" s="328"/>
      <c r="F36" s="328"/>
      <c r="G36" s="328"/>
      <c r="H36" s="328"/>
      <c r="I36" s="328"/>
      <c r="J36" s="328"/>
      <c r="K36" s="328"/>
    </row>
    <row r="37" spans="1:11">
      <c r="A37" s="327"/>
      <c r="B37" s="327"/>
      <c r="C37" s="327"/>
      <c r="D37" s="327"/>
      <c r="E37" s="327"/>
      <c r="F37" s="327"/>
      <c r="G37" s="327"/>
      <c r="H37" s="327"/>
      <c r="I37" s="327"/>
      <c r="J37" s="327"/>
      <c r="K37" s="327"/>
    </row>
    <row r="40" spans="1:11">
      <c r="J40" s="229"/>
    </row>
    <row r="41" spans="1:11">
      <c r="J41" s="23"/>
    </row>
  </sheetData>
  <mergeCells count="5">
    <mergeCell ref="A37:K37"/>
    <mergeCell ref="A35:K35"/>
    <mergeCell ref="A36:K36"/>
    <mergeCell ref="A1:K1"/>
    <mergeCell ref="A2:K2"/>
  </mergeCells>
  <phoneticPr fontId="8" type="noConversion"/>
  <printOptions horizontalCentered="1"/>
  <pageMargins left="0.25" right="0.25" top="1" bottom="1" header="0.5" footer="0.5"/>
  <pageSetup scale="70" orientation="landscape" r:id="rId1"/>
  <headerFooter alignWithMargins="0">
    <oddFooter>&amp;L&amp;F&amp;C&amp;A&amp;RAdvice No. 2015-xx
2016 REC Rate Design Workpapers
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61"/>
  <sheetViews>
    <sheetView zoomScaleNormal="100" workbookViewId="0">
      <pane xSplit="10" ySplit="7" topLeftCell="K107" activePane="bottomRight" state="frozen"/>
      <selection pane="topRight" activeCell="K1" sqref="K1"/>
      <selection pane="bottomLeft" activeCell="A8" sqref="A8"/>
      <selection pane="bottomRight" activeCell="K4" sqref="K4"/>
    </sheetView>
  </sheetViews>
  <sheetFormatPr defaultRowHeight="13.2"/>
  <cols>
    <col min="1" max="1" width="8.21875" style="115" bestFit="1" customWidth="1"/>
    <col min="2" max="2" width="16.77734375" style="115" bestFit="1" customWidth="1"/>
    <col min="3" max="3" width="10.109375" style="115" bestFit="1" customWidth="1"/>
    <col min="4" max="4" width="24.77734375" style="115" bestFit="1" customWidth="1"/>
    <col min="5" max="5" width="12.77734375" style="115" bestFit="1" customWidth="1"/>
    <col min="6" max="6" width="10.44140625" style="115" bestFit="1" customWidth="1"/>
    <col min="7" max="7" width="7.21875" style="115" bestFit="1" customWidth="1"/>
    <col min="8" max="8" width="15.109375" style="115" bestFit="1" customWidth="1"/>
    <col min="9" max="9" width="11.44140625" style="115" bestFit="1" customWidth="1"/>
    <col min="10" max="10" width="11.5546875" style="115" bestFit="1" customWidth="1"/>
    <col min="11" max="11" width="10.5546875" style="115" bestFit="1" customWidth="1"/>
    <col min="12" max="12" width="8.88671875" style="115"/>
    <col min="13" max="13" width="10.5546875" style="115" bestFit="1" customWidth="1"/>
    <col min="14" max="16384" width="8.88671875" style="115"/>
  </cols>
  <sheetData>
    <row r="1" spans="1:15">
      <c r="A1" s="335" t="s">
        <v>13</v>
      </c>
      <c r="B1" s="336"/>
      <c r="C1" s="336"/>
      <c r="D1" s="336"/>
      <c r="E1" s="336"/>
      <c r="F1" s="336"/>
      <c r="G1" s="336"/>
      <c r="H1" s="336"/>
      <c r="I1" s="336"/>
      <c r="J1" s="336"/>
      <c r="K1" s="336"/>
      <c r="L1" s="336"/>
      <c r="M1" s="337"/>
    </row>
    <row r="2" spans="1:15">
      <c r="A2" s="338" t="s">
        <v>199</v>
      </c>
      <c r="B2" s="339"/>
      <c r="C2" s="339"/>
      <c r="D2" s="339"/>
      <c r="E2" s="339"/>
      <c r="F2" s="339"/>
      <c r="G2" s="339"/>
      <c r="H2" s="339"/>
      <c r="I2" s="339"/>
      <c r="J2" s="339"/>
      <c r="K2" s="339"/>
      <c r="L2" s="339"/>
      <c r="M2" s="340"/>
    </row>
    <row r="3" spans="1:15" ht="13.8" thickBot="1">
      <c r="A3" s="116"/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60"/>
    </row>
    <row r="4" spans="1:15" ht="106.8" customHeight="1" thickBot="1">
      <c r="A4" s="118" t="s">
        <v>0</v>
      </c>
      <c r="B4" s="119" t="s">
        <v>31</v>
      </c>
      <c r="C4" s="120" t="s">
        <v>32</v>
      </c>
      <c r="D4" s="120" t="s">
        <v>33</v>
      </c>
      <c r="E4" s="120" t="s">
        <v>34</v>
      </c>
      <c r="F4" s="120" t="s">
        <v>200</v>
      </c>
      <c r="G4" s="120" t="s">
        <v>35</v>
      </c>
      <c r="H4" s="120" t="s">
        <v>201</v>
      </c>
      <c r="I4" s="119" t="s">
        <v>36</v>
      </c>
      <c r="J4" s="120" t="s">
        <v>37</v>
      </c>
      <c r="K4" s="121" t="s">
        <v>422</v>
      </c>
      <c r="L4" s="119" t="s">
        <v>281</v>
      </c>
      <c r="M4" s="161" t="s">
        <v>231</v>
      </c>
      <c r="O4" s="129"/>
    </row>
    <row r="5" spans="1:15" ht="39.6">
      <c r="A5" s="122"/>
      <c r="B5" s="123"/>
      <c r="C5" s="123"/>
      <c r="D5" s="123"/>
      <c r="E5" s="124" t="s">
        <v>38</v>
      </c>
      <c r="F5" s="124" t="s">
        <v>39</v>
      </c>
      <c r="G5" s="124" t="s">
        <v>40</v>
      </c>
      <c r="H5" s="124" t="s">
        <v>41</v>
      </c>
      <c r="I5" s="124" t="s">
        <v>42</v>
      </c>
      <c r="J5" s="124" t="s">
        <v>202</v>
      </c>
      <c r="K5" s="125" t="s">
        <v>43</v>
      </c>
      <c r="L5" s="124" t="s">
        <v>44</v>
      </c>
      <c r="M5" s="162" t="s">
        <v>203</v>
      </c>
      <c r="O5" s="129"/>
    </row>
    <row r="6" spans="1:15" s="129" customFormat="1">
      <c r="A6" s="163"/>
      <c r="B6" s="126"/>
      <c r="C6" s="126"/>
      <c r="D6" s="127"/>
      <c r="E6" s="127"/>
      <c r="F6" s="127"/>
      <c r="G6" s="127"/>
      <c r="H6" s="127"/>
      <c r="I6" s="126"/>
      <c r="J6" s="126"/>
      <c r="K6" s="128"/>
      <c r="L6" s="126"/>
      <c r="M6" s="164"/>
    </row>
    <row r="7" spans="1:15" s="129" customFormat="1">
      <c r="A7" s="159">
        <f>ROW(A1)</f>
        <v>1</v>
      </c>
      <c r="B7" s="130">
        <v>3</v>
      </c>
      <c r="C7" s="130" t="s">
        <v>45</v>
      </c>
      <c r="D7" s="117" t="s">
        <v>46</v>
      </c>
      <c r="E7" s="131">
        <v>22</v>
      </c>
      <c r="F7" s="132">
        <f t="shared" ref="F7:F58" si="0">+G7-E7</f>
        <v>6</v>
      </c>
      <c r="G7" s="132">
        <v>28</v>
      </c>
      <c r="H7" s="132">
        <v>350</v>
      </c>
      <c r="I7" s="132">
        <f>ROUND(+G7*H7/1000,0)</f>
        <v>10</v>
      </c>
      <c r="J7" s="187">
        <v>-1.02E-4</v>
      </c>
      <c r="K7" s="133">
        <f>ROUND(+$I7*J7,2)</f>
        <v>0</v>
      </c>
      <c r="L7" s="134">
        <v>59</v>
      </c>
      <c r="M7" s="165">
        <f t="shared" ref="M7:M58" si="1">+L7*K7*12</f>
        <v>0</v>
      </c>
    </row>
    <row r="8" spans="1:15" s="129" customFormat="1">
      <c r="A8" s="159">
        <f>+A7+1</f>
        <v>2</v>
      </c>
      <c r="B8" s="130">
        <v>50</v>
      </c>
      <c r="C8" s="130" t="s">
        <v>45</v>
      </c>
      <c r="D8" s="117" t="s">
        <v>47</v>
      </c>
      <c r="E8" s="131">
        <v>100</v>
      </c>
      <c r="F8" s="132">
        <f t="shared" si="0"/>
        <v>15</v>
      </c>
      <c r="G8" s="132">
        <v>115</v>
      </c>
      <c r="H8" s="132">
        <v>350</v>
      </c>
      <c r="I8" s="132">
        <f t="shared" ref="I8:I58" si="2">ROUND(+G8*H8/1000,0)</f>
        <v>40</v>
      </c>
      <c r="J8" s="135">
        <f t="shared" ref="J8:J71" si="3">+$J$7</f>
        <v>-1.02E-4</v>
      </c>
      <c r="K8" s="133">
        <f t="shared" ref="K8:K51" si="4">ROUND(+$I8*J8,2)</f>
        <v>0</v>
      </c>
      <c r="L8" s="134">
        <v>22</v>
      </c>
      <c r="M8" s="165">
        <f t="shared" si="1"/>
        <v>0</v>
      </c>
    </row>
    <row r="9" spans="1:15" s="129" customFormat="1">
      <c r="A9" s="322">
        <f t="shared" ref="A9:A72" si="5">+A8+1</f>
        <v>3</v>
      </c>
      <c r="B9" s="130">
        <v>50</v>
      </c>
      <c r="C9" s="130" t="s">
        <v>45</v>
      </c>
      <c r="D9" s="117" t="s">
        <v>47</v>
      </c>
      <c r="E9" s="131">
        <v>175</v>
      </c>
      <c r="F9" s="132">
        <f t="shared" si="0"/>
        <v>18</v>
      </c>
      <c r="G9" s="132">
        <v>193</v>
      </c>
      <c r="H9" s="132">
        <v>350</v>
      </c>
      <c r="I9" s="132">
        <f t="shared" si="2"/>
        <v>68</v>
      </c>
      <c r="J9" s="135">
        <f t="shared" si="3"/>
        <v>-1.02E-4</v>
      </c>
      <c r="K9" s="133">
        <f t="shared" si="4"/>
        <v>-0.01</v>
      </c>
      <c r="L9" s="134">
        <v>133</v>
      </c>
      <c r="M9" s="165">
        <f t="shared" si="1"/>
        <v>-15.96</v>
      </c>
    </row>
    <row r="10" spans="1:15" s="129" customFormat="1">
      <c r="A10" s="322">
        <f t="shared" si="5"/>
        <v>4</v>
      </c>
      <c r="B10" s="130">
        <v>50</v>
      </c>
      <c r="C10" s="130" t="s">
        <v>45</v>
      </c>
      <c r="D10" s="117" t="s">
        <v>47</v>
      </c>
      <c r="E10" s="131">
        <v>400</v>
      </c>
      <c r="F10" s="132">
        <f t="shared" si="0"/>
        <v>30</v>
      </c>
      <c r="G10" s="132">
        <v>430</v>
      </c>
      <c r="H10" s="132">
        <v>350</v>
      </c>
      <c r="I10" s="132">
        <f t="shared" si="2"/>
        <v>151</v>
      </c>
      <c r="J10" s="135">
        <f t="shared" si="3"/>
        <v>-1.02E-4</v>
      </c>
      <c r="K10" s="133">
        <f t="shared" si="4"/>
        <v>-0.02</v>
      </c>
      <c r="L10" s="134">
        <v>121</v>
      </c>
      <c r="M10" s="165">
        <f t="shared" si="1"/>
        <v>-29.04</v>
      </c>
    </row>
    <row r="11" spans="1:15" s="129" customFormat="1">
      <c r="A11" s="322">
        <f t="shared" si="5"/>
        <v>5</v>
      </c>
      <c r="B11" s="130">
        <v>50</v>
      </c>
      <c r="C11" s="130" t="s">
        <v>45</v>
      </c>
      <c r="D11" s="117" t="s">
        <v>47</v>
      </c>
      <c r="E11" s="131">
        <v>700</v>
      </c>
      <c r="F11" s="132">
        <f t="shared" si="0"/>
        <v>80</v>
      </c>
      <c r="G11" s="132">
        <v>780</v>
      </c>
      <c r="H11" s="132">
        <v>350</v>
      </c>
      <c r="I11" s="132">
        <f t="shared" si="2"/>
        <v>273</v>
      </c>
      <c r="J11" s="135">
        <f t="shared" si="3"/>
        <v>-1.02E-4</v>
      </c>
      <c r="K11" s="133">
        <f t="shared" si="4"/>
        <v>-0.03</v>
      </c>
      <c r="L11" s="134">
        <v>0</v>
      </c>
      <c r="M11" s="165">
        <f t="shared" si="1"/>
        <v>0</v>
      </c>
    </row>
    <row r="12" spans="1:15" s="129" customFormat="1">
      <c r="A12" s="322">
        <f t="shared" si="5"/>
        <v>6</v>
      </c>
      <c r="B12" s="130">
        <v>50</v>
      </c>
      <c r="C12" s="130" t="s">
        <v>45</v>
      </c>
      <c r="D12" s="117" t="s">
        <v>47</v>
      </c>
      <c r="E12" s="131">
        <v>1000</v>
      </c>
      <c r="F12" s="132">
        <f t="shared" si="0"/>
        <v>102</v>
      </c>
      <c r="G12" s="132">
        <v>1102</v>
      </c>
      <c r="H12" s="132">
        <v>350</v>
      </c>
      <c r="I12" s="132">
        <f t="shared" si="2"/>
        <v>386</v>
      </c>
      <c r="J12" s="135">
        <f t="shared" si="3"/>
        <v>-1.02E-4</v>
      </c>
      <c r="K12" s="133">
        <f t="shared" si="4"/>
        <v>-0.04</v>
      </c>
      <c r="L12" s="134">
        <v>1</v>
      </c>
      <c r="M12" s="165">
        <f t="shared" si="1"/>
        <v>-0.48</v>
      </c>
    </row>
    <row r="13" spans="1:15" s="129" customFormat="1">
      <c r="A13" s="322">
        <f t="shared" si="5"/>
        <v>7</v>
      </c>
      <c r="B13" s="130">
        <v>52</v>
      </c>
      <c r="C13" s="130" t="s">
        <v>45</v>
      </c>
      <c r="D13" s="117" t="s">
        <v>48</v>
      </c>
      <c r="E13" s="131">
        <v>70</v>
      </c>
      <c r="F13" s="132">
        <f>+G13-E13</f>
        <v>13</v>
      </c>
      <c r="G13" s="132">
        <v>83</v>
      </c>
      <c r="H13" s="132">
        <v>350</v>
      </c>
      <c r="I13" s="132">
        <f>ROUND(+G13*H13/1000,0)</f>
        <v>29</v>
      </c>
      <c r="J13" s="135">
        <f t="shared" si="3"/>
        <v>-1.02E-4</v>
      </c>
      <c r="K13" s="133">
        <f t="shared" si="4"/>
        <v>0</v>
      </c>
      <c r="L13" s="134">
        <v>65</v>
      </c>
      <c r="M13" s="165">
        <f>+L13*K13*12</f>
        <v>0</v>
      </c>
    </row>
    <row r="14" spans="1:15" s="129" customFormat="1">
      <c r="A14" s="322">
        <f t="shared" si="5"/>
        <v>8</v>
      </c>
      <c r="B14" s="130">
        <v>52</v>
      </c>
      <c r="C14" s="130" t="s">
        <v>45</v>
      </c>
      <c r="D14" s="117" t="s">
        <v>48</v>
      </c>
      <c r="E14" s="131">
        <v>100</v>
      </c>
      <c r="F14" s="132">
        <f>+G14-E14</f>
        <v>17</v>
      </c>
      <c r="G14" s="132">
        <v>117</v>
      </c>
      <c r="H14" s="132">
        <v>350</v>
      </c>
      <c r="I14" s="132">
        <f>ROUND(+G14*H14/1000,0)</f>
        <v>41</v>
      </c>
      <c r="J14" s="135">
        <f t="shared" si="3"/>
        <v>-1.02E-4</v>
      </c>
      <c r="K14" s="133">
        <f t="shared" si="4"/>
        <v>0</v>
      </c>
      <c r="L14" s="185">
        <v>0</v>
      </c>
      <c r="M14" s="165">
        <f>+L14*K14*12</f>
        <v>0</v>
      </c>
    </row>
    <row r="15" spans="1:15" s="129" customFormat="1">
      <c r="A15" s="322">
        <f t="shared" si="5"/>
        <v>9</v>
      </c>
      <c r="B15" s="130">
        <v>52</v>
      </c>
      <c r="C15" s="130" t="s">
        <v>45</v>
      </c>
      <c r="D15" s="117" t="s">
        <v>48</v>
      </c>
      <c r="E15" s="131">
        <v>150</v>
      </c>
      <c r="F15" s="132">
        <f>+G15-E15</f>
        <v>21</v>
      </c>
      <c r="G15" s="132">
        <v>171</v>
      </c>
      <c r="H15" s="132">
        <v>350</v>
      </c>
      <c r="I15" s="132">
        <f>ROUND(+G15*H15/1000,0)</f>
        <v>60</v>
      </c>
      <c r="J15" s="135">
        <f t="shared" si="3"/>
        <v>-1.02E-4</v>
      </c>
      <c r="K15" s="133">
        <f t="shared" si="4"/>
        <v>-0.01</v>
      </c>
      <c r="L15" s="134">
        <v>202</v>
      </c>
      <c r="M15" s="165">
        <f>+L15*K15*12</f>
        <v>-24.240000000000002</v>
      </c>
    </row>
    <row r="16" spans="1:15" s="129" customFormat="1">
      <c r="A16" s="322">
        <f t="shared" si="5"/>
        <v>10</v>
      </c>
      <c r="B16" s="130">
        <v>52</v>
      </c>
      <c r="C16" s="130" t="s">
        <v>45</v>
      </c>
      <c r="D16" s="117" t="s">
        <v>48</v>
      </c>
      <c r="E16" s="131">
        <v>175</v>
      </c>
      <c r="F16" s="132">
        <f t="shared" si="0"/>
        <v>36</v>
      </c>
      <c r="G16" s="132">
        <v>211</v>
      </c>
      <c r="H16" s="132">
        <v>350</v>
      </c>
      <c r="I16" s="132">
        <f t="shared" si="2"/>
        <v>74</v>
      </c>
      <c r="J16" s="135">
        <f t="shared" si="3"/>
        <v>-1.02E-4</v>
      </c>
      <c r="K16" s="133">
        <f t="shared" si="4"/>
        <v>-0.01</v>
      </c>
      <c r="L16" s="134">
        <v>221</v>
      </c>
      <c r="M16" s="165">
        <f t="shared" si="1"/>
        <v>-26.52</v>
      </c>
    </row>
    <row r="17" spans="1:13" s="129" customFormat="1">
      <c r="A17" s="322">
        <f t="shared" si="5"/>
        <v>11</v>
      </c>
      <c r="B17" s="130">
        <v>52</v>
      </c>
      <c r="C17" s="130" t="s">
        <v>45</v>
      </c>
      <c r="D17" s="117" t="s">
        <v>48</v>
      </c>
      <c r="E17" s="131">
        <v>250</v>
      </c>
      <c r="F17" s="132">
        <f t="shared" si="0"/>
        <v>39</v>
      </c>
      <c r="G17" s="132">
        <v>289</v>
      </c>
      <c r="H17" s="132">
        <v>350</v>
      </c>
      <c r="I17" s="132">
        <f t="shared" si="2"/>
        <v>101</v>
      </c>
      <c r="J17" s="135">
        <f t="shared" si="3"/>
        <v>-1.02E-4</v>
      </c>
      <c r="K17" s="133">
        <f t="shared" si="4"/>
        <v>-0.01</v>
      </c>
      <c r="L17" s="134">
        <v>61</v>
      </c>
      <c r="M17" s="165">
        <f t="shared" si="1"/>
        <v>-7.32</v>
      </c>
    </row>
    <row r="18" spans="1:13" s="129" customFormat="1">
      <c r="A18" s="322">
        <f t="shared" si="5"/>
        <v>12</v>
      </c>
      <c r="B18" s="130">
        <v>52</v>
      </c>
      <c r="C18" s="130" t="s">
        <v>45</v>
      </c>
      <c r="D18" s="117" t="s">
        <v>48</v>
      </c>
      <c r="E18" s="131">
        <v>400</v>
      </c>
      <c r="F18" s="132">
        <f t="shared" si="0"/>
        <v>52</v>
      </c>
      <c r="G18" s="132">
        <v>452</v>
      </c>
      <c r="H18" s="132">
        <v>350</v>
      </c>
      <c r="I18" s="132">
        <f t="shared" si="2"/>
        <v>158</v>
      </c>
      <c r="J18" s="135">
        <f t="shared" si="3"/>
        <v>-1.02E-4</v>
      </c>
      <c r="K18" s="133">
        <f t="shared" si="4"/>
        <v>-0.02</v>
      </c>
      <c r="L18" s="134">
        <v>57</v>
      </c>
      <c r="M18" s="165">
        <f t="shared" si="1"/>
        <v>-13.680000000000001</v>
      </c>
    </row>
    <row r="19" spans="1:13" s="129" customFormat="1">
      <c r="A19" s="322">
        <f t="shared" si="5"/>
        <v>13</v>
      </c>
      <c r="B19" s="130">
        <v>52</v>
      </c>
      <c r="C19" s="130" t="s">
        <v>45</v>
      </c>
      <c r="D19" s="117" t="s">
        <v>48</v>
      </c>
      <c r="E19" s="131">
        <v>1000</v>
      </c>
      <c r="F19" s="132">
        <f t="shared" si="0"/>
        <v>80</v>
      </c>
      <c r="G19" s="132">
        <v>1080</v>
      </c>
      <c r="H19" s="132">
        <v>350</v>
      </c>
      <c r="I19" s="132">
        <f t="shared" si="2"/>
        <v>378</v>
      </c>
      <c r="J19" s="135">
        <f t="shared" si="3"/>
        <v>-1.02E-4</v>
      </c>
      <c r="K19" s="133">
        <f t="shared" si="4"/>
        <v>-0.04</v>
      </c>
      <c r="L19" s="134">
        <v>18</v>
      </c>
      <c r="M19" s="165">
        <f t="shared" si="1"/>
        <v>-8.64</v>
      </c>
    </row>
    <row r="20" spans="1:13" s="129" customFormat="1">
      <c r="A20" s="322">
        <f t="shared" si="5"/>
        <v>14</v>
      </c>
      <c r="B20" s="130">
        <v>52</v>
      </c>
      <c r="C20" s="130" t="s">
        <v>45</v>
      </c>
      <c r="D20" s="117" t="s">
        <v>49</v>
      </c>
      <c r="E20" s="131">
        <v>50</v>
      </c>
      <c r="F20" s="132">
        <f t="shared" si="0"/>
        <v>8</v>
      </c>
      <c r="G20" s="132">
        <v>58</v>
      </c>
      <c r="H20" s="132">
        <v>350</v>
      </c>
      <c r="I20" s="132">
        <f t="shared" si="2"/>
        <v>20</v>
      </c>
      <c r="J20" s="135">
        <f t="shared" si="3"/>
        <v>-1.02E-4</v>
      </c>
      <c r="K20" s="133">
        <f t="shared" si="4"/>
        <v>0</v>
      </c>
      <c r="L20" s="134">
        <v>0</v>
      </c>
      <c r="M20" s="165">
        <f t="shared" si="1"/>
        <v>0</v>
      </c>
    </row>
    <row r="21" spans="1:13" s="129" customFormat="1">
      <c r="A21" s="322">
        <f t="shared" si="5"/>
        <v>15</v>
      </c>
      <c r="B21" s="130">
        <v>52</v>
      </c>
      <c r="C21" s="130" t="s">
        <v>45</v>
      </c>
      <c r="D21" s="117" t="s">
        <v>49</v>
      </c>
      <c r="E21" s="131">
        <v>70</v>
      </c>
      <c r="F21" s="132">
        <f t="shared" si="0"/>
        <v>13</v>
      </c>
      <c r="G21" s="132">
        <v>83</v>
      </c>
      <c r="H21" s="132">
        <v>350</v>
      </c>
      <c r="I21" s="132">
        <f t="shared" si="2"/>
        <v>29</v>
      </c>
      <c r="J21" s="135">
        <f t="shared" si="3"/>
        <v>-1.02E-4</v>
      </c>
      <c r="K21" s="133">
        <f t="shared" si="4"/>
        <v>0</v>
      </c>
      <c r="L21" s="134">
        <v>625</v>
      </c>
      <c r="M21" s="165">
        <f t="shared" si="1"/>
        <v>0</v>
      </c>
    </row>
    <row r="22" spans="1:13" s="129" customFormat="1">
      <c r="A22" s="322">
        <f t="shared" si="5"/>
        <v>16</v>
      </c>
      <c r="B22" s="130">
        <v>52</v>
      </c>
      <c r="C22" s="130" t="s">
        <v>45</v>
      </c>
      <c r="D22" s="117" t="s">
        <v>49</v>
      </c>
      <c r="E22" s="131">
        <v>100</v>
      </c>
      <c r="F22" s="132">
        <f t="shared" si="0"/>
        <v>17</v>
      </c>
      <c r="G22" s="132">
        <v>117</v>
      </c>
      <c r="H22" s="132">
        <v>350</v>
      </c>
      <c r="I22" s="132">
        <f t="shared" si="2"/>
        <v>41</v>
      </c>
      <c r="J22" s="135">
        <f t="shared" si="3"/>
        <v>-1.02E-4</v>
      </c>
      <c r="K22" s="133">
        <f t="shared" si="4"/>
        <v>0</v>
      </c>
      <c r="L22" s="134">
        <v>10181</v>
      </c>
      <c r="M22" s="165">
        <f t="shared" si="1"/>
        <v>0</v>
      </c>
    </row>
    <row r="23" spans="1:13" s="129" customFormat="1">
      <c r="A23" s="322">
        <f t="shared" si="5"/>
        <v>17</v>
      </c>
      <c r="B23" s="130">
        <v>52</v>
      </c>
      <c r="C23" s="130" t="s">
        <v>45</v>
      </c>
      <c r="D23" s="117" t="s">
        <v>49</v>
      </c>
      <c r="E23" s="131">
        <v>150</v>
      </c>
      <c r="F23" s="132">
        <f t="shared" si="0"/>
        <v>21</v>
      </c>
      <c r="G23" s="132">
        <v>171</v>
      </c>
      <c r="H23" s="132">
        <v>350</v>
      </c>
      <c r="I23" s="132">
        <f>ROUND(+G23*H23/1000,0)</f>
        <v>60</v>
      </c>
      <c r="J23" s="135">
        <f t="shared" si="3"/>
        <v>-1.02E-4</v>
      </c>
      <c r="K23" s="133">
        <f t="shared" si="4"/>
        <v>-0.01</v>
      </c>
      <c r="L23" s="134">
        <v>4608</v>
      </c>
      <c r="M23" s="165">
        <f t="shared" si="1"/>
        <v>-552.96</v>
      </c>
    </row>
    <row r="24" spans="1:13" s="129" customFormat="1">
      <c r="A24" s="322">
        <f t="shared" si="5"/>
        <v>18</v>
      </c>
      <c r="B24" s="130">
        <v>52</v>
      </c>
      <c r="C24" s="130" t="s">
        <v>45</v>
      </c>
      <c r="D24" s="117" t="s">
        <v>49</v>
      </c>
      <c r="E24" s="131">
        <v>200</v>
      </c>
      <c r="F24" s="132">
        <f t="shared" si="0"/>
        <v>27</v>
      </c>
      <c r="G24" s="132">
        <v>227</v>
      </c>
      <c r="H24" s="132">
        <v>350</v>
      </c>
      <c r="I24" s="132">
        <f t="shared" si="2"/>
        <v>79</v>
      </c>
      <c r="J24" s="135">
        <f t="shared" si="3"/>
        <v>-1.02E-4</v>
      </c>
      <c r="K24" s="133">
        <f t="shared" si="4"/>
        <v>-0.01</v>
      </c>
      <c r="L24" s="134">
        <v>1173</v>
      </c>
      <c r="M24" s="165">
        <f t="shared" si="1"/>
        <v>-140.76</v>
      </c>
    </row>
    <row r="25" spans="1:13" s="129" customFormat="1">
      <c r="A25" s="322">
        <f t="shared" si="5"/>
        <v>19</v>
      </c>
      <c r="B25" s="130">
        <v>52</v>
      </c>
      <c r="C25" s="130" t="s">
        <v>45</v>
      </c>
      <c r="D25" s="117" t="s">
        <v>49</v>
      </c>
      <c r="E25" s="131">
        <v>250</v>
      </c>
      <c r="F25" s="132">
        <f t="shared" si="0"/>
        <v>31</v>
      </c>
      <c r="G25" s="132">
        <v>281</v>
      </c>
      <c r="H25" s="132">
        <v>350</v>
      </c>
      <c r="I25" s="132">
        <f t="shared" si="2"/>
        <v>98</v>
      </c>
      <c r="J25" s="135">
        <f t="shared" si="3"/>
        <v>-1.02E-4</v>
      </c>
      <c r="K25" s="133">
        <f t="shared" si="4"/>
        <v>-0.01</v>
      </c>
      <c r="L25" s="134">
        <v>1405</v>
      </c>
      <c r="M25" s="165">
        <f t="shared" si="1"/>
        <v>-168.60000000000002</v>
      </c>
    </row>
    <row r="26" spans="1:13" s="129" customFormat="1">
      <c r="A26" s="322">
        <f t="shared" si="5"/>
        <v>20</v>
      </c>
      <c r="B26" s="130">
        <v>52</v>
      </c>
      <c r="C26" s="130" t="s">
        <v>45</v>
      </c>
      <c r="D26" s="117" t="s">
        <v>49</v>
      </c>
      <c r="E26" s="131">
        <v>310</v>
      </c>
      <c r="F26" s="132">
        <f t="shared" si="0"/>
        <v>73</v>
      </c>
      <c r="G26" s="132">
        <v>383</v>
      </c>
      <c r="H26" s="132">
        <v>350</v>
      </c>
      <c r="I26" s="132">
        <f t="shared" si="2"/>
        <v>134</v>
      </c>
      <c r="J26" s="135">
        <f t="shared" si="3"/>
        <v>-1.02E-4</v>
      </c>
      <c r="K26" s="133">
        <f t="shared" si="4"/>
        <v>-0.01</v>
      </c>
      <c r="L26" s="134">
        <v>153</v>
      </c>
      <c r="M26" s="165">
        <f t="shared" si="1"/>
        <v>-18.36</v>
      </c>
    </row>
    <row r="27" spans="1:13" s="129" customFormat="1">
      <c r="A27" s="322">
        <f t="shared" si="5"/>
        <v>21</v>
      </c>
      <c r="B27" s="130">
        <v>52</v>
      </c>
      <c r="C27" s="130" t="s">
        <v>45</v>
      </c>
      <c r="D27" s="117" t="s">
        <v>49</v>
      </c>
      <c r="E27" s="131">
        <v>400</v>
      </c>
      <c r="F27" s="132">
        <f t="shared" si="0"/>
        <v>38</v>
      </c>
      <c r="G27" s="132">
        <v>438</v>
      </c>
      <c r="H27" s="132">
        <v>350</v>
      </c>
      <c r="I27" s="132">
        <f t="shared" si="2"/>
        <v>153</v>
      </c>
      <c r="J27" s="135">
        <f t="shared" si="3"/>
        <v>-1.02E-4</v>
      </c>
      <c r="K27" s="133">
        <f t="shared" si="4"/>
        <v>-0.02</v>
      </c>
      <c r="L27" s="134">
        <v>553</v>
      </c>
      <c r="M27" s="165">
        <f t="shared" si="1"/>
        <v>-132.72</v>
      </c>
    </row>
    <row r="28" spans="1:13" s="129" customFormat="1">
      <c r="A28" s="322">
        <f t="shared" si="5"/>
        <v>22</v>
      </c>
      <c r="B28" s="130">
        <v>53</v>
      </c>
      <c r="C28" s="130" t="s">
        <v>45</v>
      </c>
      <c r="D28" s="117" t="s">
        <v>49</v>
      </c>
      <c r="E28" s="131">
        <v>50</v>
      </c>
      <c r="F28" s="132">
        <f t="shared" si="0"/>
        <v>8</v>
      </c>
      <c r="G28" s="132">
        <v>58</v>
      </c>
      <c r="H28" s="132">
        <v>350</v>
      </c>
      <c r="I28" s="132">
        <f t="shared" si="2"/>
        <v>20</v>
      </c>
      <c r="J28" s="135">
        <f t="shared" si="3"/>
        <v>-1.02E-4</v>
      </c>
      <c r="K28" s="136">
        <f>+K20</f>
        <v>0</v>
      </c>
      <c r="L28" s="134">
        <v>21</v>
      </c>
      <c r="M28" s="165">
        <f t="shared" si="1"/>
        <v>0</v>
      </c>
    </row>
    <row r="29" spans="1:13" s="129" customFormat="1">
      <c r="A29" s="322">
        <f t="shared" si="5"/>
        <v>23</v>
      </c>
      <c r="B29" s="130">
        <v>53</v>
      </c>
      <c r="C29" s="130" t="s">
        <v>45</v>
      </c>
      <c r="D29" s="117" t="s">
        <v>49</v>
      </c>
      <c r="E29" s="131">
        <v>70</v>
      </c>
      <c r="F29" s="132">
        <f t="shared" si="0"/>
        <v>13</v>
      </c>
      <c r="G29" s="132">
        <v>83</v>
      </c>
      <c r="H29" s="132">
        <v>350</v>
      </c>
      <c r="I29" s="132">
        <f t="shared" si="2"/>
        <v>29</v>
      </c>
      <c r="J29" s="135">
        <f t="shared" si="3"/>
        <v>-1.02E-4</v>
      </c>
      <c r="K29" s="136">
        <f t="shared" ref="K29:K35" si="6">+K21</f>
        <v>0</v>
      </c>
      <c r="L29" s="134">
        <v>6121</v>
      </c>
      <c r="M29" s="165">
        <f t="shared" si="1"/>
        <v>0</v>
      </c>
    </row>
    <row r="30" spans="1:13" s="129" customFormat="1">
      <c r="A30" s="322">
        <f t="shared" si="5"/>
        <v>24</v>
      </c>
      <c r="B30" s="130">
        <v>53</v>
      </c>
      <c r="C30" s="130" t="s">
        <v>45</v>
      </c>
      <c r="D30" s="117" t="s">
        <v>49</v>
      </c>
      <c r="E30" s="131">
        <v>100</v>
      </c>
      <c r="F30" s="132">
        <f t="shared" si="0"/>
        <v>17</v>
      </c>
      <c r="G30" s="132">
        <v>117</v>
      </c>
      <c r="H30" s="132">
        <v>350</v>
      </c>
      <c r="I30" s="132">
        <f t="shared" si="2"/>
        <v>41</v>
      </c>
      <c r="J30" s="135">
        <f t="shared" si="3"/>
        <v>-1.02E-4</v>
      </c>
      <c r="K30" s="136">
        <f t="shared" si="6"/>
        <v>0</v>
      </c>
      <c r="L30" s="134">
        <v>42797</v>
      </c>
      <c r="M30" s="165">
        <f t="shared" si="1"/>
        <v>0</v>
      </c>
    </row>
    <row r="31" spans="1:13" s="129" customFormat="1">
      <c r="A31" s="322">
        <f t="shared" si="5"/>
        <v>25</v>
      </c>
      <c r="B31" s="130">
        <v>53</v>
      </c>
      <c r="C31" s="130" t="s">
        <v>45</v>
      </c>
      <c r="D31" s="117" t="s">
        <v>49</v>
      </c>
      <c r="E31" s="131">
        <v>150</v>
      </c>
      <c r="F31" s="132">
        <f t="shared" si="0"/>
        <v>21</v>
      </c>
      <c r="G31" s="132">
        <v>171</v>
      </c>
      <c r="H31" s="132">
        <v>350</v>
      </c>
      <c r="I31" s="132">
        <f t="shared" si="2"/>
        <v>60</v>
      </c>
      <c r="J31" s="135">
        <f t="shared" si="3"/>
        <v>-1.02E-4</v>
      </c>
      <c r="K31" s="136">
        <f t="shared" si="6"/>
        <v>-0.01</v>
      </c>
      <c r="L31" s="134">
        <v>5679</v>
      </c>
      <c r="M31" s="165">
        <f t="shared" si="1"/>
        <v>-681.48</v>
      </c>
    </row>
    <row r="32" spans="1:13" s="129" customFormat="1">
      <c r="A32" s="322">
        <f t="shared" si="5"/>
        <v>26</v>
      </c>
      <c r="B32" s="130">
        <v>53</v>
      </c>
      <c r="C32" s="130" t="s">
        <v>45</v>
      </c>
      <c r="D32" s="117" t="s">
        <v>49</v>
      </c>
      <c r="E32" s="131">
        <v>200</v>
      </c>
      <c r="F32" s="132">
        <f t="shared" si="0"/>
        <v>27</v>
      </c>
      <c r="G32" s="132">
        <v>227</v>
      </c>
      <c r="H32" s="132">
        <v>350</v>
      </c>
      <c r="I32" s="132">
        <f t="shared" si="2"/>
        <v>79</v>
      </c>
      <c r="J32" s="135">
        <f t="shared" si="3"/>
        <v>-1.02E-4</v>
      </c>
      <c r="K32" s="136">
        <f t="shared" si="6"/>
        <v>-0.01</v>
      </c>
      <c r="L32" s="134">
        <v>8212</v>
      </c>
      <c r="M32" s="165">
        <f t="shared" si="1"/>
        <v>-985.44</v>
      </c>
    </row>
    <row r="33" spans="1:13" s="129" customFormat="1">
      <c r="A33" s="322">
        <f t="shared" si="5"/>
        <v>27</v>
      </c>
      <c r="B33" s="130">
        <v>53</v>
      </c>
      <c r="C33" s="130" t="s">
        <v>45</v>
      </c>
      <c r="D33" s="117" t="s">
        <v>49</v>
      </c>
      <c r="E33" s="131">
        <v>250</v>
      </c>
      <c r="F33" s="132">
        <f t="shared" si="0"/>
        <v>31</v>
      </c>
      <c r="G33" s="132">
        <v>281</v>
      </c>
      <c r="H33" s="132">
        <v>350</v>
      </c>
      <c r="I33" s="132">
        <f t="shared" si="2"/>
        <v>98</v>
      </c>
      <c r="J33" s="135">
        <f t="shared" si="3"/>
        <v>-1.02E-4</v>
      </c>
      <c r="K33" s="136">
        <f t="shared" si="6"/>
        <v>-0.01</v>
      </c>
      <c r="L33" s="134">
        <v>3290</v>
      </c>
      <c r="M33" s="165">
        <f t="shared" si="1"/>
        <v>-394.79999999999995</v>
      </c>
    </row>
    <row r="34" spans="1:13" s="129" customFormat="1">
      <c r="A34" s="322">
        <f t="shared" si="5"/>
        <v>28</v>
      </c>
      <c r="B34" s="130">
        <v>53</v>
      </c>
      <c r="C34" s="130" t="s">
        <v>45</v>
      </c>
      <c r="D34" s="117" t="s">
        <v>49</v>
      </c>
      <c r="E34" s="131">
        <v>310</v>
      </c>
      <c r="F34" s="132">
        <f t="shared" si="0"/>
        <v>73</v>
      </c>
      <c r="G34" s="132">
        <v>383</v>
      </c>
      <c r="H34" s="132">
        <v>350</v>
      </c>
      <c r="I34" s="132">
        <f t="shared" si="2"/>
        <v>134</v>
      </c>
      <c r="J34" s="135">
        <f t="shared" si="3"/>
        <v>-1.02E-4</v>
      </c>
      <c r="K34" s="136">
        <f t="shared" si="6"/>
        <v>-0.01</v>
      </c>
      <c r="L34" s="134">
        <v>56</v>
      </c>
      <c r="M34" s="165">
        <f t="shared" si="1"/>
        <v>-6.7200000000000006</v>
      </c>
    </row>
    <row r="35" spans="1:13" s="129" customFormat="1">
      <c r="A35" s="322">
        <f t="shared" si="5"/>
        <v>29</v>
      </c>
      <c r="B35" s="130">
        <v>53</v>
      </c>
      <c r="C35" s="130" t="s">
        <v>45</v>
      </c>
      <c r="D35" s="117" t="s">
        <v>49</v>
      </c>
      <c r="E35" s="131">
        <v>400</v>
      </c>
      <c r="F35" s="132">
        <f t="shared" si="0"/>
        <v>38</v>
      </c>
      <c r="G35" s="132">
        <v>438</v>
      </c>
      <c r="H35" s="132">
        <v>350</v>
      </c>
      <c r="I35" s="132">
        <f t="shared" si="2"/>
        <v>153</v>
      </c>
      <c r="J35" s="135">
        <f t="shared" si="3"/>
        <v>-1.02E-4</v>
      </c>
      <c r="K35" s="136">
        <f t="shared" si="6"/>
        <v>-0.02</v>
      </c>
      <c r="L35" s="134">
        <v>3148</v>
      </c>
      <c r="M35" s="165">
        <f t="shared" si="1"/>
        <v>-755.52</v>
      </c>
    </row>
    <row r="36" spans="1:13" s="129" customFormat="1">
      <c r="A36" s="322">
        <f t="shared" si="5"/>
        <v>30</v>
      </c>
      <c r="B36" s="130">
        <v>53</v>
      </c>
      <c r="C36" s="130" t="s">
        <v>45</v>
      </c>
      <c r="D36" s="117" t="s">
        <v>49</v>
      </c>
      <c r="E36" s="131">
        <v>1000</v>
      </c>
      <c r="F36" s="132">
        <f t="shared" si="0"/>
        <v>102</v>
      </c>
      <c r="G36" s="132">
        <v>1102</v>
      </c>
      <c r="H36" s="132">
        <v>350</v>
      </c>
      <c r="I36" s="132">
        <f t="shared" si="2"/>
        <v>386</v>
      </c>
      <c r="J36" s="135">
        <f t="shared" si="3"/>
        <v>-1.02E-4</v>
      </c>
      <c r="K36" s="133">
        <f t="shared" si="4"/>
        <v>-0.04</v>
      </c>
      <c r="L36" s="134">
        <v>1</v>
      </c>
      <c r="M36" s="165">
        <f t="shared" si="1"/>
        <v>-0.48</v>
      </c>
    </row>
    <row r="37" spans="1:13" s="129" customFormat="1">
      <c r="A37" s="322">
        <f t="shared" si="5"/>
        <v>31</v>
      </c>
      <c r="B37" s="130">
        <v>53</v>
      </c>
      <c r="C37" s="130" t="s">
        <v>45</v>
      </c>
      <c r="D37" s="117" t="s">
        <v>48</v>
      </c>
      <c r="E37" s="131">
        <f t="shared" ref="E37:E42" si="7">+E13</f>
        <v>70</v>
      </c>
      <c r="F37" s="132">
        <f t="shared" si="0"/>
        <v>13</v>
      </c>
      <c r="G37" s="132">
        <f t="shared" ref="G37:G42" si="8">+G13</f>
        <v>83</v>
      </c>
      <c r="H37" s="132">
        <v>350</v>
      </c>
      <c r="I37" s="132">
        <f t="shared" si="2"/>
        <v>29</v>
      </c>
      <c r="J37" s="135">
        <f t="shared" si="3"/>
        <v>-1.02E-4</v>
      </c>
      <c r="K37" s="136">
        <f t="shared" ref="K37:K42" si="9">+K13</f>
        <v>0</v>
      </c>
      <c r="L37" s="134">
        <v>0</v>
      </c>
      <c r="M37" s="165">
        <f t="shared" si="1"/>
        <v>0</v>
      </c>
    </row>
    <row r="38" spans="1:13" s="129" customFormat="1">
      <c r="A38" s="322">
        <f t="shared" si="5"/>
        <v>32</v>
      </c>
      <c r="B38" s="130">
        <v>53</v>
      </c>
      <c r="C38" s="130" t="s">
        <v>45</v>
      </c>
      <c r="D38" s="117" t="s">
        <v>48</v>
      </c>
      <c r="E38" s="131">
        <f t="shared" si="7"/>
        <v>100</v>
      </c>
      <c r="F38" s="132">
        <f t="shared" si="0"/>
        <v>17</v>
      </c>
      <c r="G38" s="132">
        <f t="shared" si="8"/>
        <v>117</v>
      </c>
      <c r="H38" s="132">
        <v>350</v>
      </c>
      <c r="I38" s="132">
        <f t="shared" si="2"/>
        <v>41</v>
      </c>
      <c r="J38" s="135">
        <f t="shared" si="3"/>
        <v>-1.02E-4</v>
      </c>
      <c r="K38" s="136">
        <f t="shared" si="9"/>
        <v>0</v>
      </c>
      <c r="L38" s="134">
        <v>0</v>
      </c>
      <c r="M38" s="165">
        <f t="shared" si="1"/>
        <v>0</v>
      </c>
    </row>
    <row r="39" spans="1:13" s="129" customFormat="1">
      <c r="A39" s="322">
        <f t="shared" si="5"/>
        <v>33</v>
      </c>
      <c r="B39" s="130">
        <v>53</v>
      </c>
      <c r="C39" s="130" t="s">
        <v>45</v>
      </c>
      <c r="D39" s="117" t="s">
        <v>48</v>
      </c>
      <c r="E39" s="131">
        <f t="shared" si="7"/>
        <v>150</v>
      </c>
      <c r="F39" s="132">
        <f t="shared" si="0"/>
        <v>21</v>
      </c>
      <c r="G39" s="132">
        <f t="shared" si="8"/>
        <v>171</v>
      </c>
      <c r="H39" s="132">
        <v>350</v>
      </c>
      <c r="I39" s="132">
        <f t="shared" si="2"/>
        <v>60</v>
      </c>
      <c r="J39" s="135">
        <f t="shared" si="3"/>
        <v>-1.02E-4</v>
      </c>
      <c r="K39" s="136">
        <f t="shared" si="9"/>
        <v>-0.01</v>
      </c>
      <c r="L39" s="134">
        <v>0</v>
      </c>
      <c r="M39" s="165">
        <f t="shared" si="1"/>
        <v>0</v>
      </c>
    </row>
    <row r="40" spans="1:13" s="129" customFormat="1">
      <c r="A40" s="322">
        <f t="shared" si="5"/>
        <v>34</v>
      </c>
      <c r="B40" s="130">
        <v>53</v>
      </c>
      <c r="C40" s="130" t="s">
        <v>45</v>
      </c>
      <c r="D40" s="117" t="s">
        <v>48</v>
      </c>
      <c r="E40" s="131">
        <f t="shared" si="7"/>
        <v>175</v>
      </c>
      <c r="F40" s="132">
        <f t="shared" si="0"/>
        <v>36</v>
      </c>
      <c r="G40" s="132">
        <f t="shared" si="8"/>
        <v>211</v>
      </c>
      <c r="H40" s="132">
        <v>350</v>
      </c>
      <c r="I40" s="132">
        <f t="shared" si="2"/>
        <v>74</v>
      </c>
      <c r="J40" s="135">
        <f t="shared" si="3"/>
        <v>-1.02E-4</v>
      </c>
      <c r="K40" s="136">
        <f t="shared" si="9"/>
        <v>-0.01</v>
      </c>
      <c r="L40" s="134">
        <v>4</v>
      </c>
      <c r="M40" s="165">
        <f t="shared" si="1"/>
        <v>-0.48</v>
      </c>
    </row>
    <row r="41" spans="1:13" s="129" customFormat="1">
      <c r="A41" s="322">
        <f t="shared" si="5"/>
        <v>35</v>
      </c>
      <c r="B41" s="130">
        <v>53</v>
      </c>
      <c r="C41" s="130" t="s">
        <v>45</v>
      </c>
      <c r="D41" s="117" t="s">
        <v>48</v>
      </c>
      <c r="E41" s="131">
        <f t="shared" si="7"/>
        <v>250</v>
      </c>
      <c r="F41" s="132">
        <f t="shared" si="0"/>
        <v>39</v>
      </c>
      <c r="G41" s="132">
        <f t="shared" si="8"/>
        <v>289</v>
      </c>
      <c r="H41" s="132">
        <v>350</v>
      </c>
      <c r="I41" s="132">
        <f t="shared" si="2"/>
        <v>101</v>
      </c>
      <c r="J41" s="135">
        <f t="shared" si="3"/>
        <v>-1.02E-4</v>
      </c>
      <c r="K41" s="136">
        <f t="shared" si="9"/>
        <v>-0.01</v>
      </c>
      <c r="L41" s="134">
        <v>0</v>
      </c>
      <c r="M41" s="165">
        <f t="shared" si="1"/>
        <v>0</v>
      </c>
    </row>
    <row r="42" spans="1:13" s="129" customFormat="1">
      <c r="A42" s="322">
        <f t="shared" si="5"/>
        <v>36</v>
      </c>
      <c r="B42" s="130">
        <v>53</v>
      </c>
      <c r="C42" s="130" t="s">
        <v>45</v>
      </c>
      <c r="D42" s="117" t="s">
        <v>48</v>
      </c>
      <c r="E42" s="131">
        <f t="shared" si="7"/>
        <v>400</v>
      </c>
      <c r="F42" s="132">
        <f t="shared" si="0"/>
        <v>52</v>
      </c>
      <c r="G42" s="132">
        <f t="shared" si="8"/>
        <v>452</v>
      </c>
      <c r="H42" s="132">
        <v>350</v>
      </c>
      <c r="I42" s="132">
        <f t="shared" si="2"/>
        <v>158</v>
      </c>
      <c r="J42" s="135">
        <f t="shared" si="3"/>
        <v>-1.02E-4</v>
      </c>
      <c r="K42" s="136">
        <f t="shared" si="9"/>
        <v>-0.02</v>
      </c>
      <c r="L42" s="134">
        <v>0</v>
      </c>
      <c r="M42" s="165">
        <f t="shared" si="1"/>
        <v>0</v>
      </c>
    </row>
    <row r="43" spans="1:13" s="129" customFormat="1">
      <c r="A43" s="322">
        <f t="shared" si="5"/>
        <v>37</v>
      </c>
      <c r="B43" s="137">
        <v>54</v>
      </c>
      <c r="C43" s="130" t="s">
        <v>45</v>
      </c>
      <c r="D43" s="138" t="s">
        <v>49</v>
      </c>
      <c r="E43" s="139">
        <v>50</v>
      </c>
      <c r="F43" s="134">
        <f t="shared" si="0"/>
        <v>8</v>
      </c>
      <c r="G43" s="134">
        <v>58</v>
      </c>
      <c r="H43" s="134">
        <v>350</v>
      </c>
      <c r="I43" s="134">
        <f t="shared" si="2"/>
        <v>20</v>
      </c>
      <c r="J43" s="135">
        <f t="shared" si="3"/>
        <v>-1.02E-4</v>
      </c>
      <c r="K43" s="136">
        <f>+K20</f>
        <v>0</v>
      </c>
      <c r="L43" s="134">
        <v>119</v>
      </c>
      <c r="M43" s="165">
        <f t="shared" si="1"/>
        <v>0</v>
      </c>
    </row>
    <row r="44" spans="1:13" s="129" customFormat="1">
      <c r="A44" s="322">
        <f t="shared" si="5"/>
        <v>38</v>
      </c>
      <c r="B44" s="137">
        <v>54</v>
      </c>
      <c r="C44" s="130" t="s">
        <v>45</v>
      </c>
      <c r="D44" s="138" t="s">
        <v>49</v>
      </c>
      <c r="E44" s="139">
        <v>70</v>
      </c>
      <c r="F44" s="134">
        <f t="shared" si="0"/>
        <v>13</v>
      </c>
      <c r="G44" s="134">
        <v>83</v>
      </c>
      <c r="H44" s="134">
        <v>350</v>
      </c>
      <c r="I44" s="134">
        <f t="shared" si="2"/>
        <v>29</v>
      </c>
      <c r="J44" s="135">
        <f t="shared" si="3"/>
        <v>-1.02E-4</v>
      </c>
      <c r="K44" s="136">
        <f t="shared" ref="K44:K50" si="10">+K21</f>
        <v>0</v>
      </c>
      <c r="L44" s="134">
        <v>894</v>
      </c>
      <c r="M44" s="165">
        <f t="shared" si="1"/>
        <v>0</v>
      </c>
    </row>
    <row r="45" spans="1:13" s="129" customFormat="1">
      <c r="A45" s="322">
        <f t="shared" si="5"/>
        <v>39</v>
      </c>
      <c r="B45" s="137">
        <v>54</v>
      </c>
      <c r="C45" s="130" t="s">
        <v>45</v>
      </c>
      <c r="D45" s="138" t="s">
        <v>49</v>
      </c>
      <c r="E45" s="139">
        <v>100</v>
      </c>
      <c r="F45" s="134">
        <f t="shared" si="0"/>
        <v>17</v>
      </c>
      <c r="G45" s="134">
        <v>117</v>
      </c>
      <c r="H45" s="134">
        <v>350</v>
      </c>
      <c r="I45" s="134">
        <f t="shared" si="2"/>
        <v>41</v>
      </c>
      <c r="J45" s="135">
        <f t="shared" si="3"/>
        <v>-1.02E-4</v>
      </c>
      <c r="K45" s="136">
        <f t="shared" si="10"/>
        <v>0</v>
      </c>
      <c r="L45" s="134">
        <v>2241</v>
      </c>
      <c r="M45" s="165">
        <f t="shared" si="1"/>
        <v>0</v>
      </c>
    </row>
    <row r="46" spans="1:13" s="129" customFormat="1">
      <c r="A46" s="322">
        <f t="shared" si="5"/>
        <v>40</v>
      </c>
      <c r="B46" s="137">
        <v>54</v>
      </c>
      <c r="C46" s="130" t="s">
        <v>45</v>
      </c>
      <c r="D46" s="138" t="s">
        <v>49</v>
      </c>
      <c r="E46" s="139">
        <v>150</v>
      </c>
      <c r="F46" s="134">
        <f t="shared" si="0"/>
        <v>21</v>
      </c>
      <c r="G46" s="134">
        <v>171</v>
      </c>
      <c r="H46" s="134">
        <v>350</v>
      </c>
      <c r="I46" s="134">
        <f t="shared" si="2"/>
        <v>60</v>
      </c>
      <c r="J46" s="135">
        <f t="shared" si="3"/>
        <v>-1.02E-4</v>
      </c>
      <c r="K46" s="136">
        <f t="shared" si="10"/>
        <v>-0.01</v>
      </c>
      <c r="L46" s="134">
        <v>1043</v>
      </c>
      <c r="M46" s="165">
        <f t="shared" si="1"/>
        <v>-125.16</v>
      </c>
    </row>
    <row r="47" spans="1:13" s="129" customFormat="1">
      <c r="A47" s="322">
        <f t="shared" si="5"/>
        <v>41</v>
      </c>
      <c r="B47" s="137">
        <v>54</v>
      </c>
      <c r="C47" s="130" t="s">
        <v>45</v>
      </c>
      <c r="D47" s="138" t="s">
        <v>49</v>
      </c>
      <c r="E47" s="139">
        <v>200</v>
      </c>
      <c r="F47" s="134">
        <f t="shared" si="0"/>
        <v>27</v>
      </c>
      <c r="G47" s="134">
        <v>227</v>
      </c>
      <c r="H47" s="134">
        <v>350</v>
      </c>
      <c r="I47" s="134">
        <f t="shared" si="2"/>
        <v>79</v>
      </c>
      <c r="J47" s="135">
        <f t="shared" si="3"/>
        <v>-1.02E-4</v>
      </c>
      <c r="K47" s="136">
        <f t="shared" si="10"/>
        <v>-0.01</v>
      </c>
      <c r="L47" s="134">
        <v>1732</v>
      </c>
      <c r="M47" s="165">
        <f t="shared" si="1"/>
        <v>-207.84</v>
      </c>
    </row>
    <row r="48" spans="1:13" s="129" customFormat="1">
      <c r="A48" s="322">
        <f t="shared" si="5"/>
        <v>42</v>
      </c>
      <c r="B48" s="137">
        <v>54</v>
      </c>
      <c r="C48" s="130" t="s">
        <v>45</v>
      </c>
      <c r="D48" s="138" t="s">
        <v>49</v>
      </c>
      <c r="E48" s="139">
        <v>250</v>
      </c>
      <c r="F48" s="134">
        <f t="shared" si="0"/>
        <v>31</v>
      </c>
      <c r="G48" s="134">
        <v>281</v>
      </c>
      <c r="H48" s="134">
        <v>350</v>
      </c>
      <c r="I48" s="134">
        <f t="shared" si="2"/>
        <v>98</v>
      </c>
      <c r="J48" s="135">
        <f t="shared" si="3"/>
        <v>-1.02E-4</v>
      </c>
      <c r="K48" s="136">
        <f t="shared" si="10"/>
        <v>-0.01</v>
      </c>
      <c r="L48" s="134">
        <v>2282</v>
      </c>
      <c r="M48" s="165">
        <f t="shared" si="1"/>
        <v>-273.84000000000003</v>
      </c>
    </row>
    <row r="49" spans="1:13" s="129" customFormat="1">
      <c r="A49" s="322">
        <f t="shared" si="5"/>
        <v>43</v>
      </c>
      <c r="B49" s="137">
        <v>54</v>
      </c>
      <c r="C49" s="130" t="s">
        <v>45</v>
      </c>
      <c r="D49" s="138" t="s">
        <v>49</v>
      </c>
      <c r="E49" s="139">
        <v>310</v>
      </c>
      <c r="F49" s="134">
        <f t="shared" si="0"/>
        <v>73</v>
      </c>
      <c r="G49" s="134">
        <v>383</v>
      </c>
      <c r="H49" s="134">
        <v>350</v>
      </c>
      <c r="I49" s="134">
        <f t="shared" si="2"/>
        <v>134</v>
      </c>
      <c r="J49" s="135">
        <f t="shared" si="3"/>
        <v>-1.02E-4</v>
      </c>
      <c r="K49" s="136">
        <f t="shared" si="10"/>
        <v>-0.01</v>
      </c>
      <c r="L49" s="134">
        <v>119</v>
      </c>
      <c r="M49" s="165">
        <f t="shared" si="1"/>
        <v>-14.28</v>
      </c>
    </row>
    <row r="50" spans="1:13" s="129" customFormat="1">
      <c r="A50" s="322">
        <f t="shared" si="5"/>
        <v>44</v>
      </c>
      <c r="B50" s="137">
        <v>54</v>
      </c>
      <c r="C50" s="130" t="s">
        <v>45</v>
      </c>
      <c r="D50" s="138" t="s">
        <v>49</v>
      </c>
      <c r="E50" s="139">
        <v>400</v>
      </c>
      <c r="F50" s="134">
        <f t="shared" si="0"/>
        <v>38</v>
      </c>
      <c r="G50" s="134">
        <v>438</v>
      </c>
      <c r="H50" s="134">
        <v>350</v>
      </c>
      <c r="I50" s="134">
        <f t="shared" si="2"/>
        <v>153</v>
      </c>
      <c r="J50" s="135">
        <f t="shared" si="3"/>
        <v>-1.02E-4</v>
      </c>
      <c r="K50" s="136">
        <f t="shared" si="10"/>
        <v>-0.02</v>
      </c>
      <c r="L50" s="134">
        <v>2125</v>
      </c>
      <c r="M50" s="165">
        <f t="shared" si="1"/>
        <v>-510</v>
      </c>
    </row>
    <row r="51" spans="1:13" s="129" customFormat="1">
      <c r="A51" s="322">
        <f t="shared" si="5"/>
        <v>45</v>
      </c>
      <c r="B51" s="137">
        <v>54</v>
      </c>
      <c r="C51" s="130" t="s">
        <v>45</v>
      </c>
      <c r="D51" s="138" t="s">
        <v>49</v>
      </c>
      <c r="E51" s="139">
        <v>1000</v>
      </c>
      <c r="F51" s="134">
        <f t="shared" si="0"/>
        <v>102</v>
      </c>
      <c r="G51" s="134">
        <v>1102</v>
      </c>
      <c r="H51" s="134">
        <v>350</v>
      </c>
      <c r="I51" s="134">
        <f t="shared" si="2"/>
        <v>386</v>
      </c>
      <c r="J51" s="135">
        <f t="shared" si="3"/>
        <v>-1.02E-4</v>
      </c>
      <c r="K51" s="136">
        <f t="shared" si="4"/>
        <v>-0.04</v>
      </c>
      <c r="L51" s="134">
        <v>11</v>
      </c>
      <c r="M51" s="165">
        <f t="shared" si="1"/>
        <v>-5.28</v>
      </c>
    </row>
    <row r="52" spans="1:13" s="129" customFormat="1">
      <c r="A52" s="322">
        <f t="shared" si="5"/>
        <v>46</v>
      </c>
      <c r="B52" s="130">
        <v>55</v>
      </c>
      <c r="C52" s="137" t="s">
        <v>50</v>
      </c>
      <c r="D52" s="140" t="s">
        <v>204</v>
      </c>
      <c r="E52" s="131">
        <v>70</v>
      </c>
      <c r="F52" s="132">
        <f t="shared" si="0"/>
        <v>13</v>
      </c>
      <c r="G52" s="132">
        <f>+G44</f>
        <v>83</v>
      </c>
      <c r="H52" s="132">
        <v>350</v>
      </c>
      <c r="I52" s="132">
        <f t="shared" si="2"/>
        <v>29</v>
      </c>
      <c r="J52" s="135">
        <f t="shared" si="3"/>
        <v>-1.02E-4</v>
      </c>
      <c r="K52" s="136">
        <f>+K21</f>
        <v>0</v>
      </c>
      <c r="L52" s="134">
        <v>21</v>
      </c>
      <c r="M52" s="165">
        <f t="shared" si="1"/>
        <v>0</v>
      </c>
    </row>
    <row r="53" spans="1:13" s="129" customFormat="1">
      <c r="A53" s="322">
        <f t="shared" si="5"/>
        <v>47</v>
      </c>
      <c r="B53" s="130">
        <v>55</v>
      </c>
      <c r="C53" s="137" t="s">
        <v>50</v>
      </c>
      <c r="D53" s="140" t="s">
        <v>204</v>
      </c>
      <c r="E53" s="131">
        <v>100</v>
      </c>
      <c r="F53" s="132">
        <f t="shared" si="0"/>
        <v>17</v>
      </c>
      <c r="G53" s="132">
        <f>+G45</f>
        <v>117</v>
      </c>
      <c r="H53" s="132">
        <v>350</v>
      </c>
      <c r="I53" s="132">
        <f t="shared" si="2"/>
        <v>41</v>
      </c>
      <c r="J53" s="135">
        <f t="shared" si="3"/>
        <v>-1.02E-4</v>
      </c>
      <c r="K53" s="136">
        <f>+K22</f>
        <v>0</v>
      </c>
      <c r="L53" s="134">
        <v>4774</v>
      </c>
      <c r="M53" s="165">
        <f t="shared" si="1"/>
        <v>0</v>
      </c>
    </row>
    <row r="54" spans="1:13" s="129" customFormat="1">
      <c r="A54" s="322">
        <f t="shared" si="5"/>
        <v>48</v>
      </c>
      <c r="B54" s="130">
        <v>55</v>
      </c>
      <c r="C54" s="137" t="s">
        <v>50</v>
      </c>
      <c r="D54" s="140" t="s">
        <v>204</v>
      </c>
      <c r="E54" s="131">
        <v>150</v>
      </c>
      <c r="F54" s="132">
        <f t="shared" si="0"/>
        <v>21</v>
      </c>
      <c r="G54" s="132">
        <f>+G46</f>
        <v>171</v>
      </c>
      <c r="H54" s="132">
        <v>350</v>
      </c>
      <c r="I54" s="132">
        <f t="shared" si="2"/>
        <v>60</v>
      </c>
      <c r="J54" s="135">
        <f t="shared" si="3"/>
        <v>-1.02E-4</v>
      </c>
      <c r="K54" s="136">
        <f>+K23</f>
        <v>-0.01</v>
      </c>
      <c r="L54" s="134">
        <v>619</v>
      </c>
      <c r="M54" s="165">
        <f t="shared" si="1"/>
        <v>-74.28</v>
      </c>
    </row>
    <row r="55" spans="1:13" s="129" customFormat="1">
      <c r="A55" s="322">
        <f t="shared" si="5"/>
        <v>49</v>
      </c>
      <c r="B55" s="130">
        <v>55</v>
      </c>
      <c r="C55" s="137" t="s">
        <v>50</v>
      </c>
      <c r="D55" s="140" t="s">
        <v>204</v>
      </c>
      <c r="E55" s="131">
        <v>200</v>
      </c>
      <c r="F55" s="132">
        <f t="shared" si="0"/>
        <v>27</v>
      </c>
      <c r="G55" s="132">
        <f>+G47</f>
        <v>227</v>
      </c>
      <c r="H55" s="132">
        <v>350</v>
      </c>
      <c r="I55" s="132">
        <f t="shared" si="2"/>
        <v>79</v>
      </c>
      <c r="J55" s="135">
        <f t="shared" si="3"/>
        <v>-1.02E-4</v>
      </c>
      <c r="K55" s="136">
        <f>+K24</f>
        <v>-0.01</v>
      </c>
      <c r="L55" s="134">
        <v>1351</v>
      </c>
      <c r="M55" s="165">
        <f t="shared" si="1"/>
        <v>-162.12</v>
      </c>
    </row>
    <row r="56" spans="1:13" s="129" customFormat="1">
      <c r="A56" s="322">
        <f t="shared" si="5"/>
        <v>50</v>
      </c>
      <c r="B56" s="130">
        <v>55</v>
      </c>
      <c r="C56" s="137" t="s">
        <v>50</v>
      </c>
      <c r="D56" s="140" t="s">
        <v>204</v>
      </c>
      <c r="E56" s="131">
        <v>250</v>
      </c>
      <c r="F56" s="132">
        <f t="shared" si="0"/>
        <v>31</v>
      </c>
      <c r="G56" s="132">
        <f>+G48</f>
        <v>281</v>
      </c>
      <c r="H56" s="132">
        <v>350</v>
      </c>
      <c r="I56" s="132">
        <f t="shared" si="2"/>
        <v>98</v>
      </c>
      <c r="J56" s="135">
        <f t="shared" si="3"/>
        <v>-1.02E-4</v>
      </c>
      <c r="K56" s="136">
        <f>+K25</f>
        <v>-0.01</v>
      </c>
      <c r="L56" s="134">
        <v>134</v>
      </c>
      <c r="M56" s="165">
        <f t="shared" si="1"/>
        <v>-16.080000000000002</v>
      </c>
    </row>
    <row r="57" spans="1:13" s="129" customFormat="1">
      <c r="A57" s="322">
        <f t="shared" si="5"/>
        <v>51</v>
      </c>
      <c r="B57" s="130">
        <v>55</v>
      </c>
      <c r="C57" s="137" t="s">
        <v>50</v>
      </c>
      <c r="D57" s="140" t="s">
        <v>204</v>
      </c>
      <c r="E57" s="131">
        <v>400</v>
      </c>
      <c r="F57" s="132">
        <f t="shared" si="0"/>
        <v>38</v>
      </c>
      <c r="G57" s="132">
        <f>+G50</f>
        <v>438</v>
      </c>
      <c r="H57" s="132">
        <v>350</v>
      </c>
      <c r="I57" s="132">
        <f t="shared" si="2"/>
        <v>153</v>
      </c>
      <c r="J57" s="135">
        <f t="shared" si="3"/>
        <v>-1.02E-4</v>
      </c>
      <c r="K57" s="136">
        <f>+K27</f>
        <v>-0.02</v>
      </c>
      <c r="L57" s="134">
        <v>67</v>
      </c>
      <c r="M57" s="165">
        <f t="shared" si="1"/>
        <v>-16.080000000000002</v>
      </c>
    </row>
    <row r="58" spans="1:13" s="129" customFormat="1">
      <c r="A58" s="322">
        <f t="shared" si="5"/>
        <v>52</v>
      </c>
      <c r="B58" s="130">
        <v>55</v>
      </c>
      <c r="C58" s="137" t="s">
        <v>50</v>
      </c>
      <c r="D58" s="140" t="s">
        <v>205</v>
      </c>
      <c r="E58" s="131">
        <v>250</v>
      </c>
      <c r="F58" s="132">
        <f t="shared" si="0"/>
        <v>39</v>
      </c>
      <c r="G58" s="132">
        <f>+G17</f>
        <v>289</v>
      </c>
      <c r="H58" s="132">
        <v>350</v>
      </c>
      <c r="I58" s="132">
        <f t="shared" si="2"/>
        <v>101</v>
      </c>
      <c r="J58" s="135">
        <f t="shared" si="3"/>
        <v>-1.02E-4</v>
      </c>
      <c r="K58" s="136">
        <f>+K17</f>
        <v>-0.01</v>
      </c>
      <c r="L58" s="134">
        <v>4</v>
      </c>
      <c r="M58" s="165">
        <f t="shared" si="1"/>
        <v>-0.48</v>
      </c>
    </row>
    <row r="59" spans="1:13" s="129" customFormat="1">
      <c r="A59" s="322">
        <f t="shared" si="5"/>
        <v>53</v>
      </c>
      <c r="B59" s="137">
        <v>57</v>
      </c>
      <c r="C59" s="137" t="s">
        <v>51</v>
      </c>
      <c r="D59" s="138" t="s">
        <v>52</v>
      </c>
      <c r="E59" s="141" t="s">
        <v>206</v>
      </c>
      <c r="F59" s="132">
        <f>+'As-Delivered Sales &amp; Transport'!D36</f>
        <v>4947000</v>
      </c>
      <c r="G59" s="134"/>
      <c r="H59" s="142" t="s">
        <v>207</v>
      </c>
      <c r="I59" s="134">
        <f>+F59/0.245</f>
        <v>20191836.734693877</v>
      </c>
      <c r="J59" s="135">
        <f t="shared" si="3"/>
        <v>-1.02E-4</v>
      </c>
      <c r="K59" s="143">
        <f>ROUND(+J$59*0.245,5)</f>
        <v>-2.0000000000000002E-5</v>
      </c>
      <c r="L59" s="186">
        <v>0</v>
      </c>
      <c r="M59" s="165">
        <f>+K59*I59</f>
        <v>-403.83673469387759</v>
      </c>
    </row>
    <row r="60" spans="1:13" s="129" customFormat="1">
      <c r="A60" s="322">
        <f t="shared" si="5"/>
        <v>54</v>
      </c>
      <c r="B60" s="130">
        <v>58</v>
      </c>
      <c r="C60" s="137" t="s">
        <v>54</v>
      </c>
      <c r="D60" s="140" t="s">
        <v>208</v>
      </c>
      <c r="E60" s="131">
        <v>70</v>
      </c>
      <c r="F60" s="132">
        <f t="shared" ref="F60:F76" si="11">+G60-E60</f>
        <v>13</v>
      </c>
      <c r="G60" s="132">
        <f t="shared" ref="G60:G65" si="12">+G52</f>
        <v>83</v>
      </c>
      <c r="H60" s="132">
        <v>350</v>
      </c>
      <c r="I60" s="132">
        <f t="shared" ref="I60:I76" si="13">ROUND(+G60*H60/1000,0)</f>
        <v>29</v>
      </c>
      <c r="J60" s="135">
        <f t="shared" si="3"/>
        <v>-1.02E-4</v>
      </c>
      <c r="K60" s="136">
        <f>+K21</f>
        <v>0</v>
      </c>
      <c r="L60" s="134">
        <v>62</v>
      </c>
      <c r="M60" s="165">
        <f t="shared" ref="M60:M123" si="14">+L60*K60*12</f>
        <v>0</v>
      </c>
    </row>
    <row r="61" spans="1:13" s="129" customFormat="1">
      <c r="A61" s="322">
        <f t="shared" si="5"/>
        <v>55</v>
      </c>
      <c r="B61" s="130">
        <v>58</v>
      </c>
      <c r="C61" s="137" t="s">
        <v>54</v>
      </c>
      <c r="D61" s="140" t="s">
        <v>208</v>
      </c>
      <c r="E61" s="131">
        <v>100</v>
      </c>
      <c r="F61" s="132">
        <f t="shared" si="11"/>
        <v>17</v>
      </c>
      <c r="G61" s="132">
        <f t="shared" si="12"/>
        <v>117</v>
      </c>
      <c r="H61" s="132">
        <v>350</v>
      </c>
      <c r="I61" s="132">
        <f t="shared" si="13"/>
        <v>41</v>
      </c>
      <c r="J61" s="135">
        <f t="shared" si="3"/>
        <v>-1.02E-4</v>
      </c>
      <c r="K61" s="136">
        <f>+K22</f>
        <v>0</v>
      </c>
      <c r="L61" s="134">
        <v>6</v>
      </c>
      <c r="M61" s="165">
        <f t="shared" si="14"/>
        <v>0</v>
      </c>
    </row>
    <row r="62" spans="1:13" s="129" customFormat="1">
      <c r="A62" s="322">
        <f t="shared" si="5"/>
        <v>56</v>
      </c>
      <c r="B62" s="130">
        <v>58</v>
      </c>
      <c r="C62" s="137" t="s">
        <v>54</v>
      </c>
      <c r="D62" s="140" t="s">
        <v>208</v>
      </c>
      <c r="E62" s="131">
        <v>150</v>
      </c>
      <c r="F62" s="132">
        <f t="shared" si="11"/>
        <v>21</v>
      </c>
      <c r="G62" s="132">
        <f t="shared" si="12"/>
        <v>171</v>
      </c>
      <c r="H62" s="132">
        <v>350</v>
      </c>
      <c r="I62" s="132">
        <f t="shared" si="13"/>
        <v>60</v>
      </c>
      <c r="J62" s="135">
        <f t="shared" si="3"/>
        <v>-1.02E-4</v>
      </c>
      <c r="K62" s="136">
        <f>+K23</f>
        <v>-0.01</v>
      </c>
      <c r="L62" s="134">
        <v>180</v>
      </c>
      <c r="M62" s="165">
        <f t="shared" si="14"/>
        <v>-21.6</v>
      </c>
    </row>
    <row r="63" spans="1:13" s="129" customFormat="1">
      <c r="A63" s="322">
        <f t="shared" si="5"/>
        <v>57</v>
      </c>
      <c r="B63" s="130">
        <v>58</v>
      </c>
      <c r="C63" s="137" t="s">
        <v>54</v>
      </c>
      <c r="D63" s="140" t="s">
        <v>208</v>
      </c>
      <c r="E63" s="131">
        <v>200</v>
      </c>
      <c r="F63" s="132">
        <f t="shared" si="11"/>
        <v>27</v>
      </c>
      <c r="G63" s="132">
        <f t="shared" si="12"/>
        <v>227</v>
      </c>
      <c r="H63" s="132">
        <v>350</v>
      </c>
      <c r="I63" s="132">
        <f t="shared" si="13"/>
        <v>79</v>
      </c>
      <c r="J63" s="135">
        <f t="shared" si="3"/>
        <v>-1.02E-4</v>
      </c>
      <c r="K63" s="136">
        <f>+K24</f>
        <v>-0.01</v>
      </c>
      <c r="L63" s="134">
        <v>330</v>
      </c>
      <c r="M63" s="165">
        <f t="shared" si="14"/>
        <v>-39.6</v>
      </c>
    </row>
    <row r="64" spans="1:13" s="129" customFormat="1">
      <c r="A64" s="322">
        <f t="shared" si="5"/>
        <v>58</v>
      </c>
      <c r="B64" s="130">
        <v>58</v>
      </c>
      <c r="C64" s="137" t="s">
        <v>54</v>
      </c>
      <c r="D64" s="140" t="s">
        <v>208</v>
      </c>
      <c r="E64" s="131">
        <v>250</v>
      </c>
      <c r="F64" s="132">
        <f t="shared" si="11"/>
        <v>31</v>
      </c>
      <c r="G64" s="132">
        <f t="shared" si="12"/>
        <v>281</v>
      </c>
      <c r="H64" s="132">
        <v>350</v>
      </c>
      <c r="I64" s="132">
        <f t="shared" si="13"/>
        <v>98</v>
      </c>
      <c r="J64" s="135">
        <f t="shared" si="3"/>
        <v>-1.02E-4</v>
      </c>
      <c r="K64" s="136">
        <f>+K25</f>
        <v>-0.01</v>
      </c>
      <c r="L64" s="134">
        <v>39</v>
      </c>
      <c r="M64" s="165">
        <f t="shared" si="14"/>
        <v>-4.68</v>
      </c>
    </row>
    <row r="65" spans="1:13" s="129" customFormat="1">
      <c r="A65" s="322">
        <f t="shared" si="5"/>
        <v>59</v>
      </c>
      <c r="B65" s="130">
        <v>58</v>
      </c>
      <c r="C65" s="137" t="s">
        <v>54</v>
      </c>
      <c r="D65" s="140" t="s">
        <v>208</v>
      </c>
      <c r="E65" s="131">
        <v>400</v>
      </c>
      <c r="F65" s="132">
        <f t="shared" si="11"/>
        <v>38</v>
      </c>
      <c r="G65" s="132">
        <f t="shared" si="12"/>
        <v>438</v>
      </c>
      <c r="H65" s="132">
        <v>350</v>
      </c>
      <c r="I65" s="132">
        <f t="shared" si="13"/>
        <v>153</v>
      </c>
      <c r="J65" s="135">
        <f t="shared" si="3"/>
        <v>-1.02E-4</v>
      </c>
      <c r="K65" s="136">
        <f>+K27</f>
        <v>-0.02</v>
      </c>
      <c r="L65" s="134">
        <v>415</v>
      </c>
      <c r="M65" s="165">
        <f t="shared" si="14"/>
        <v>-99.600000000000009</v>
      </c>
    </row>
    <row r="66" spans="1:13" s="129" customFormat="1">
      <c r="A66" s="322">
        <f t="shared" si="5"/>
        <v>60</v>
      </c>
      <c r="B66" s="130">
        <v>58</v>
      </c>
      <c r="C66" s="137" t="s">
        <v>54</v>
      </c>
      <c r="D66" s="140" t="s">
        <v>209</v>
      </c>
      <c r="E66" s="131">
        <v>175</v>
      </c>
      <c r="F66" s="132">
        <f t="shared" si="11"/>
        <v>36</v>
      </c>
      <c r="G66" s="132">
        <f>+G16</f>
        <v>211</v>
      </c>
      <c r="H66" s="132">
        <v>350</v>
      </c>
      <c r="I66" s="132">
        <f t="shared" si="13"/>
        <v>74</v>
      </c>
      <c r="J66" s="135">
        <f t="shared" si="3"/>
        <v>-1.02E-4</v>
      </c>
      <c r="K66" s="136">
        <f>+K16</f>
        <v>-0.01</v>
      </c>
      <c r="L66" s="134">
        <v>2</v>
      </c>
      <c r="M66" s="165">
        <f t="shared" si="14"/>
        <v>-0.24</v>
      </c>
    </row>
    <row r="67" spans="1:13" s="129" customFormat="1">
      <c r="A67" s="322">
        <f t="shared" si="5"/>
        <v>61</v>
      </c>
      <c r="B67" s="130">
        <v>58</v>
      </c>
      <c r="C67" s="137" t="s">
        <v>54</v>
      </c>
      <c r="D67" s="140" t="s">
        <v>209</v>
      </c>
      <c r="E67" s="131">
        <v>250</v>
      </c>
      <c r="F67" s="132">
        <f t="shared" si="11"/>
        <v>39</v>
      </c>
      <c r="G67" s="132">
        <f>+G17</f>
        <v>289</v>
      </c>
      <c r="H67" s="132">
        <v>350</v>
      </c>
      <c r="I67" s="132">
        <f t="shared" si="13"/>
        <v>101</v>
      </c>
      <c r="J67" s="135">
        <f t="shared" si="3"/>
        <v>-1.02E-4</v>
      </c>
      <c r="K67" s="136">
        <f>+K17</f>
        <v>-0.01</v>
      </c>
      <c r="L67" s="134">
        <v>18</v>
      </c>
      <c r="M67" s="165">
        <f t="shared" si="14"/>
        <v>-2.16</v>
      </c>
    </row>
    <row r="68" spans="1:13" s="129" customFormat="1">
      <c r="A68" s="322">
        <f t="shared" si="5"/>
        <v>62</v>
      </c>
      <c r="B68" s="130">
        <v>58</v>
      </c>
      <c r="C68" s="137" t="s">
        <v>54</v>
      </c>
      <c r="D68" s="140" t="s">
        <v>209</v>
      </c>
      <c r="E68" s="131">
        <v>400</v>
      </c>
      <c r="F68" s="132">
        <f t="shared" si="11"/>
        <v>52</v>
      </c>
      <c r="G68" s="132">
        <f>+G18</f>
        <v>452</v>
      </c>
      <c r="H68" s="132">
        <v>350</v>
      </c>
      <c r="I68" s="132">
        <f t="shared" si="13"/>
        <v>158</v>
      </c>
      <c r="J68" s="135">
        <f t="shared" si="3"/>
        <v>-1.02E-4</v>
      </c>
      <c r="K68" s="136">
        <f>+K18</f>
        <v>-0.02</v>
      </c>
      <c r="L68" s="134">
        <v>87</v>
      </c>
      <c r="M68" s="165">
        <f t="shared" si="14"/>
        <v>-20.88</v>
      </c>
    </row>
    <row r="69" spans="1:13" s="129" customFormat="1">
      <c r="A69" s="322">
        <f t="shared" si="5"/>
        <v>63</v>
      </c>
      <c r="B69" s="130">
        <v>58</v>
      </c>
      <c r="C69" s="137" t="s">
        <v>54</v>
      </c>
      <c r="D69" s="140" t="s">
        <v>209</v>
      </c>
      <c r="E69" s="131">
        <v>1000</v>
      </c>
      <c r="F69" s="132">
        <f t="shared" si="11"/>
        <v>80</v>
      </c>
      <c r="G69" s="132">
        <f>+G19</f>
        <v>1080</v>
      </c>
      <c r="H69" s="132">
        <v>350</v>
      </c>
      <c r="I69" s="132">
        <f t="shared" si="13"/>
        <v>378</v>
      </c>
      <c r="J69" s="135">
        <f t="shared" si="3"/>
        <v>-1.02E-4</v>
      </c>
      <c r="K69" s="136">
        <f>+K19</f>
        <v>-0.04</v>
      </c>
      <c r="L69" s="134">
        <v>115</v>
      </c>
      <c r="M69" s="165">
        <f t="shared" si="14"/>
        <v>-55.2</v>
      </c>
    </row>
    <row r="70" spans="1:13" s="129" customFormat="1">
      <c r="A70" s="322">
        <f t="shared" si="5"/>
        <v>64</v>
      </c>
      <c r="B70" s="130">
        <v>58</v>
      </c>
      <c r="C70" s="137" t="s">
        <v>54</v>
      </c>
      <c r="D70" s="145" t="s">
        <v>210</v>
      </c>
      <c r="E70" s="131">
        <v>100</v>
      </c>
      <c r="F70" s="132">
        <f t="shared" si="11"/>
        <v>17</v>
      </c>
      <c r="G70" s="132">
        <f>+G61</f>
        <v>117</v>
      </c>
      <c r="H70" s="132">
        <v>350</v>
      </c>
      <c r="I70" s="132">
        <f t="shared" si="13"/>
        <v>41</v>
      </c>
      <c r="J70" s="135">
        <f t="shared" si="3"/>
        <v>-1.02E-4</v>
      </c>
      <c r="K70" s="136">
        <f>+K22</f>
        <v>0</v>
      </c>
      <c r="L70" s="134">
        <v>1</v>
      </c>
      <c r="M70" s="165">
        <f t="shared" si="14"/>
        <v>0</v>
      </c>
    </row>
    <row r="71" spans="1:13" s="129" customFormat="1">
      <c r="A71" s="322">
        <f t="shared" si="5"/>
        <v>65</v>
      </c>
      <c r="B71" s="130">
        <v>58</v>
      </c>
      <c r="C71" s="137" t="s">
        <v>54</v>
      </c>
      <c r="D71" s="145" t="s">
        <v>210</v>
      </c>
      <c r="E71" s="131">
        <v>150</v>
      </c>
      <c r="F71" s="132">
        <f t="shared" si="11"/>
        <v>21</v>
      </c>
      <c r="G71" s="132">
        <f>+G62</f>
        <v>171</v>
      </c>
      <c r="H71" s="132">
        <v>350</v>
      </c>
      <c r="I71" s="132">
        <f t="shared" si="13"/>
        <v>60</v>
      </c>
      <c r="J71" s="135">
        <f t="shared" si="3"/>
        <v>-1.02E-4</v>
      </c>
      <c r="K71" s="136">
        <f>+K23</f>
        <v>-0.01</v>
      </c>
      <c r="L71" s="134">
        <v>29</v>
      </c>
      <c r="M71" s="165">
        <f t="shared" si="14"/>
        <v>-3.4799999999999995</v>
      </c>
    </row>
    <row r="72" spans="1:13" s="129" customFormat="1">
      <c r="A72" s="322">
        <f t="shared" si="5"/>
        <v>66</v>
      </c>
      <c r="B72" s="130">
        <v>58</v>
      </c>
      <c r="C72" s="137" t="s">
        <v>54</v>
      </c>
      <c r="D72" s="145" t="s">
        <v>210</v>
      </c>
      <c r="E72" s="131">
        <v>200</v>
      </c>
      <c r="F72" s="132">
        <f t="shared" si="11"/>
        <v>27</v>
      </c>
      <c r="G72" s="132">
        <f>+G63</f>
        <v>227</v>
      </c>
      <c r="H72" s="132">
        <v>350</v>
      </c>
      <c r="I72" s="132">
        <f t="shared" si="13"/>
        <v>79</v>
      </c>
      <c r="J72" s="135">
        <f t="shared" ref="J72:J135" si="15">+$J$7</f>
        <v>-1.02E-4</v>
      </c>
      <c r="K72" s="136">
        <f>+K24</f>
        <v>-0.01</v>
      </c>
      <c r="L72" s="134">
        <v>13</v>
      </c>
      <c r="M72" s="165">
        <f t="shared" si="14"/>
        <v>-1.56</v>
      </c>
    </row>
    <row r="73" spans="1:13" s="129" customFormat="1">
      <c r="A73" s="322">
        <f t="shared" ref="A73:A136" si="16">+A72+1</f>
        <v>67</v>
      </c>
      <c r="B73" s="130">
        <v>58</v>
      </c>
      <c r="C73" s="137" t="s">
        <v>54</v>
      </c>
      <c r="D73" s="145" t="s">
        <v>210</v>
      </c>
      <c r="E73" s="131">
        <v>250</v>
      </c>
      <c r="F73" s="132">
        <f t="shared" si="11"/>
        <v>31</v>
      </c>
      <c r="G73" s="132">
        <f>+G64</f>
        <v>281</v>
      </c>
      <c r="H73" s="132">
        <v>350</v>
      </c>
      <c r="I73" s="132">
        <f t="shared" si="13"/>
        <v>98</v>
      </c>
      <c r="J73" s="135">
        <f t="shared" si="15"/>
        <v>-1.02E-4</v>
      </c>
      <c r="K73" s="136">
        <f>+K25</f>
        <v>-0.01</v>
      </c>
      <c r="L73" s="134">
        <v>33</v>
      </c>
      <c r="M73" s="165">
        <f t="shared" si="14"/>
        <v>-3.96</v>
      </c>
    </row>
    <row r="74" spans="1:13" s="129" customFormat="1">
      <c r="A74" s="322">
        <f t="shared" si="16"/>
        <v>68</v>
      </c>
      <c r="B74" s="130">
        <v>58</v>
      </c>
      <c r="C74" s="137" t="s">
        <v>54</v>
      </c>
      <c r="D74" s="145" t="s">
        <v>210</v>
      </c>
      <c r="E74" s="131">
        <v>400</v>
      </c>
      <c r="F74" s="132">
        <f t="shared" si="11"/>
        <v>38</v>
      </c>
      <c r="G74" s="132">
        <f>+G65</f>
        <v>438</v>
      </c>
      <c r="H74" s="132">
        <v>350</v>
      </c>
      <c r="I74" s="132">
        <f t="shared" si="13"/>
        <v>153</v>
      </c>
      <c r="J74" s="135">
        <f t="shared" si="15"/>
        <v>-1.02E-4</v>
      </c>
      <c r="K74" s="136">
        <f>+K27</f>
        <v>-0.02</v>
      </c>
      <c r="L74" s="134">
        <v>84</v>
      </c>
      <c r="M74" s="165">
        <f t="shared" si="14"/>
        <v>-20.16</v>
      </c>
    </row>
    <row r="75" spans="1:13" s="129" customFormat="1">
      <c r="A75" s="322">
        <f t="shared" si="16"/>
        <v>69</v>
      </c>
      <c r="B75" s="130">
        <v>58</v>
      </c>
      <c r="C75" s="137" t="s">
        <v>54</v>
      </c>
      <c r="D75" s="140" t="s">
        <v>211</v>
      </c>
      <c r="E75" s="131">
        <v>250</v>
      </c>
      <c r="F75" s="132">
        <f t="shared" si="11"/>
        <v>39</v>
      </c>
      <c r="G75" s="132">
        <f>+G67</f>
        <v>289</v>
      </c>
      <c r="H75" s="132">
        <v>350</v>
      </c>
      <c r="I75" s="132">
        <f t="shared" si="13"/>
        <v>101</v>
      </c>
      <c r="J75" s="135">
        <f t="shared" si="15"/>
        <v>-1.02E-4</v>
      </c>
      <c r="K75" s="136">
        <f>+K17</f>
        <v>-0.01</v>
      </c>
      <c r="L75" s="134">
        <v>12</v>
      </c>
      <c r="M75" s="165">
        <f t="shared" si="14"/>
        <v>-1.44</v>
      </c>
    </row>
    <row r="76" spans="1:13" s="129" customFormat="1">
      <c r="A76" s="322">
        <f t="shared" si="16"/>
        <v>70</v>
      </c>
      <c r="B76" s="130">
        <v>58</v>
      </c>
      <c r="C76" s="137" t="s">
        <v>54</v>
      </c>
      <c r="D76" s="140" t="s">
        <v>211</v>
      </c>
      <c r="E76" s="131">
        <v>400</v>
      </c>
      <c r="F76" s="132">
        <f t="shared" si="11"/>
        <v>52</v>
      </c>
      <c r="G76" s="132">
        <f>+G68</f>
        <v>452</v>
      </c>
      <c r="H76" s="132">
        <v>350</v>
      </c>
      <c r="I76" s="132">
        <f t="shared" si="13"/>
        <v>158</v>
      </c>
      <c r="J76" s="135">
        <f t="shared" si="15"/>
        <v>-1.02E-4</v>
      </c>
      <c r="K76" s="136">
        <f t="shared" ref="K76" si="17">+K18</f>
        <v>-0.02</v>
      </c>
      <c r="L76" s="134">
        <v>52</v>
      </c>
      <c r="M76" s="165">
        <f t="shared" si="14"/>
        <v>-12.48</v>
      </c>
    </row>
    <row r="77" spans="1:13" s="129" customFormat="1">
      <c r="A77" s="322">
        <f t="shared" si="16"/>
        <v>71</v>
      </c>
      <c r="B77" s="308" t="s">
        <v>392</v>
      </c>
      <c r="C77" s="137" t="s">
        <v>45</v>
      </c>
      <c r="D77" s="138" t="s">
        <v>124</v>
      </c>
      <c r="E77" s="146" t="s">
        <v>144</v>
      </c>
      <c r="F77" s="134">
        <v>32.5</v>
      </c>
      <c r="G77" s="134">
        <f>+F77</f>
        <v>32.5</v>
      </c>
      <c r="H77" s="134">
        <v>350</v>
      </c>
      <c r="I77" s="134">
        <f>ROUND(+G77*H77/1000,0)</f>
        <v>11</v>
      </c>
      <c r="J77" s="135">
        <f t="shared" si="15"/>
        <v>-1.02E-4</v>
      </c>
      <c r="K77" s="133">
        <f t="shared" ref="K77:K140" si="18">+$I77*J77</f>
        <v>-1.122E-3</v>
      </c>
      <c r="L77" s="134">
        <v>0</v>
      </c>
      <c r="M77" s="165">
        <f t="shared" si="14"/>
        <v>0</v>
      </c>
    </row>
    <row r="78" spans="1:13" s="129" customFormat="1">
      <c r="A78" s="322">
        <f t="shared" si="16"/>
        <v>72</v>
      </c>
      <c r="B78" s="308" t="s">
        <v>392</v>
      </c>
      <c r="C78" s="137" t="s">
        <v>45</v>
      </c>
      <c r="D78" s="138" t="s">
        <v>124</v>
      </c>
      <c r="E78" s="146" t="s">
        <v>145</v>
      </c>
      <c r="F78" s="134">
        <v>37.5</v>
      </c>
      <c r="G78" s="134">
        <f t="shared" ref="G78:G130" si="19">+F78</f>
        <v>37.5</v>
      </c>
      <c r="H78" s="134">
        <v>350</v>
      </c>
      <c r="I78" s="134">
        <f t="shared" ref="I78:I130" si="20">ROUND(+G78*H78/1000,0)</f>
        <v>13</v>
      </c>
      <c r="J78" s="135">
        <f t="shared" si="15"/>
        <v>-1.02E-4</v>
      </c>
      <c r="K78" s="133">
        <f t="shared" si="18"/>
        <v>-1.3259999999999999E-3</v>
      </c>
      <c r="L78" s="134">
        <v>15</v>
      </c>
      <c r="M78" s="165">
        <f t="shared" si="14"/>
        <v>-0.23867999999999998</v>
      </c>
    </row>
    <row r="79" spans="1:13" s="129" customFormat="1">
      <c r="A79" s="322">
        <f t="shared" si="16"/>
        <v>73</v>
      </c>
      <c r="B79" s="308" t="s">
        <v>392</v>
      </c>
      <c r="C79" s="137" t="s">
        <v>45</v>
      </c>
      <c r="D79" s="138" t="s">
        <v>124</v>
      </c>
      <c r="E79" s="146" t="s">
        <v>146</v>
      </c>
      <c r="F79" s="134">
        <v>42.5</v>
      </c>
      <c r="G79" s="134">
        <f t="shared" si="19"/>
        <v>42.5</v>
      </c>
      <c r="H79" s="134">
        <v>350</v>
      </c>
      <c r="I79" s="134">
        <f t="shared" si="20"/>
        <v>15</v>
      </c>
      <c r="J79" s="135">
        <f t="shared" si="15"/>
        <v>-1.02E-4</v>
      </c>
      <c r="K79" s="133">
        <f t="shared" si="18"/>
        <v>-1.5299999999999999E-3</v>
      </c>
      <c r="L79" s="134">
        <v>248</v>
      </c>
      <c r="M79" s="165">
        <f t="shared" si="14"/>
        <v>-4.55328</v>
      </c>
    </row>
    <row r="80" spans="1:13" s="129" customFormat="1">
      <c r="A80" s="322">
        <f t="shared" si="16"/>
        <v>74</v>
      </c>
      <c r="B80" s="308" t="s">
        <v>392</v>
      </c>
      <c r="C80" s="137" t="s">
        <v>45</v>
      </c>
      <c r="D80" s="138" t="s">
        <v>124</v>
      </c>
      <c r="E80" s="146" t="s">
        <v>147</v>
      </c>
      <c r="F80" s="134">
        <v>47.5</v>
      </c>
      <c r="G80" s="134">
        <f t="shared" si="19"/>
        <v>47.5</v>
      </c>
      <c r="H80" s="134">
        <v>350</v>
      </c>
      <c r="I80" s="134">
        <f t="shared" si="20"/>
        <v>17</v>
      </c>
      <c r="J80" s="135">
        <f t="shared" si="15"/>
        <v>-1.02E-4</v>
      </c>
      <c r="K80" s="133">
        <f t="shared" si="18"/>
        <v>-1.7340000000000001E-3</v>
      </c>
      <c r="L80" s="134">
        <v>1</v>
      </c>
      <c r="M80" s="165">
        <f t="shared" si="14"/>
        <v>-2.0808E-2</v>
      </c>
    </row>
    <row r="81" spans="1:13" s="129" customFormat="1">
      <c r="A81" s="322">
        <f t="shared" si="16"/>
        <v>75</v>
      </c>
      <c r="B81" s="308" t="s">
        <v>392</v>
      </c>
      <c r="C81" s="137" t="s">
        <v>45</v>
      </c>
      <c r="D81" s="138" t="s">
        <v>124</v>
      </c>
      <c r="E81" s="146" t="s">
        <v>148</v>
      </c>
      <c r="F81" s="134">
        <v>52.5</v>
      </c>
      <c r="G81" s="134">
        <f t="shared" si="19"/>
        <v>52.5</v>
      </c>
      <c r="H81" s="134">
        <v>350</v>
      </c>
      <c r="I81" s="134">
        <f t="shared" si="20"/>
        <v>18</v>
      </c>
      <c r="J81" s="135">
        <f t="shared" si="15"/>
        <v>-1.02E-4</v>
      </c>
      <c r="K81" s="133">
        <f t="shared" si="18"/>
        <v>-1.836E-3</v>
      </c>
      <c r="L81" s="134">
        <v>1547</v>
      </c>
      <c r="M81" s="165">
        <f t="shared" si="14"/>
        <v>-34.083503999999998</v>
      </c>
    </row>
    <row r="82" spans="1:13" s="129" customFormat="1">
      <c r="A82" s="322">
        <f t="shared" si="16"/>
        <v>76</v>
      </c>
      <c r="B82" s="308" t="s">
        <v>392</v>
      </c>
      <c r="C82" s="137" t="s">
        <v>45</v>
      </c>
      <c r="D82" s="138" t="s">
        <v>124</v>
      </c>
      <c r="E82" s="146" t="s">
        <v>149</v>
      </c>
      <c r="F82" s="134">
        <v>57.5</v>
      </c>
      <c r="G82" s="134">
        <f t="shared" si="19"/>
        <v>57.5</v>
      </c>
      <c r="H82" s="134">
        <v>350</v>
      </c>
      <c r="I82" s="134">
        <f t="shared" si="20"/>
        <v>20</v>
      </c>
      <c r="J82" s="135">
        <f t="shared" si="15"/>
        <v>-1.02E-4</v>
      </c>
      <c r="K82" s="133">
        <f t="shared" si="18"/>
        <v>-2.0400000000000001E-3</v>
      </c>
      <c r="L82" s="134">
        <v>23</v>
      </c>
      <c r="M82" s="165">
        <f t="shared" si="14"/>
        <v>-0.56303999999999998</v>
      </c>
    </row>
    <row r="83" spans="1:13" s="129" customFormat="1">
      <c r="A83" s="322">
        <f t="shared" si="16"/>
        <v>77</v>
      </c>
      <c r="B83" s="308" t="s">
        <v>392</v>
      </c>
      <c r="C83" s="137" t="s">
        <v>45</v>
      </c>
      <c r="D83" s="138" t="s">
        <v>124</v>
      </c>
      <c r="E83" s="146" t="s">
        <v>150</v>
      </c>
      <c r="F83" s="134">
        <v>62.5</v>
      </c>
      <c r="G83" s="134">
        <f t="shared" si="19"/>
        <v>62.5</v>
      </c>
      <c r="H83" s="134">
        <v>350</v>
      </c>
      <c r="I83" s="134">
        <f t="shared" si="20"/>
        <v>22</v>
      </c>
      <c r="J83" s="135">
        <f t="shared" si="15"/>
        <v>-1.02E-4</v>
      </c>
      <c r="K83" s="133">
        <f t="shared" si="18"/>
        <v>-2.2439999999999999E-3</v>
      </c>
      <c r="L83" s="134">
        <v>22</v>
      </c>
      <c r="M83" s="165">
        <f t="shared" si="14"/>
        <v>-0.59241599999999994</v>
      </c>
    </row>
    <row r="84" spans="1:13" s="129" customFormat="1">
      <c r="A84" s="322">
        <f t="shared" si="16"/>
        <v>78</v>
      </c>
      <c r="B84" s="308" t="s">
        <v>392</v>
      </c>
      <c r="C84" s="137" t="s">
        <v>45</v>
      </c>
      <c r="D84" s="138" t="s">
        <v>124</v>
      </c>
      <c r="E84" s="146" t="s">
        <v>151</v>
      </c>
      <c r="F84" s="134">
        <v>67.5</v>
      </c>
      <c r="G84" s="134">
        <f t="shared" si="19"/>
        <v>67.5</v>
      </c>
      <c r="H84" s="134">
        <v>350</v>
      </c>
      <c r="I84" s="134">
        <f t="shared" si="20"/>
        <v>24</v>
      </c>
      <c r="J84" s="135">
        <f t="shared" si="15"/>
        <v>-1.02E-4</v>
      </c>
      <c r="K84" s="133">
        <f t="shared" si="18"/>
        <v>-2.4480000000000001E-3</v>
      </c>
      <c r="L84" s="134">
        <v>2</v>
      </c>
      <c r="M84" s="165">
        <f t="shared" si="14"/>
        <v>-5.8751999999999999E-2</v>
      </c>
    </row>
    <row r="85" spans="1:13" s="129" customFormat="1">
      <c r="A85" s="322">
        <f t="shared" si="16"/>
        <v>79</v>
      </c>
      <c r="B85" s="308" t="s">
        <v>392</v>
      </c>
      <c r="C85" s="137" t="s">
        <v>45</v>
      </c>
      <c r="D85" s="138" t="s">
        <v>124</v>
      </c>
      <c r="E85" s="146" t="s">
        <v>152</v>
      </c>
      <c r="F85" s="134">
        <v>72.5</v>
      </c>
      <c r="G85" s="134">
        <f t="shared" si="19"/>
        <v>72.5</v>
      </c>
      <c r="H85" s="134">
        <v>350</v>
      </c>
      <c r="I85" s="134">
        <f t="shared" si="20"/>
        <v>25</v>
      </c>
      <c r="J85" s="135">
        <f t="shared" si="15"/>
        <v>-1.02E-4</v>
      </c>
      <c r="K85" s="133">
        <f t="shared" si="18"/>
        <v>-2.5500000000000002E-3</v>
      </c>
      <c r="L85" s="134">
        <v>24</v>
      </c>
      <c r="M85" s="165">
        <f t="shared" si="14"/>
        <v>-0.73440000000000005</v>
      </c>
    </row>
    <row r="86" spans="1:13" s="129" customFormat="1">
      <c r="A86" s="322">
        <f t="shared" si="16"/>
        <v>80</v>
      </c>
      <c r="B86" s="308" t="s">
        <v>392</v>
      </c>
      <c r="C86" s="137" t="s">
        <v>45</v>
      </c>
      <c r="D86" s="138" t="s">
        <v>124</v>
      </c>
      <c r="E86" s="146" t="s">
        <v>153</v>
      </c>
      <c r="F86" s="134">
        <v>77.5</v>
      </c>
      <c r="G86" s="134">
        <f t="shared" si="19"/>
        <v>77.5</v>
      </c>
      <c r="H86" s="134">
        <v>350</v>
      </c>
      <c r="I86" s="134">
        <f t="shared" si="20"/>
        <v>27</v>
      </c>
      <c r="J86" s="135">
        <f t="shared" si="15"/>
        <v>-1.02E-4</v>
      </c>
      <c r="K86" s="133">
        <f t="shared" si="18"/>
        <v>-2.7539999999999999E-3</v>
      </c>
      <c r="L86" s="134">
        <v>7</v>
      </c>
      <c r="M86" s="165">
        <f t="shared" si="14"/>
        <v>-0.23133599999999999</v>
      </c>
    </row>
    <row r="87" spans="1:13" s="129" customFormat="1">
      <c r="A87" s="322">
        <f t="shared" si="16"/>
        <v>81</v>
      </c>
      <c r="B87" s="308" t="s">
        <v>392</v>
      </c>
      <c r="C87" s="137" t="s">
        <v>45</v>
      </c>
      <c r="D87" s="138" t="s">
        <v>124</v>
      </c>
      <c r="E87" s="146" t="s">
        <v>154</v>
      </c>
      <c r="F87" s="134">
        <v>82.5</v>
      </c>
      <c r="G87" s="134">
        <f t="shared" si="19"/>
        <v>82.5</v>
      </c>
      <c r="H87" s="134">
        <v>350</v>
      </c>
      <c r="I87" s="134">
        <f t="shared" si="20"/>
        <v>29</v>
      </c>
      <c r="J87" s="135">
        <f t="shared" si="15"/>
        <v>-1.02E-4</v>
      </c>
      <c r="K87" s="133">
        <f t="shared" si="18"/>
        <v>-2.9580000000000001E-3</v>
      </c>
      <c r="L87" s="134">
        <v>0</v>
      </c>
      <c r="M87" s="165">
        <f t="shared" si="14"/>
        <v>0</v>
      </c>
    </row>
    <row r="88" spans="1:13" s="129" customFormat="1">
      <c r="A88" s="322">
        <f t="shared" si="16"/>
        <v>82</v>
      </c>
      <c r="B88" s="308" t="s">
        <v>392</v>
      </c>
      <c r="C88" s="137" t="s">
        <v>45</v>
      </c>
      <c r="D88" s="138" t="s">
        <v>124</v>
      </c>
      <c r="E88" s="146" t="s">
        <v>155</v>
      </c>
      <c r="F88" s="134">
        <v>87.5</v>
      </c>
      <c r="G88" s="134">
        <f t="shared" si="19"/>
        <v>87.5</v>
      </c>
      <c r="H88" s="134">
        <v>350</v>
      </c>
      <c r="I88" s="134">
        <f t="shared" si="20"/>
        <v>31</v>
      </c>
      <c r="J88" s="135">
        <f t="shared" si="15"/>
        <v>-1.02E-4</v>
      </c>
      <c r="K88" s="133">
        <f t="shared" si="18"/>
        <v>-3.1619999999999999E-3</v>
      </c>
      <c r="L88" s="134">
        <v>23</v>
      </c>
      <c r="M88" s="165">
        <f t="shared" si="14"/>
        <v>-0.87271199999999993</v>
      </c>
    </row>
    <row r="89" spans="1:13" s="129" customFormat="1">
      <c r="A89" s="322">
        <f t="shared" si="16"/>
        <v>83</v>
      </c>
      <c r="B89" s="308" t="s">
        <v>392</v>
      </c>
      <c r="C89" s="137" t="s">
        <v>45</v>
      </c>
      <c r="D89" s="138" t="s">
        <v>124</v>
      </c>
      <c r="E89" s="146" t="s">
        <v>156</v>
      </c>
      <c r="F89" s="134">
        <v>92.5</v>
      </c>
      <c r="G89" s="134">
        <f t="shared" si="19"/>
        <v>92.5</v>
      </c>
      <c r="H89" s="134">
        <v>350</v>
      </c>
      <c r="I89" s="134">
        <f t="shared" si="20"/>
        <v>32</v>
      </c>
      <c r="J89" s="135">
        <f t="shared" si="15"/>
        <v>-1.02E-4</v>
      </c>
      <c r="K89" s="133">
        <f t="shared" si="18"/>
        <v>-3.264E-3</v>
      </c>
      <c r="L89" s="134">
        <v>47</v>
      </c>
      <c r="M89" s="165">
        <f t="shared" si="14"/>
        <v>-1.8408959999999999</v>
      </c>
    </row>
    <row r="90" spans="1:13" s="129" customFormat="1">
      <c r="A90" s="322">
        <f t="shared" si="16"/>
        <v>84</v>
      </c>
      <c r="B90" s="308" t="s">
        <v>392</v>
      </c>
      <c r="C90" s="137" t="s">
        <v>45</v>
      </c>
      <c r="D90" s="138" t="s">
        <v>124</v>
      </c>
      <c r="E90" s="146" t="s">
        <v>157</v>
      </c>
      <c r="F90" s="134">
        <v>97.5</v>
      </c>
      <c r="G90" s="134">
        <f t="shared" si="19"/>
        <v>97.5</v>
      </c>
      <c r="H90" s="134">
        <v>350</v>
      </c>
      <c r="I90" s="134">
        <f t="shared" si="20"/>
        <v>34</v>
      </c>
      <c r="J90" s="135">
        <f t="shared" si="15"/>
        <v>-1.02E-4</v>
      </c>
      <c r="K90" s="133">
        <f t="shared" si="18"/>
        <v>-3.4680000000000002E-3</v>
      </c>
      <c r="L90" s="134">
        <v>113</v>
      </c>
      <c r="M90" s="165">
        <f t="shared" si="14"/>
        <v>-4.7026079999999997</v>
      </c>
    </row>
    <row r="91" spans="1:13" s="129" customFormat="1">
      <c r="A91" s="322">
        <f t="shared" si="16"/>
        <v>85</v>
      </c>
      <c r="B91" s="308" t="s">
        <v>392</v>
      </c>
      <c r="C91" s="137" t="s">
        <v>45</v>
      </c>
      <c r="D91" s="138" t="s">
        <v>124</v>
      </c>
      <c r="E91" s="146" t="s">
        <v>158</v>
      </c>
      <c r="F91" s="134">
        <v>102.5</v>
      </c>
      <c r="G91" s="134">
        <f t="shared" si="19"/>
        <v>102.5</v>
      </c>
      <c r="H91" s="134">
        <v>350</v>
      </c>
      <c r="I91" s="134">
        <f t="shared" si="20"/>
        <v>36</v>
      </c>
      <c r="J91" s="135">
        <f t="shared" si="15"/>
        <v>-1.02E-4</v>
      </c>
      <c r="K91" s="133">
        <f t="shared" si="18"/>
        <v>-3.6719999999999999E-3</v>
      </c>
      <c r="L91" s="134">
        <v>51</v>
      </c>
      <c r="M91" s="165">
        <f t="shared" si="14"/>
        <v>-2.2472639999999999</v>
      </c>
    </row>
    <row r="92" spans="1:13" s="129" customFormat="1">
      <c r="A92" s="322">
        <f t="shared" si="16"/>
        <v>86</v>
      </c>
      <c r="B92" s="308" t="s">
        <v>392</v>
      </c>
      <c r="C92" s="137" t="s">
        <v>45</v>
      </c>
      <c r="D92" s="138" t="s">
        <v>124</v>
      </c>
      <c r="E92" s="146" t="s">
        <v>159</v>
      </c>
      <c r="F92" s="134">
        <v>107.5</v>
      </c>
      <c r="G92" s="134">
        <f t="shared" si="19"/>
        <v>107.5</v>
      </c>
      <c r="H92" s="134">
        <v>350</v>
      </c>
      <c r="I92" s="134">
        <f t="shared" si="20"/>
        <v>38</v>
      </c>
      <c r="J92" s="135">
        <f t="shared" si="15"/>
        <v>-1.02E-4</v>
      </c>
      <c r="K92" s="133">
        <f t="shared" si="18"/>
        <v>-3.8760000000000001E-3</v>
      </c>
      <c r="L92" s="134">
        <v>1</v>
      </c>
      <c r="M92" s="165">
        <f t="shared" si="14"/>
        <v>-4.6511999999999998E-2</v>
      </c>
    </row>
    <row r="93" spans="1:13" s="129" customFormat="1">
      <c r="A93" s="322">
        <f t="shared" si="16"/>
        <v>87</v>
      </c>
      <c r="B93" s="308" t="s">
        <v>392</v>
      </c>
      <c r="C93" s="137" t="s">
        <v>45</v>
      </c>
      <c r="D93" s="138" t="s">
        <v>124</v>
      </c>
      <c r="E93" s="146" t="s">
        <v>160</v>
      </c>
      <c r="F93" s="134">
        <v>112.5</v>
      </c>
      <c r="G93" s="134">
        <f t="shared" si="19"/>
        <v>112.5</v>
      </c>
      <c r="H93" s="134">
        <v>350</v>
      </c>
      <c r="I93" s="134">
        <f t="shared" si="20"/>
        <v>39</v>
      </c>
      <c r="J93" s="135">
        <f t="shared" si="15"/>
        <v>-1.02E-4</v>
      </c>
      <c r="K93" s="133">
        <f t="shared" si="18"/>
        <v>-3.9779999999999998E-3</v>
      </c>
      <c r="L93" s="134">
        <v>0</v>
      </c>
      <c r="M93" s="165">
        <f t="shared" si="14"/>
        <v>0</v>
      </c>
    </row>
    <row r="94" spans="1:13" s="129" customFormat="1">
      <c r="A94" s="322">
        <f t="shared" si="16"/>
        <v>88</v>
      </c>
      <c r="B94" s="308" t="s">
        <v>392</v>
      </c>
      <c r="C94" s="137" t="s">
        <v>45</v>
      </c>
      <c r="D94" s="138" t="s">
        <v>124</v>
      </c>
      <c r="E94" s="146" t="s">
        <v>161</v>
      </c>
      <c r="F94" s="134">
        <v>117.5</v>
      </c>
      <c r="G94" s="134">
        <f t="shared" si="19"/>
        <v>117.5</v>
      </c>
      <c r="H94" s="134">
        <v>350</v>
      </c>
      <c r="I94" s="134">
        <f t="shared" si="20"/>
        <v>41</v>
      </c>
      <c r="J94" s="135">
        <f t="shared" si="15"/>
        <v>-1.02E-4</v>
      </c>
      <c r="K94" s="133">
        <f t="shared" si="18"/>
        <v>-4.182E-3</v>
      </c>
      <c r="L94" s="134">
        <v>1</v>
      </c>
      <c r="M94" s="165">
        <f t="shared" si="14"/>
        <v>-5.0183999999999999E-2</v>
      </c>
    </row>
    <row r="95" spans="1:13" s="129" customFormat="1">
      <c r="A95" s="322">
        <f t="shared" si="16"/>
        <v>89</v>
      </c>
      <c r="B95" s="308" t="s">
        <v>392</v>
      </c>
      <c r="C95" s="137" t="s">
        <v>45</v>
      </c>
      <c r="D95" s="138" t="s">
        <v>124</v>
      </c>
      <c r="E95" s="146" t="s">
        <v>162</v>
      </c>
      <c r="F95" s="134">
        <v>122.5</v>
      </c>
      <c r="G95" s="134">
        <f t="shared" si="19"/>
        <v>122.5</v>
      </c>
      <c r="H95" s="134">
        <v>350</v>
      </c>
      <c r="I95" s="134">
        <f t="shared" si="20"/>
        <v>43</v>
      </c>
      <c r="J95" s="135">
        <f t="shared" si="15"/>
        <v>-1.02E-4</v>
      </c>
      <c r="K95" s="133">
        <f t="shared" si="18"/>
        <v>-4.3860000000000001E-3</v>
      </c>
      <c r="L95" s="134">
        <v>0</v>
      </c>
      <c r="M95" s="165">
        <f t="shared" si="14"/>
        <v>0</v>
      </c>
    </row>
    <row r="96" spans="1:13" s="129" customFormat="1">
      <c r="A96" s="322">
        <f t="shared" si="16"/>
        <v>90</v>
      </c>
      <c r="B96" s="308" t="s">
        <v>392</v>
      </c>
      <c r="C96" s="137" t="s">
        <v>45</v>
      </c>
      <c r="D96" s="138" t="s">
        <v>124</v>
      </c>
      <c r="E96" s="146" t="s">
        <v>163</v>
      </c>
      <c r="F96" s="134">
        <v>127.5</v>
      </c>
      <c r="G96" s="134">
        <f t="shared" si="19"/>
        <v>127.5</v>
      </c>
      <c r="H96" s="134">
        <v>350</v>
      </c>
      <c r="I96" s="134">
        <f t="shared" si="20"/>
        <v>45</v>
      </c>
      <c r="J96" s="135">
        <f t="shared" si="15"/>
        <v>-1.02E-4</v>
      </c>
      <c r="K96" s="133">
        <f t="shared" si="18"/>
        <v>-4.5900000000000003E-3</v>
      </c>
      <c r="L96" s="134">
        <v>132</v>
      </c>
      <c r="M96" s="165">
        <f t="shared" si="14"/>
        <v>-7.2705600000000015</v>
      </c>
    </row>
    <row r="97" spans="1:13" s="129" customFormat="1">
      <c r="A97" s="322">
        <f t="shared" si="16"/>
        <v>91</v>
      </c>
      <c r="B97" s="308" t="s">
        <v>392</v>
      </c>
      <c r="C97" s="137" t="s">
        <v>45</v>
      </c>
      <c r="D97" s="138" t="s">
        <v>124</v>
      </c>
      <c r="E97" s="146" t="s">
        <v>164</v>
      </c>
      <c r="F97" s="134">
        <v>132.5</v>
      </c>
      <c r="G97" s="134">
        <f t="shared" si="19"/>
        <v>132.5</v>
      </c>
      <c r="H97" s="134">
        <v>350</v>
      </c>
      <c r="I97" s="134">
        <f t="shared" si="20"/>
        <v>46</v>
      </c>
      <c r="J97" s="135">
        <f t="shared" si="15"/>
        <v>-1.02E-4</v>
      </c>
      <c r="K97" s="133">
        <f t="shared" si="18"/>
        <v>-4.692E-3</v>
      </c>
      <c r="L97" s="134">
        <v>4</v>
      </c>
      <c r="M97" s="165">
        <f t="shared" si="14"/>
        <v>-0.225216</v>
      </c>
    </row>
    <row r="98" spans="1:13" s="129" customFormat="1">
      <c r="A98" s="322">
        <f t="shared" si="16"/>
        <v>92</v>
      </c>
      <c r="B98" s="308" t="s">
        <v>392</v>
      </c>
      <c r="C98" s="137" t="s">
        <v>45</v>
      </c>
      <c r="D98" s="138" t="s">
        <v>124</v>
      </c>
      <c r="E98" s="146" t="s">
        <v>165</v>
      </c>
      <c r="F98" s="134">
        <v>137.5</v>
      </c>
      <c r="G98" s="134">
        <f t="shared" si="19"/>
        <v>137.5</v>
      </c>
      <c r="H98" s="134">
        <v>350</v>
      </c>
      <c r="I98" s="134">
        <f t="shared" si="20"/>
        <v>48</v>
      </c>
      <c r="J98" s="135">
        <f t="shared" si="15"/>
        <v>-1.02E-4</v>
      </c>
      <c r="K98" s="133">
        <f t="shared" si="18"/>
        <v>-4.8960000000000002E-3</v>
      </c>
      <c r="L98" s="134">
        <v>145</v>
      </c>
      <c r="M98" s="165">
        <f t="shared" si="14"/>
        <v>-8.5190400000000004</v>
      </c>
    </row>
    <row r="99" spans="1:13" s="129" customFormat="1">
      <c r="A99" s="322">
        <f t="shared" si="16"/>
        <v>93</v>
      </c>
      <c r="B99" s="308" t="s">
        <v>392</v>
      </c>
      <c r="C99" s="137" t="s">
        <v>45</v>
      </c>
      <c r="D99" s="138" t="s">
        <v>124</v>
      </c>
      <c r="E99" s="146" t="s">
        <v>166</v>
      </c>
      <c r="F99" s="134">
        <v>142.5</v>
      </c>
      <c r="G99" s="134">
        <f t="shared" si="19"/>
        <v>142.5</v>
      </c>
      <c r="H99" s="134">
        <v>350</v>
      </c>
      <c r="I99" s="134">
        <f t="shared" si="20"/>
        <v>50</v>
      </c>
      <c r="J99" s="135">
        <f t="shared" si="15"/>
        <v>-1.02E-4</v>
      </c>
      <c r="K99" s="133">
        <f t="shared" si="18"/>
        <v>-5.1000000000000004E-3</v>
      </c>
      <c r="L99" s="134">
        <v>0</v>
      </c>
      <c r="M99" s="165">
        <f t="shared" si="14"/>
        <v>0</v>
      </c>
    </row>
    <row r="100" spans="1:13" s="129" customFormat="1">
      <c r="A100" s="322">
        <f t="shared" si="16"/>
        <v>94</v>
      </c>
      <c r="B100" s="308" t="s">
        <v>392</v>
      </c>
      <c r="C100" s="137" t="s">
        <v>45</v>
      </c>
      <c r="D100" s="138" t="s">
        <v>124</v>
      </c>
      <c r="E100" s="146" t="s">
        <v>167</v>
      </c>
      <c r="F100" s="134">
        <v>147.5</v>
      </c>
      <c r="G100" s="134">
        <f t="shared" si="19"/>
        <v>147.5</v>
      </c>
      <c r="H100" s="134">
        <v>350</v>
      </c>
      <c r="I100" s="134">
        <f t="shared" si="20"/>
        <v>52</v>
      </c>
      <c r="J100" s="135">
        <f t="shared" si="15"/>
        <v>-1.02E-4</v>
      </c>
      <c r="K100" s="133">
        <f t="shared" si="18"/>
        <v>-5.3039999999999997E-3</v>
      </c>
      <c r="L100" s="134">
        <v>0</v>
      </c>
      <c r="M100" s="165">
        <f t="shared" si="14"/>
        <v>0</v>
      </c>
    </row>
    <row r="101" spans="1:13" s="129" customFormat="1">
      <c r="A101" s="322">
        <f t="shared" si="16"/>
        <v>95</v>
      </c>
      <c r="B101" s="308" t="s">
        <v>392</v>
      </c>
      <c r="C101" s="137" t="s">
        <v>45</v>
      </c>
      <c r="D101" s="138" t="s">
        <v>124</v>
      </c>
      <c r="E101" s="146" t="s">
        <v>168</v>
      </c>
      <c r="F101" s="134">
        <v>152.5</v>
      </c>
      <c r="G101" s="134">
        <f t="shared" si="19"/>
        <v>152.5</v>
      </c>
      <c r="H101" s="134">
        <v>350</v>
      </c>
      <c r="I101" s="134">
        <f t="shared" si="20"/>
        <v>53</v>
      </c>
      <c r="J101" s="135">
        <f t="shared" si="15"/>
        <v>-1.02E-4</v>
      </c>
      <c r="K101" s="133">
        <f t="shared" si="18"/>
        <v>-5.4060000000000002E-3</v>
      </c>
      <c r="L101" s="134">
        <v>0</v>
      </c>
      <c r="M101" s="165">
        <f t="shared" si="14"/>
        <v>0</v>
      </c>
    </row>
    <row r="102" spans="1:13" s="129" customFormat="1">
      <c r="A102" s="322">
        <f t="shared" si="16"/>
        <v>96</v>
      </c>
      <c r="B102" s="308" t="s">
        <v>392</v>
      </c>
      <c r="C102" s="137" t="s">
        <v>45</v>
      </c>
      <c r="D102" s="138" t="s">
        <v>124</v>
      </c>
      <c r="E102" s="146" t="s">
        <v>169</v>
      </c>
      <c r="F102" s="134">
        <v>157.5</v>
      </c>
      <c r="G102" s="134">
        <f t="shared" si="19"/>
        <v>157.5</v>
      </c>
      <c r="H102" s="134">
        <v>350</v>
      </c>
      <c r="I102" s="134">
        <f t="shared" si="20"/>
        <v>55</v>
      </c>
      <c r="J102" s="135">
        <f t="shared" si="15"/>
        <v>-1.02E-4</v>
      </c>
      <c r="K102" s="133">
        <f t="shared" si="18"/>
        <v>-5.6099999999999995E-3</v>
      </c>
      <c r="L102" s="134">
        <v>0</v>
      </c>
      <c r="M102" s="165">
        <f t="shared" si="14"/>
        <v>0</v>
      </c>
    </row>
    <row r="103" spans="1:13" s="129" customFormat="1">
      <c r="A103" s="322">
        <f t="shared" si="16"/>
        <v>97</v>
      </c>
      <c r="B103" s="308" t="s">
        <v>392</v>
      </c>
      <c r="C103" s="137" t="s">
        <v>45</v>
      </c>
      <c r="D103" s="138" t="s">
        <v>124</v>
      </c>
      <c r="E103" s="146" t="s">
        <v>170</v>
      </c>
      <c r="F103" s="134">
        <v>162.5</v>
      </c>
      <c r="G103" s="134">
        <f t="shared" si="19"/>
        <v>162.5</v>
      </c>
      <c r="H103" s="134">
        <v>350</v>
      </c>
      <c r="I103" s="134">
        <f t="shared" si="20"/>
        <v>57</v>
      </c>
      <c r="J103" s="135">
        <f t="shared" si="15"/>
        <v>-1.02E-4</v>
      </c>
      <c r="K103" s="133">
        <f t="shared" si="18"/>
        <v>-5.8139999999999997E-3</v>
      </c>
      <c r="L103" s="134">
        <v>0</v>
      </c>
      <c r="M103" s="165">
        <f t="shared" si="14"/>
        <v>0</v>
      </c>
    </row>
    <row r="104" spans="1:13" s="129" customFormat="1">
      <c r="A104" s="322">
        <f t="shared" si="16"/>
        <v>98</v>
      </c>
      <c r="B104" s="308" t="s">
        <v>392</v>
      </c>
      <c r="C104" s="137" t="s">
        <v>45</v>
      </c>
      <c r="D104" s="138" t="s">
        <v>124</v>
      </c>
      <c r="E104" s="146" t="s">
        <v>171</v>
      </c>
      <c r="F104" s="134">
        <v>167.5</v>
      </c>
      <c r="G104" s="134">
        <f t="shared" si="19"/>
        <v>167.5</v>
      </c>
      <c r="H104" s="134">
        <v>350</v>
      </c>
      <c r="I104" s="134">
        <f t="shared" si="20"/>
        <v>59</v>
      </c>
      <c r="J104" s="135">
        <f t="shared" si="15"/>
        <v>-1.02E-4</v>
      </c>
      <c r="K104" s="133">
        <f t="shared" si="18"/>
        <v>-6.0179999999999999E-3</v>
      </c>
      <c r="L104" s="134">
        <v>4</v>
      </c>
      <c r="M104" s="165">
        <f t="shared" si="14"/>
        <v>-0.28886400000000001</v>
      </c>
    </row>
    <row r="105" spans="1:13" s="129" customFormat="1">
      <c r="A105" s="322">
        <f t="shared" si="16"/>
        <v>99</v>
      </c>
      <c r="B105" s="308" t="s">
        <v>392</v>
      </c>
      <c r="C105" s="137" t="s">
        <v>45</v>
      </c>
      <c r="D105" s="138" t="s">
        <v>124</v>
      </c>
      <c r="E105" s="146" t="s">
        <v>172</v>
      </c>
      <c r="F105" s="134">
        <v>172.5</v>
      </c>
      <c r="G105" s="134">
        <f t="shared" si="19"/>
        <v>172.5</v>
      </c>
      <c r="H105" s="134">
        <v>350</v>
      </c>
      <c r="I105" s="134">
        <f t="shared" si="20"/>
        <v>60</v>
      </c>
      <c r="J105" s="135">
        <f t="shared" si="15"/>
        <v>-1.02E-4</v>
      </c>
      <c r="K105" s="133">
        <f t="shared" si="18"/>
        <v>-6.1199999999999996E-3</v>
      </c>
      <c r="L105" s="134">
        <v>0</v>
      </c>
      <c r="M105" s="165">
        <f t="shared" si="14"/>
        <v>0</v>
      </c>
    </row>
    <row r="106" spans="1:13" s="129" customFormat="1">
      <c r="A106" s="322">
        <f t="shared" si="16"/>
        <v>100</v>
      </c>
      <c r="B106" s="308" t="s">
        <v>392</v>
      </c>
      <c r="C106" s="137" t="s">
        <v>45</v>
      </c>
      <c r="D106" s="138" t="s">
        <v>124</v>
      </c>
      <c r="E106" s="146" t="s">
        <v>173</v>
      </c>
      <c r="F106" s="134">
        <v>177.5</v>
      </c>
      <c r="G106" s="134">
        <f t="shared" si="19"/>
        <v>177.5</v>
      </c>
      <c r="H106" s="134">
        <v>350</v>
      </c>
      <c r="I106" s="134">
        <f t="shared" si="20"/>
        <v>62</v>
      </c>
      <c r="J106" s="135">
        <f t="shared" si="15"/>
        <v>-1.02E-4</v>
      </c>
      <c r="K106" s="133">
        <f t="shared" si="18"/>
        <v>-6.3239999999999998E-3</v>
      </c>
      <c r="L106" s="134">
        <v>1</v>
      </c>
      <c r="M106" s="165">
        <f t="shared" si="14"/>
        <v>-7.5887999999999997E-2</v>
      </c>
    </row>
    <row r="107" spans="1:13" s="129" customFormat="1">
      <c r="A107" s="322">
        <f t="shared" si="16"/>
        <v>101</v>
      </c>
      <c r="B107" s="308" t="s">
        <v>392</v>
      </c>
      <c r="C107" s="137" t="s">
        <v>45</v>
      </c>
      <c r="D107" s="138" t="s">
        <v>124</v>
      </c>
      <c r="E107" s="146" t="s">
        <v>174</v>
      </c>
      <c r="F107" s="134">
        <v>182.5</v>
      </c>
      <c r="G107" s="134">
        <f t="shared" si="19"/>
        <v>182.5</v>
      </c>
      <c r="H107" s="134">
        <v>350</v>
      </c>
      <c r="I107" s="134">
        <f t="shared" si="20"/>
        <v>64</v>
      </c>
      <c r="J107" s="135">
        <f t="shared" si="15"/>
        <v>-1.02E-4</v>
      </c>
      <c r="K107" s="133">
        <f t="shared" si="18"/>
        <v>-6.5279999999999999E-3</v>
      </c>
      <c r="L107" s="134">
        <v>0</v>
      </c>
      <c r="M107" s="165">
        <f t="shared" si="14"/>
        <v>0</v>
      </c>
    </row>
    <row r="108" spans="1:13" s="129" customFormat="1">
      <c r="A108" s="322">
        <f t="shared" si="16"/>
        <v>102</v>
      </c>
      <c r="B108" s="308" t="s">
        <v>392</v>
      </c>
      <c r="C108" s="137" t="s">
        <v>45</v>
      </c>
      <c r="D108" s="138" t="s">
        <v>124</v>
      </c>
      <c r="E108" s="146" t="s">
        <v>175</v>
      </c>
      <c r="F108" s="134">
        <v>187.5</v>
      </c>
      <c r="G108" s="134">
        <f t="shared" si="19"/>
        <v>187.5</v>
      </c>
      <c r="H108" s="134">
        <v>350</v>
      </c>
      <c r="I108" s="134">
        <f t="shared" si="20"/>
        <v>66</v>
      </c>
      <c r="J108" s="135">
        <f t="shared" si="15"/>
        <v>-1.02E-4</v>
      </c>
      <c r="K108" s="133">
        <f t="shared" si="18"/>
        <v>-6.7320000000000001E-3</v>
      </c>
      <c r="L108" s="134">
        <v>2</v>
      </c>
      <c r="M108" s="165">
        <f t="shared" si="14"/>
        <v>-0.16156799999999999</v>
      </c>
    </row>
    <row r="109" spans="1:13" s="129" customFormat="1">
      <c r="A109" s="322">
        <f t="shared" si="16"/>
        <v>103</v>
      </c>
      <c r="B109" s="308" t="s">
        <v>392</v>
      </c>
      <c r="C109" s="137" t="s">
        <v>45</v>
      </c>
      <c r="D109" s="138" t="s">
        <v>124</v>
      </c>
      <c r="E109" s="146" t="s">
        <v>176</v>
      </c>
      <c r="F109" s="134">
        <v>192.5</v>
      </c>
      <c r="G109" s="134">
        <f t="shared" si="19"/>
        <v>192.5</v>
      </c>
      <c r="H109" s="134">
        <v>350</v>
      </c>
      <c r="I109" s="134">
        <f t="shared" si="20"/>
        <v>67</v>
      </c>
      <c r="J109" s="135">
        <f t="shared" si="15"/>
        <v>-1.02E-4</v>
      </c>
      <c r="K109" s="133">
        <f t="shared" si="18"/>
        <v>-6.8339999999999998E-3</v>
      </c>
      <c r="L109" s="134">
        <v>0</v>
      </c>
      <c r="M109" s="165">
        <f t="shared" si="14"/>
        <v>0</v>
      </c>
    </row>
    <row r="110" spans="1:13" s="129" customFormat="1">
      <c r="A110" s="322">
        <f t="shared" si="16"/>
        <v>104</v>
      </c>
      <c r="B110" s="308" t="s">
        <v>400</v>
      </c>
      <c r="C110" s="137" t="s">
        <v>45</v>
      </c>
      <c r="D110" s="138" t="s">
        <v>124</v>
      </c>
      <c r="E110" s="146" t="s">
        <v>177</v>
      </c>
      <c r="F110" s="134">
        <v>197.5</v>
      </c>
      <c r="G110" s="134">
        <f t="shared" si="19"/>
        <v>197.5</v>
      </c>
      <c r="H110" s="134">
        <v>350</v>
      </c>
      <c r="I110" s="134">
        <f t="shared" si="20"/>
        <v>69</v>
      </c>
      <c r="J110" s="135">
        <f t="shared" si="15"/>
        <v>-1.02E-4</v>
      </c>
      <c r="K110" s="133">
        <f t="shared" si="18"/>
        <v>-7.038E-3</v>
      </c>
      <c r="L110" s="134">
        <v>30</v>
      </c>
      <c r="M110" s="165">
        <f t="shared" si="14"/>
        <v>-2.5336799999999999</v>
      </c>
    </row>
    <row r="111" spans="1:13" s="129" customFormat="1">
      <c r="A111" s="322">
        <f t="shared" si="16"/>
        <v>105</v>
      </c>
      <c r="B111" s="308" t="s">
        <v>400</v>
      </c>
      <c r="C111" s="137" t="s">
        <v>45</v>
      </c>
      <c r="D111" s="138" t="s">
        <v>124</v>
      </c>
      <c r="E111" s="146" t="s">
        <v>178</v>
      </c>
      <c r="F111" s="134">
        <v>202.5</v>
      </c>
      <c r="G111" s="134">
        <f t="shared" si="19"/>
        <v>202.5</v>
      </c>
      <c r="H111" s="134">
        <v>350</v>
      </c>
      <c r="I111" s="134">
        <f t="shared" si="20"/>
        <v>71</v>
      </c>
      <c r="J111" s="135">
        <f t="shared" si="15"/>
        <v>-1.02E-4</v>
      </c>
      <c r="K111" s="133">
        <f t="shared" si="18"/>
        <v>-7.2420000000000002E-3</v>
      </c>
      <c r="L111" s="134">
        <v>3</v>
      </c>
      <c r="M111" s="165">
        <f t="shared" si="14"/>
        <v>-0.26071200000000005</v>
      </c>
    </row>
    <row r="112" spans="1:13" s="129" customFormat="1">
      <c r="A112" s="322">
        <f t="shared" si="16"/>
        <v>106</v>
      </c>
      <c r="B112" s="308" t="s">
        <v>400</v>
      </c>
      <c r="C112" s="137" t="s">
        <v>45</v>
      </c>
      <c r="D112" s="138" t="s">
        <v>124</v>
      </c>
      <c r="E112" s="146" t="s">
        <v>179</v>
      </c>
      <c r="F112" s="134">
        <v>207.5</v>
      </c>
      <c r="G112" s="134">
        <f t="shared" si="19"/>
        <v>207.5</v>
      </c>
      <c r="H112" s="134">
        <v>350</v>
      </c>
      <c r="I112" s="134">
        <f t="shared" si="20"/>
        <v>73</v>
      </c>
      <c r="J112" s="135">
        <f t="shared" si="15"/>
        <v>-1.02E-4</v>
      </c>
      <c r="K112" s="133">
        <f t="shared" si="18"/>
        <v>-7.4460000000000004E-3</v>
      </c>
      <c r="L112" s="134">
        <v>5</v>
      </c>
      <c r="M112" s="165">
        <f t="shared" si="14"/>
        <v>-0.44675999999999999</v>
      </c>
    </row>
    <row r="113" spans="1:13" s="129" customFormat="1">
      <c r="A113" s="322">
        <f t="shared" si="16"/>
        <v>107</v>
      </c>
      <c r="B113" s="308" t="s">
        <v>400</v>
      </c>
      <c r="C113" s="137" t="s">
        <v>45</v>
      </c>
      <c r="D113" s="138" t="s">
        <v>124</v>
      </c>
      <c r="E113" s="146" t="s">
        <v>180</v>
      </c>
      <c r="F113" s="134">
        <v>212.5</v>
      </c>
      <c r="G113" s="134">
        <f t="shared" si="19"/>
        <v>212.5</v>
      </c>
      <c r="H113" s="134">
        <v>350</v>
      </c>
      <c r="I113" s="134">
        <f t="shared" si="20"/>
        <v>74</v>
      </c>
      <c r="J113" s="135">
        <f t="shared" si="15"/>
        <v>-1.02E-4</v>
      </c>
      <c r="K113" s="133">
        <f t="shared" si="18"/>
        <v>-7.548E-3</v>
      </c>
      <c r="L113" s="134">
        <v>0</v>
      </c>
      <c r="M113" s="165">
        <f t="shared" si="14"/>
        <v>0</v>
      </c>
    </row>
    <row r="114" spans="1:13" s="129" customFormat="1">
      <c r="A114" s="322">
        <f t="shared" si="16"/>
        <v>108</v>
      </c>
      <c r="B114" s="308" t="s">
        <v>400</v>
      </c>
      <c r="C114" s="137" t="s">
        <v>45</v>
      </c>
      <c r="D114" s="138" t="s">
        <v>124</v>
      </c>
      <c r="E114" s="146" t="s">
        <v>181</v>
      </c>
      <c r="F114" s="134">
        <v>217.5</v>
      </c>
      <c r="G114" s="134">
        <f t="shared" si="19"/>
        <v>217.5</v>
      </c>
      <c r="H114" s="134">
        <v>350</v>
      </c>
      <c r="I114" s="134">
        <f t="shared" si="20"/>
        <v>76</v>
      </c>
      <c r="J114" s="135">
        <f t="shared" si="15"/>
        <v>-1.02E-4</v>
      </c>
      <c r="K114" s="133">
        <f t="shared" si="18"/>
        <v>-7.7520000000000002E-3</v>
      </c>
      <c r="L114" s="134">
        <v>0</v>
      </c>
      <c r="M114" s="165">
        <f t="shared" si="14"/>
        <v>0</v>
      </c>
    </row>
    <row r="115" spans="1:13" s="129" customFormat="1">
      <c r="A115" s="322">
        <f t="shared" si="16"/>
        <v>109</v>
      </c>
      <c r="B115" s="308" t="s">
        <v>400</v>
      </c>
      <c r="C115" s="137" t="s">
        <v>45</v>
      </c>
      <c r="D115" s="138" t="s">
        <v>124</v>
      </c>
      <c r="E115" s="146" t="s">
        <v>182</v>
      </c>
      <c r="F115" s="134">
        <v>222.5</v>
      </c>
      <c r="G115" s="134">
        <f t="shared" si="19"/>
        <v>222.5</v>
      </c>
      <c r="H115" s="134">
        <v>350</v>
      </c>
      <c r="I115" s="134">
        <f t="shared" si="20"/>
        <v>78</v>
      </c>
      <c r="J115" s="135">
        <f t="shared" si="15"/>
        <v>-1.02E-4</v>
      </c>
      <c r="K115" s="133">
        <f t="shared" si="18"/>
        <v>-7.9559999999999995E-3</v>
      </c>
      <c r="L115" s="134">
        <v>0</v>
      </c>
      <c r="M115" s="165">
        <f t="shared" si="14"/>
        <v>0</v>
      </c>
    </row>
    <row r="116" spans="1:13" s="129" customFormat="1">
      <c r="A116" s="322">
        <f t="shared" si="16"/>
        <v>110</v>
      </c>
      <c r="B116" s="308" t="s">
        <v>400</v>
      </c>
      <c r="C116" s="137" t="s">
        <v>45</v>
      </c>
      <c r="D116" s="138" t="s">
        <v>124</v>
      </c>
      <c r="E116" s="146" t="s">
        <v>183</v>
      </c>
      <c r="F116" s="134">
        <v>227.5</v>
      </c>
      <c r="G116" s="134">
        <f t="shared" si="19"/>
        <v>227.5</v>
      </c>
      <c r="H116" s="134">
        <v>350</v>
      </c>
      <c r="I116" s="134">
        <f t="shared" si="20"/>
        <v>80</v>
      </c>
      <c r="J116" s="135">
        <f t="shared" si="15"/>
        <v>-1.02E-4</v>
      </c>
      <c r="K116" s="133">
        <f t="shared" si="18"/>
        <v>-8.1600000000000006E-3</v>
      </c>
      <c r="L116" s="134">
        <v>0</v>
      </c>
      <c r="M116" s="165">
        <f t="shared" si="14"/>
        <v>0</v>
      </c>
    </row>
    <row r="117" spans="1:13" s="129" customFormat="1">
      <c r="A117" s="322">
        <f t="shared" si="16"/>
        <v>111</v>
      </c>
      <c r="B117" s="308" t="s">
        <v>400</v>
      </c>
      <c r="C117" s="137" t="s">
        <v>45</v>
      </c>
      <c r="D117" s="138" t="s">
        <v>124</v>
      </c>
      <c r="E117" s="146" t="s">
        <v>184</v>
      </c>
      <c r="F117" s="134">
        <v>232.5</v>
      </c>
      <c r="G117" s="134">
        <f t="shared" si="19"/>
        <v>232.5</v>
      </c>
      <c r="H117" s="134">
        <v>350</v>
      </c>
      <c r="I117" s="134">
        <f t="shared" si="20"/>
        <v>81</v>
      </c>
      <c r="J117" s="135">
        <f t="shared" si="15"/>
        <v>-1.02E-4</v>
      </c>
      <c r="K117" s="133">
        <f t="shared" si="18"/>
        <v>-8.2620000000000002E-3</v>
      </c>
      <c r="L117" s="134">
        <v>0</v>
      </c>
      <c r="M117" s="165">
        <f t="shared" si="14"/>
        <v>0</v>
      </c>
    </row>
    <row r="118" spans="1:13" s="129" customFormat="1">
      <c r="A118" s="322">
        <f t="shared" si="16"/>
        <v>112</v>
      </c>
      <c r="B118" s="308" t="s">
        <v>400</v>
      </c>
      <c r="C118" s="137" t="s">
        <v>45</v>
      </c>
      <c r="D118" s="138" t="s">
        <v>124</v>
      </c>
      <c r="E118" s="146" t="s">
        <v>185</v>
      </c>
      <c r="F118" s="134">
        <v>237.5</v>
      </c>
      <c r="G118" s="134">
        <f t="shared" si="19"/>
        <v>237.5</v>
      </c>
      <c r="H118" s="134">
        <v>350</v>
      </c>
      <c r="I118" s="134">
        <f t="shared" si="20"/>
        <v>83</v>
      </c>
      <c r="J118" s="135">
        <f t="shared" si="15"/>
        <v>-1.02E-4</v>
      </c>
      <c r="K118" s="133">
        <f t="shared" si="18"/>
        <v>-8.4659999999999996E-3</v>
      </c>
      <c r="L118" s="134">
        <v>0</v>
      </c>
      <c r="M118" s="165">
        <f t="shared" si="14"/>
        <v>0</v>
      </c>
    </row>
    <row r="119" spans="1:13" s="129" customFormat="1">
      <c r="A119" s="322">
        <f t="shared" si="16"/>
        <v>113</v>
      </c>
      <c r="B119" s="308" t="s">
        <v>400</v>
      </c>
      <c r="C119" s="137" t="s">
        <v>45</v>
      </c>
      <c r="D119" s="138" t="s">
        <v>124</v>
      </c>
      <c r="E119" s="146" t="s">
        <v>186</v>
      </c>
      <c r="F119" s="134">
        <v>242.5</v>
      </c>
      <c r="G119" s="134">
        <f t="shared" si="19"/>
        <v>242.5</v>
      </c>
      <c r="H119" s="134">
        <v>350</v>
      </c>
      <c r="I119" s="134">
        <f t="shared" si="20"/>
        <v>85</v>
      </c>
      <c r="J119" s="135">
        <f t="shared" si="15"/>
        <v>-1.02E-4</v>
      </c>
      <c r="K119" s="133">
        <f t="shared" si="18"/>
        <v>-8.6700000000000006E-3</v>
      </c>
      <c r="L119" s="134">
        <v>0</v>
      </c>
      <c r="M119" s="165">
        <f t="shared" si="14"/>
        <v>0</v>
      </c>
    </row>
    <row r="120" spans="1:13" s="129" customFormat="1">
      <c r="A120" s="322">
        <f t="shared" si="16"/>
        <v>114</v>
      </c>
      <c r="B120" s="308" t="s">
        <v>400</v>
      </c>
      <c r="C120" s="137" t="s">
        <v>45</v>
      </c>
      <c r="D120" s="138" t="s">
        <v>124</v>
      </c>
      <c r="E120" s="146" t="s">
        <v>187</v>
      </c>
      <c r="F120" s="134">
        <v>247.5</v>
      </c>
      <c r="G120" s="134">
        <f t="shared" si="19"/>
        <v>247.5</v>
      </c>
      <c r="H120" s="134">
        <v>350</v>
      </c>
      <c r="I120" s="134">
        <f t="shared" si="20"/>
        <v>87</v>
      </c>
      <c r="J120" s="135">
        <f t="shared" si="15"/>
        <v>-1.02E-4</v>
      </c>
      <c r="K120" s="133">
        <f t="shared" si="18"/>
        <v>-8.8739999999999999E-3</v>
      </c>
      <c r="L120" s="134">
        <v>0</v>
      </c>
      <c r="M120" s="165">
        <f t="shared" si="14"/>
        <v>0</v>
      </c>
    </row>
    <row r="121" spans="1:13" s="129" customFormat="1">
      <c r="A121" s="322">
        <f t="shared" si="16"/>
        <v>115</v>
      </c>
      <c r="B121" s="308" t="s">
        <v>400</v>
      </c>
      <c r="C121" s="137" t="s">
        <v>45</v>
      </c>
      <c r="D121" s="138" t="s">
        <v>124</v>
      </c>
      <c r="E121" s="146" t="s">
        <v>188</v>
      </c>
      <c r="F121" s="134">
        <v>252.5</v>
      </c>
      <c r="G121" s="134">
        <f t="shared" si="19"/>
        <v>252.5</v>
      </c>
      <c r="H121" s="134">
        <v>350</v>
      </c>
      <c r="I121" s="134">
        <f t="shared" si="20"/>
        <v>88</v>
      </c>
      <c r="J121" s="135">
        <f t="shared" si="15"/>
        <v>-1.02E-4</v>
      </c>
      <c r="K121" s="133">
        <f t="shared" si="18"/>
        <v>-8.9759999999999996E-3</v>
      </c>
      <c r="L121" s="134">
        <v>0</v>
      </c>
      <c r="M121" s="165">
        <f t="shared" si="14"/>
        <v>0</v>
      </c>
    </row>
    <row r="122" spans="1:13" s="129" customFormat="1">
      <c r="A122" s="322">
        <f t="shared" si="16"/>
        <v>116</v>
      </c>
      <c r="B122" s="308" t="s">
        <v>400</v>
      </c>
      <c r="C122" s="137" t="s">
        <v>45</v>
      </c>
      <c r="D122" s="138" t="s">
        <v>124</v>
      </c>
      <c r="E122" s="146" t="s">
        <v>189</v>
      </c>
      <c r="F122" s="134">
        <v>257.5</v>
      </c>
      <c r="G122" s="134">
        <f t="shared" si="19"/>
        <v>257.5</v>
      </c>
      <c r="H122" s="134">
        <v>350</v>
      </c>
      <c r="I122" s="134">
        <f t="shared" si="20"/>
        <v>90</v>
      </c>
      <c r="J122" s="135">
        <f t="shared" si="15"/>
        <v>-1.02E-4</v>
      </c>
      <c r="K122" s="133">
        <f t="shared" si="18"/>
        <v>-9.1800000000000007E-3</v>
      </c>
      <c r="L122" s="134">
        <v>3</v>
      </c>
      <c r="M122" s="165">
        <f t="shared" si="14"/>
        <v>-0.33048</v>
      </c>
    </row>
    <row r="123" spans="1:13" s="129" customFormat="1">
      <c r="A123" s="322">
        <f t="shared" si="16"/>
        <v>117</v>
      </c>
      <c r="B123" s="308" t="s">
        <v>400</v>
      </c>
      <c r="C123" s="137" t="s">
        <v>45</v>
      </c>
      <c r="D123" s="138" t="s">
        <v>124</v>
      </c>
      <c r="E123" s="146" t="s">
        <v>190</v>
      </c>
      <c r="F123" s="134">
        <v>262.5</v>
      </c>
      <c r="G123" s="134">
        <f t="shared" si="19"/>
        <v>262.5</v>
      </c>
      <c r="H123" s="134">
        <v>350</v>
      </c>
      <c r="I123" s="134">
        <f t="shared" si="20"/>
        <v>92</v>
      </c>
      <c r="J123" s="135">
        <f t="shared" si="15"/>
        <v>-1.02E-4</v>
      </c>
      <c r="K123" s="133">
        <f t="shared" si="18"/>
        <v>-9.384E-3</v>
      </c>
      <c r="L123" s="134">
        <v>0</v>
      </c>
      <c r="M123" s="165">
        <f t="shared" si="14"/>
        <v>0</v>
      </c>
    </row>
    <row r="124" spans="1:13" s="129" customFormat="1">
      <c r="A124" s="322">
        <f t="shared" si="16"/>
        <v>118</v>
      </c>
      <c r="B124" s="308" t="s">
        <v>400</v>
      </c>
      <c r="C124" s="137" t="s">
        <v>45</v>
      </c>
      <c r="D124" s="138" t="s">
        <v>124</v>
      </c>
      <c r="E124" s="146" t="s">
        <v>191</v>
      </c>
      <c r="F124" s="134">
        <v>267.5</v>
      </c>
      <c r="G124" s="134">
        <f t="shared" si="19"/>
        <v>267.5</v>
      </c>
      <c r="H124" s="134">
        <v>350</v>
      </c>
      <c r="I124" s="134">
        <f t="shared" si="20"/>
        <v>94</v>
      </c>
      <c r="J124" s="135">
        <f t="shared" si="15"/>
        <v>-1.02E-4</v>
      </c>
      <c r="K124" s="133">
        <f t="shared" si="18"/>
        <v>-9.5879999999999993E-3</v>
      </c>
      <c r="L124" s="134">
        <v>0</v>
      </c>
      <c r="M124" s="165">
        <f t="shared" ref="M124:M130" si="21">+L124*K124*12</f>
        <v>0</v>
      </c>
    </row>
    <row r="125" spans="1:13" s="129" customFormat="1">
      <c r="A125" s="322">
        <f t="shared" si="16"/>
        <v>119</v>
      </c>
      <c r="B125" s="308" t="s">
        <v>400</v>
      </c>
      <c r="C125" s="137" t="s">
        <v>45</v>
      </c>
      <c r="D125" s="138" t="s">
        <v>124</v>
      </c>
      <c r="E125" s="146" t="s">
        <v>192</v>
      </c>
      <c r="F125" s="134">
        <v>272.5</v>
      </c>
      <c r="G125" s="134">
        <f t="shared" si="19"/>
        <v>272.5</v>
      </c>
      <c r="H125" s="134">
        <v>350</v>
      </c>
      <c r="I125" s="134">
        <f t="shared" si="20"/>
        <v>95</v>
      </c>
      <c r="J125" s="135">
        <f t="shared" si="15"/>
        <v>-1.02E-4</v>
      </c>
      <c r="K125" s="133">
        <f t="shared" si="18"/>
        <v>-9.6900000000000007E-3</v>
      </c>
      <c r="L125" s="134">
        <v>0</v>
      </c>
      <c r="M125" s="165">
        <f t="shared" si="21"/>
        <v>0</v>
      </c>
    </row>
    <row r="126" spans="1:13" s="129" customFormat="1">
      <c r="A126" s="322">
        <f t="shared" si="16"/>
        <v>120</v>
      </c>
      <c r="B126" s="308" t="s">
        <v>400</v>
      </c>
      <c r="C126" s="137" t="s">
        <v>45</v>
      </c>
      <c r="D126" s="138" t="s">
        <v>124</v>
      </c>
      <c r="E126" s="146" t="s">
        <v>193</v>
      </c>
      <c r="F126" s="134">
        <v>277.5</v>
      </c>
      <c r="G126" s="134">
        <f t="shared" si="19"/>
        <v>277.5</v>
      </c>
      <c r="H126" s="134">
        <v>350</v>
      </c>
      <c r="I126" s="134">
        <f t="shared" si="20"/>
        <v>97</v>
      </c>
      <c r="J126" s="135">
        <f t="shared" si="15"/>
        <v>-1.02E-4</v>
      </c>
      <c r="K126" s="133">
        <f t="shared" si="18"/>
        <v>-9.894E-3</v>
      </c>
      <c r="L126" s="134">
        <v>1</v>
      </c>
      <c r="M126" s="165">
        <f t="shared" si="21"/>
        <v>-0.118728</v>
      </c>
    </row>
    <row r="127" spans="1:13" s="129" customFormat="1">
      <c r="A127" s="322">
        <f t="shared" si="16"/>
        <v>121</v>
      </c>
      <c r="B127" s="308" t="s">
        <v>400</v>
      </c>
      <c r="C127" s="137" t="s">
        <v>45</v>
      </c>
      <c r="D127" s="138" t="s">
        <v>124</v>
      </c>
      <c r="E127" s="146" t="s">
        <v>194</v>
      </c>
      <c r="F127" s="134">
        <v>282.5</v>
      </c>
      <c r="G127" s="134">
        <f t="shared" si="19"/>
        <v>282.5</v>
      </c>
      <c r="H127" s="134">
        <v>350</v>
      </c>
      <c r="I127" s="134">
        <f t="shared" si="20"/>
        <v>99</v>
      </c>
      <c r="J127" s="135">
        <f t="shared" si="15"/>
        <v>-1.02E-4</v>
      </c>
      <c r="K127" s="133">
        <f t="shared" si="18"/>
        <v>-1.0097999999999999E-2</v>
      </c>
      <c r="L127" s="134">
        <v>1</v>
      </c>
      <c r="M127" s="165">
        <f t="shared" si="21"/>
        <v>-0.12117599999999999</v>
      </c>
    </row>
    <row r="128" spans="1:13" s="129" customFormat="1">
      <c r="A128" s="322">
        <f t="shared" si="16"/>
        <v>122</v>
      </c>
      <c r="B128" s="308" t="s">
        <v>400</v>
      </c>
      <c r="C128" s="137" t="s">
        <v>45</v>
      </c>
      <c r="D128" s="138" t="s">
        <v>124</v>
      </c>
      <c r="E128" s="146" t="s">
        <v>195</v>
      </c>
      <c r="F128" s="134">
        <v>287.5</v>
      </c>
      <c r="G128" s="134">
        <f t="shared" si="19"/>
        <v>287.5</v>
      </c>
      <c r="H128" s="134">
        <v>350</v>
      </c>
      <c r="I128" s="134">
        <f t="shared" si="20"/>
        <v>101</v>
      </c>
      <c r="J128" s="135">
        <f t="shared" si="15"/>
        <v>-1.02E-4</v>
      </c>
      <c r="K128" s="133">
        <f t="shared" si="18"/>
        <v>-1.0302E-2</v>
      </c>
      <c r="L128" s="134">
        <v>0</v>
      </c>
      <c r="M128" s="165">
        <f t="shared" si="21"/>
        <v>0</v>
      </c>
    </row>
    <row r="129" spans="1:13" s="129" customFormat="1">
      <c r="A129" s="322">
        <f t="shared" si="16"/>
        <v>123</v>
      </c>
      <c r="B129" s="308" t="s">
        <v>400</v>
      </c>
      <c r="C129" s="137" t="s">
        <v>45</v>
      </c>
      <c r="D129" s="138" t="s">
        <v>124</v>
      </c>
      <c r="E129" s="146" t="s">
        <v>196</v>
      </c>
      <c r="F129" s="134">
        <v>292.5</v>
      </c>
      <c r="G129" s="134">
        <f t="shared" si="19"/>
        <v>292.5</v>
      </c>
      <c r="H129" s="134">
        <v>350</v>
      </c>
      <c r="I129" s="134">
        <f t="shared" si="20"/>
        <v>102</v>
      </c>
      <c r="J129" s="135">
        <f t="shared" si="15"/>
        <v>-1.02E-4</v>
      </c>
      <c r="K129" s="133">
        <f t="shared" si="18"/>
        <v>-1.0404E-2</v>
      </c>
      <c r="L129" s="134">
        <v>0</v>
      </c>
      <c r="M129" s="165">
        <f t="shared" si="21"/>
        <v>0</v>
      </c>
    </row>
    <row r="130" spans="1:13" s="129" customFormat="1">
      <c r="A130" s="322">
        <f t="shared" si="16"/>
        <v>124</v>
      </c>
      <c r="B130" s="308" t="s">
        <v>400</v>
      </c>
      <c r="C130" s="137" t="s">
        <v>45</v>
      </c>
      <c r="D130" s="138" t="s">
        <v>124</v>
      </c>
      <c r="E130" s="146" t="s">
        <v>197</v>
      </c>
      <c r="F130" s="134">
        <v>297.5</v>
      </c>
      <c r="G130" s="134">
        <f t="shared" si="19"/>
        <v>297.5</v>
      </c>
      <c r="H130" s="134">
        <v>350</v>
      </c>
      <c r="I130" s="134">
        <f t="shared" si="20"/>
        <v>104</v>
      </c>
      <c r="J130" s="135">
        <f t="shared" si="15"/>
        <v>-1.02E-4</v>
      </c>
      <c r="K130" s="133">
        <f t="shared" si="18"/>
        <v>-1.0607999999999999E-2</v>
      </c>
      <c r="L130" s="134">
        <v>0</v>
      </c>
      <c r="M130" s="165">
        <f t="shared" si="21"/>
        <v>0</v>
      </c>
    </row>
    <row r="131" spans="1:13" s="129" customFormat="1">
      <c r="A131" s="322">
        <f t="shared" si="16"/>
        <v>125</v>
      </c>
      <c r="B131" s="308" t="s">
        <v>400</v>
      </c>
      <c r="C131" s="137" t="s">
        <v>45</v>
      </c>
      <c r="D131" s="138" t="s">
        <v>124</v>
      </c>
      <c r="E131" s="323" t="s">
        <v>401</v>
      </c>
      <c r="F131" s="324">
        <f>+F130+5</f>
        <v>302.5</v>
      </c>
      <c r="G131" s="134">
        <f t="shared" ref="G131:G151" si="22">+F131</f>
        <v>302.5</v>
      </c>
      <c r="H131" s="134">
        <v>350</v>
      </c>
      <c r="I131" s="134">
        <f t="shared" ref="I131:I151" si="23">ROUND(+G131*H131/1000,0)</f>
        <v>106</v>
      </c>
      <c r="J131" s="135">
        <f t="shared" si="15"/>
        <v>-1.02E-4</v>
      </c>
      <c r="K131" s="133">
        <f t="shared" si="18"/>
        <v>-1.0812E-2</v>
      </c>
      <c r="L131" s="134">
        <v>0</v>
      </c>
      <c r="M131" s="165">
        <f t="shared" ref="M131:M151" si="24">+L131*K131*12</f>
        <v>0</v>
      </c>
    </row>
    <row r="132" spans="1:13" s="129" customFormat="1">
      <c r="A132" s="322">
        <f t="shared" si="16"/>
        <v>126</v>
      </c>
      <c r="B132" s="308" t="s">
        <v>400</v>
      </c>
      <c r="C132" s="137" t="s">
        <v>45</v>
      </c>
      <c r="D132" s="138" t="s">
        <v>124</v>
      </c>
      <c r="E132" s="323" t="s">
        <v>402</v>
      </c>
      <c r="F132" s="324">
        <f t="shared" ref="F132:F135" si="25">+F131+5</f>
        <v>307.5</v>
      </c>
      <c r="G132" s="134">
        <f t="shared" si="22"/>
        <v>307.5</v>
      </c>
      <c r="H132" s="134">
        <v>350</v>
      </c>
      <c r="I132" s="134">
        <f t="shared" si="23"/>
        <v>108</v>
      </c>
      <c r="J132" s="135">
        <f t="shared" si="15"/>
        <v>-1.02E-4</v>
      </c>
      <c r="K132" s="133">
        <f t="shared" si="18"/>
        <v>-1.1016E-2</v>
      </c>
      <c r="L132" s="134">
        <v>0</v>
      </c>
      <c r="M132" s="165">
        <f t="shared" si="24"/>
        <v>0</v>
      </c>
    </row>
    <row r="133" spans="1:13" s="129" customFormat="1">
      <c r="A133" s="322">
        <f t="shared" si="16"/>
        <v>127</v>
      </c>
      <c r="B133" s="308" t="s">
        <v>400</v>
      </c>
      <c r="C133" s="137" t="s">
        <v>45</v>
      </c>
      <c r="D133" s="138" t="s">
        <v>124</v>
      </c>
      <c r="E133" s="323" t="s">
        <v>403</v>
      </c>
      <c r="F133" s="324">
        <f t="shared" si="25"/>
        <v>312.5</v>
      </c>
      <c r="G133" s="134">
        <f t="shared" si="22"/>
        <v>312.5</v>
      </c>
      <c r="H133" s="134">
        <v>350</v>
      </c>
      <c r="I133" s="134">
        <f t="shared" si="23"/>
        <v>109</v>
      </c>
      <c r="J133" s="135">
        <f t="shared" si="15"/>
        <v>-1.02E-4</v>
      </c>
      <c r="K133" s="133">
        <f t="shared" si="18"/>
        <v>-1.1117999999999999E-2</v>
      </c>
      <c r="L133" s="134">
        <v>0</v>
      </c>
      <c r="M133" s="165">
        <f t="shared" si="24"/>
        <v>0</v>
      </c>
    </row>
    <row r="134" spans="1:13" s="129" customFormat="1">
      <c r="A134" s="322">
        <f t="shared" si="16"/>
        <v>128</v>
      </c>
      <c r="B134" s="308" t="s">
        <v>400</v>
      </c>
      <c r="C134" s="137" t="s">
        <v>45</v>
      </c>
      <c r="D134" s="138" t="s">
        <v>124</v>
      </c>
      <c r="E134" s="323" t="s">
        <v>404</v>
      </c>
      <c r="F134" s="324">
        <f t="shared" si="25"/>
        <v>317.5</v>
      </c>
      <c r="G134" s="134">
        <f t="shared" si="22"/>
        <v>317.5</v>
      </c>
      <c r="H134" s="134">
        <v>350</v>
      </c>
      <c r="I134" s="134">
        <f t="shared" si="23"/>
        <v>111</v>
      </c>
      <c r="J134" s="135">
        <f t="shared" si="15"/>
        <v>-1.02E-4</v>
      </c>
      <c r="K134" s="133">
        <f t="shared" si="18"/>
        <v>-1.1322E-2</v>
      </c>
      <c r="L134" s="134">
        <v>0</v>
      </c>
      <c r="M134" s="165">
        <f t="shared" si="24"/>
        <v>0</v>
      </c>
    </row>
    <row r="135" spans="1:13" s="129" customFormat="1">
      <c r="A135" s="322">
        <f t="shared" si="16"/>
        <v>129</v>
      </c>
      <c r="B135" s="308" t="s">
        <v>400</v>
      </c>
      <c r="C135" s="137" t="s">
        <v>45</v>
      </c>
      <c r="D135" s="138" t="s">
        <v>124</v>
      </c>
      <c r="E135" s="323" t="s">
        <v>405</v>
      </c>
      <c r="F135" s="324">
        <f t="shared" si="25"/>
        <v>322.5</v>
      </c>
      <c r="G135" s="134">
        <f t="shared" si="22"/>
        <v>322.5</v>
      </c>
      <c r="H135" s="134">
        <v>350</v>
      </c>
      <c r="I135" s="134">
        <f t="shared" si="23"/>
        <v>113</v>
      </c>
      <c r="J135" s="135">
        <f t="shared" si="15"/>
        <v>-1.02E-4</v>
      </c>
      <c r="K135" s="133">
        <f t="shared" si="18"/>
        <v>-1.1526E-2</v>
      </c>
      <c r="L135" s="134">
        <v>0</v>
      </c>
      <c r="M135" s="165">
        <f t="shared" si="24"/>
        <v>0</v>
      </c>
    </row>
    <row r="136" spans="1:13" s="129" customFormat="1">
      <c r="A136" s="322">
        <f t="shared" si="16"/>
        <v>130</v>
      </c>
      <c r="B136" s="308" t="s">
        <v>400</v>
      </c>
      <c r="C136" s="137" t="s">
        <v>45</v>
      </c>
      <c r="D136" s="138" t="s">
        <v>124</v>
      </c>
      <c r="E136" s="323" t="s">
        <v>406</v>
      </c>
      <c r="F136" s="324">
        <v>502.5</v>
      </c>
      <c r="G136" s="134">
        <f t="shared" si="22"/>
        <v>502.5</v>
      </c>
      <c r="H136" s="134">
        <v>350</v>
      </c>
      <c r="I136" s="134">
        <f t="shared" si="23"/>
        <v>176</v>
      </c>
      <c r="J136" s="135">
        <f t="shared" ref="J136:J151" si="26">+$J$7</f>
        <v>-1.02E-4</v>
      </c>
      <c r="K136" s="133">
        <f t="shared" si="18"/>
        <v>-1.7951999999999999E-2</v>
      </c>
      <c r="L136" s="134">
        <v>0</v>
      </c>
      <c r="M136" s="165">
        <f t="shared" si="24"/>
        <v>0</v>
      </c>
    </row>
    <row r="137" spans="1:13" s="129" customFormat="1">
      <c r="A137" s="322">
        <f t="shared" ref="A137:A158" si="27">+A136+1</f>
        <v>131</v>
      </c>
      <c r="B137" s="308" t="s">
        <v>400</v>
      </c>
      <c r="C137" s="137" t="s">
        <v>45</v>
      </c>
      <c r="D137" s="138" t="s">
        <v>124</v>
      </c>
      <c r="E137" s="323" t="s">
        <v>407</v>
      </c>
      <c r="F137" s="324">
        <f>+F136+5</f>
        <v>507.5</v>
      </c>
      <c r="G137" s="134">
        <f t="shared" si="22"/>
        <v>507.5</v>
      </c>
      <c r="H137" s="134">
        <v>350</v>
      </c>
      <c r="I137" s="134">
        <f t="shared" si="23"/>
        <v>178</v>
      </c>
      <c r="J137" s="135">
        <f t="shared" si="26"/>
        <v>-1.02E-4</v>
      </c>
      <c r="K137" s="133">
        <f t="shared" si="18"/>
        <v>-1.8155999999999999E-2</v>
      </c>
      <c r="L137" s="134">
        <v>0</v>
      </c>
      <c r="M137" s="165">
        <f t="shared" si="24"/>
        <v>0</v>
      </c>
    </row>
    <row r="138" spans="1:13" s="129" customFormat="1">
      <c r="A138" s="322">
        <f t="shared" si="27"/>
        <v>132</v>
      </c>
      <c r="B138" s="308" t="s">
        <v>400</v>
      </c>
      <c r="C138" s="137" t="s">
        <v>45</v>
      </c>
      <c r="D138" s="138" t="s">
        <v>124</v>
      </c>
      <c r="E138" s="323" t="s">
        <v>408</v>
      </c>
      <c r="F138" s="324">
        <f t="shared" ref="F138:F141" si="28">+F137+5</f>
        <v>512.5</v>
      </c>
      <c r="G138" s="134">
        <f t="shared" si="22"/>
        <v>512.5</v>
      </c>
      <c r="H138" s="134">
        <v>350</v>
      </c>
      <c r="I138" s="134">
        <f t="shared" si="23"/>
        <v>179</v>
      </c>
      <c r="J138" s="135">
        <f t="shared" si="26"/>
        <v>-1.02E-4</v>
      </c>
      <c r="K138" s="133">
        <f t="shared" si="18"/>
        <v>-1.8258E-2</v>
      </c>
      <c r="L138" s="134">
        <v>0</v>
      </c>
      <c r="M138" s="165">
        <f t="shared" si="24"/>
        <v>0</v>
      </c>
    </row>
    <row r="139" spans="1:13" s="129" customFormat="1">
      <c r="A139" s="322">
        <f t="shared" si="27"/>
        <v>133</v>
      </c>
      <c r="B139" s="308" t="s">
        <v>400</v>
      </c>
      <c r="C139" s="137" t="s">
        <v>45</v>
      </c>
      <c r="D139" s="138" t="s">
        <v>124</v>
      </c>
      <c r="E139" s="323" t="s">
        <v>409</v>
      </c>
      <c r="F139" s="324">
        <f t="shared" si="28"/>
        <v>517.5</v>
      </c>
      <c r="G139" s="134">
        <f t="shared" si="22"/>
        <v>517.5</v>
      </c>
      <c r="H139" s="134">
        <v>350</v>
      </c>
      <c r="I139" s="134">
        <f t="shared" si="23"/>
        <v>181</v>
      </c>
      <c r="J139" s="135">
        <f t="shared" si="26"/>
        <v>-1.02E-4</v>
      </c>
      <c r="K139" s="133">
        <f t="shared" si="18"/>
        <v>-1.8461999999999999E-2</v>
      </c>
      <c r="L139" s="134">
        <v>0</v>
      </c>
      <c r="M139" s="165">
        <f t="shared" si="24"/>
        <v>0</v>
      </c>
    </row>
    <row r="140" spans="1:13" s="129" customFormat="1">
      <c r="A140" s="322">
        <f t="shared" si="27"/>
        <v>134</v>
      </c>
      <c r="B140" s="308" t="s">
        <v>400</v>
      </c>
      <c r="C140" s="137" t="s">
        <v>45</v>
      </c>
      <c r="D140" s="138" t="s">
        <v>124</v>
      </c>
      <c r="E140" s="323" t="s">
        <v>410</v>
      </c>
      <c r="F140" s="324">
        <f t="shared" si="28"/>
        <v>522.5</v>
      </c>
      <c r="G140" s="134">
        <f t="shared" si="22"/>
        <v>522.5</v>
      </c>
      <c r="H140" s="134">
        <v>350</v>
      </c>
      <c r="I140" s="134">
        <f t="shared" si="23"/>
        <v>183</v>
      </c>
      <c r="J140" s="135">
        <f t="shared" si="26"/>
        <v>-1.02E-4</v>
      </c>
      <c r="K140" s="133">
        <f t="shared" si="18"/>
        <v>-1.8665999999999999E-2</v>
      </c>
      <c r="L140" s="134">
        <v>0</v>
      </c>
      <c r="M140" s="165">
        <f t="shared" si="24"/>
        <v>0</v>
      </c>
    </row>
    <row r="141" spans="1:13" s="129" customFormat="1">
      <c r="A141" s="322">
        <f t="shared" si="27"/>
        <v>135</v>
      </c>
      <c r="B141" s="308" t="s">
        <v>400</v>
      </c>
      <c r="C141" s="137" t="s">
        <v>45</v>
      </c>
      <c r="D141" s="138" t="s">
        <v>124</v>
      </c>
      <c r="E141" s="323" t="s">
        <v>411</v>
      </c>
      <c r="F141" s="324">
        <f t="shared" si="28"/>
        <v>527.5</v>
      </c>
      <c r="G141" s="134">
        <f t="shared" si="22"/>
        <v>527.5</v>
      </c>
      <c r="H141" s="134">
        <v>350</v>
      </c>
      <c r="I141" s="134">
        <f t="shared" si="23"/>
        <v>185</v>
      </c>
      <c r="J141" s="135">
        <f t="shared" si="26"/>
        <v>-1.02E-4</v>
      </c>
      <c r="K141" s="133">
        <f t="shared" ref="K141:K151" si="29">+$I141*J141</f>
        <v>-1.8870000000000001E-2</v>
      </c>
      <c r="L141" s="134">
        <v>0</v>
      </c>
      <c r="M141" s="165">
        <f t="shared" si="24"/>
        <v>0</v>
      </c>
    </row>
    <row r="142" spans="1:13" s="129" customFormat="1">
      <c r="A142" s="322">
        <f t="shared" si="27"/>
        <v>136</v>
      </c>
      <c r="B142" s="308" t="s">
        <v>400</v>
      </c>
      <c r="C142" s="137" t="s">
        <v>45</v>
      </c>
      <c r="D142" s="138" t="s">
        <v>124</v>
      </c>
      <c r="E142" s="323" t="s">
        <v>412</v>
      </c>
      <c r="F142" s="324">
        <v>832.5</v>
      </c>
      <c r="G142" s="134">
        <f t="shared" si="22"/>
        <v>832.5</v>
      </c>
      <c r="H142" s="134">
        <v>350</v>
      </c>
      <c r="I142" s="134">
        <f t="shared" si="23"/>
        <v>291</v>
      </c>
      <c r="J142" s="135">
        <f t="shared" si="26"/>
        <v>-1.02E-4</v>
      </c>
      <c r="K142" s="133">
        <f t="shared" si="29"/>
        <v>-2.9682E-2</v>
      </c>
      <c r="L142" s="134">
        <v>0</v>
      </c>
      <c r="M142" s="165">
        <f t="shared" si="24"/>
        <v>0</v>
      </c>
    </row>
    <row r="143" spans="1:13" s="129" customFormat="1">
      <c r="A143" s="322">
        <f t="shared" si="27"/>
        <v>137</v>
      </c>
      <c r="B143" s="308" t="s">
        <v>400</v>
      </c>
      <c r="C143" s="137" t="s">
        <v>45</v>
      </c>
      <c r="D143" s="138" t="s">
        <v>124</v>
      </c>
      <c r="E143" s="323" t="s">
        <v>413</v>
      </c>
      <c r="F143" s="324">
        <f>+F142+5</f>
        <v>837.5</v>
      </c>
      <c r="G143" s="134">
        <f t="shared" si="22"/>
        <v>837.5</v>
      </c>
      <c r="H143" s="134">
        <v>350</v>
      </c>
      <c r="I143" s="134">
        <f t="shared" si="23"/>
        <v>293</v>
      </c>
      <c r="J143" s="135">
        <f t="shared" si="26"/>
        <v>-1.02E-4</v>
      </c>
      <c r="K143" s="133">
        <f t="shared" si="29"/>
        <v>-2.9885999999999999E-2</v>
      </c>
      <c r="L143" s="134">
        <v>0</v>
      </c>
      <c r="M143" s="165">
        <f t="shared" si="24"/>
        <v>0</v>
      </c>
    </row>
    <row r="144" spans="1:13" s="129" customFormat="1">
      <c r="A144" s="322">
        <f t="shared" si="27"/>
        <v>138</v>
      </c>
      <c r="B144" s="308" t="s">
        <v>400</v>
      </c>
      <c r="C144" s="137" t="s">
        <v>45</v>
      </c>
      <c r="D144" s="138" t="s">
        <v>124</v>
      </c>
      <c r="E144" s="323" t="s">
        <v>414</v>
      </c>
      <c r="F144" s="324">
        <f t="shared" ref="F144:F151" si="30">+F143+5</f>
        <v>842.5</v>
      </c>
      <c r="G144" s="134">
        <f t="shared" si="22"/>
        <v>842.5</v>
      </c>
      <c r="H144" s="134">
        <v>350</v>
      </c>
      <c r="I144" s="134">
        <f t="shared" si="23"/>
        <v>295</v>
      </c>
      <c r="J144" s="135">
        <f t="shared" si="26"/>
        <v>-1.02E-4</v>
      </c>
      <c r="K144" s="133">
        <f t="shared" si="29"/>
        <v>-3.0089999999999999E-2</v>
      </c>
      <c r="L144" s="134">
        <v>0</v>
      </c>
      <c r="M144" s="165">
        <f t="shared" si="24"/>
        <v>0</v>
      </c>
    </row>
    <row r="145" spans="1:13" s="129" customFormat="1">
      <c r="A145" s="322">
        <f t="shared" si="27"/>
        <v>139</v>
      </c>
      <c r="B145" s="308" t="s">
        <v>400</v>
      </c>
      <c r="C145" s="137" t="s">
        <v>45</v>
      </c>
      <c r="D145" s="138" t="s">
        <v>124</v>
      </c>
      <c r="E145" s="323" t="s">
        <v>415</v>
      </c>
      <c r="F145" s="324">
        <f t="shared" si="30"/>
        <v>847.5</v>
      </c>
      <c r="G145" s="134">
        <f t="shared" si="22"/>
        <v>847.5</v>
      </c>
      <c r="H145" s="134">
        <v>350</v>
      </c>
      <c r="I145" s="134">
        <f t="shared" si="23"/>
        <v>297</v>
      </c>
      <c r="J145" s="135">
        <f t="shared" si="26"/>
        <v>-1.02E-4</v>
      </c>
      <c r="K145" s="133">
        <f t="shared" si="29"/>
        <v>-3.0294000000000001E-2</v>
      </c>
      <c r="L145" s="134">
        <v>0</v>
      </c>
      <c r="M145" s="165">
        <f t="shared" si="24"/>
        <v>0</v>
      </c>
    </row>
    <row r="146" spans="1:13" s="129" customFormat="1">
      <c r="A146" s="322">
        <f t="shared" si="27"/>
        <v>140</v>
      </c>
      <c r="B146" s="308" t="s">
        <v>400</v>
      </c>
      <c r="C146" s="137" t="s">
        <v>45</v>
      </c>
      <c r="D146" s="138" t="s">
        <v>124</v>
      </c>
      <c r="E146" s="323" t="s">
        <v>416</v>
      </c>
      <c r="F146" s="324">
        <f t="shared" si="30"/>
        <v>852.5</v>
      </c>
      <c r="G146" s="134">
        <f t="shared" si="22"/>
        <v>852.5</v>
      </c>
      <c r="H146" s="134">
        <v>350</v>
      </c>
      <c r="I146" s="134">
        <f t="shared" si="23"/>
        <v>298</v>
      </c>
      <c r="J146" s="135">
        <f t="shared" si="26"/>
        <v>-1.02E-4</v>
      </c>
      <c r="K146" s="133">
        <f t="shared" si="29"/>
        <v>-3.0395999999999999E-2</v>
      </c>
      <c r="L146" s="134">
        <v>0</v>
      </c>
      <c r="M146" s="165">
        <f t="shared" si="24"/>
        <v>0</v>
      </c>
    </row>
    <row r="147" spans="1:13" s="129" customFormat="1">
      <c r="A147" s="322">
        <f t="shared" si="27"/>
        <v>141</v>
      </c>
      <c r="B147" s="308" t="s">
        <v>400</v>
      </c>
      <c r="C147" s="137" t="s">
        <v>45</v>
      </c>
      <c r="D147" s="138" t="s">
        <v>124</v>
      </c>
      <c r="E147" s="323" t="s">
        <v>417</v>
      </c>
      <c r="F147" s="324">
        <f t="shared" si="30"/>
        <v>857.5</v>
      </c>
      <c r="G147" s="134">
        <f t="shared" si="22"/>
        <v>857.5</v>
      </c>
      <c r="H147" s="134">
        <v>350</v>
      </c>
      <c r="I147" s="134">
        <f t="shared" si="23"/>
        <v>300</v>
      </c>
      <c r="J147" s="135">
        <f t="shared" si="26"/>
        <v>-1.02E-4</v>
      </c>
      <c r="K147" s="133">
        <f t="shared" si="29"/>
        <v>-3.0599999999999999E-2</v>
      </c>
      <c r="L147" s="134">
        <v>0</v>
      </c>
      <c r="M147" s="165">
        <f t="shared" si="24"/>
        <v>0</v>
      </c>
    </row>
    <row r="148" spans="1:13" s="129" customFormat="1">
      <c r="A148" s="322">
        <f t="shared" si="27"/>
        <v>142</v>
      </c>
      <c r="B148" s="308" t="s">
        <v>400</v>
      </c>
      <c r="C148" s="137" t="s">
        <v>45</v>
      </c>
      <c r="D148" s="138" t="s">
        <v>124</v>
      </c>
      <c r="E148" s="323" t="s">
        <v>418</v>
      </c>
      <c r="F148" s="324">
        <f t="shared" si="30"/>
        <v>862.5</v>
      </c>
      <c r="G148" s="134">
        <f t="shared" si="22"/>
        <v>862.5</v>
      </c>
      <c r="H148" s="134">
        <v>350</v>
      </c>
      <c r="I148" s="134">
        <f t="shared" si="23"/>
        <v>302</v>
      </c>
      <c r="J148" s="135">
        <f t="shared" si="26"/>
        <v>-1.02E-4</v>
      </c>
      <c r="K148" s="133">
        <f t="shared" si="29"/>
        <v>-3.0803999999999998E-2</v>
      </c>
      <c r="L148" s="134">
        <v>0</v>
      </c>
      <c r="M148" s="165">
        <f t="shared" si="24"/>
        <v>0</v>
      </c>
    </row>
    <row r="149" spans="1:13" s="129" customFormat="1">
      <c r="A149" s="322">
        <f t="shared" si="27"/>
        <v>143</v>
      </c>
      <c r="B149" s="308" t="s">
        <v>400</v>
      </c>
      <c r="C149" s="137" t="s">
        <v>45</v>
      </c>
      <c r="D149" s="138" t="s">
        <v>124</v>
      </c>
      <c r="E149" s="323" t="s">
        <v>419</v>
      </c>
      <c r="F149" s="324">
        <f t="shared" si="30"/>
        <v>867.5</v>
      </c>
      <c r="G149" s="134">
        <f t="shared" si="22"/>
        <v>867.5</v>
      </c>
      <c r="H149" s="134">
        <v>350</v>
      </c>
      <c r="I149" s="134">
        <f t="shared" si="23"/>
        <v>304</v>
      </c>
      <c r="J149" s="135">
        <f t="shared" si="26"/>
        <v>-1.02E-4</v>
      </c>
      <c r="K149" s="133">
        <f t="shared" si="29"/>
        <v>-3.1008000000000001E-2</v>
      </c>
      <c r="L149" s="134">
        <v>0</v>
      </c>
      <c r="M149" s="165">
        <f t="shared" si="24"/>
        <v>0</v>
      </c>
    </row>
    <row r="150" spans="1:13" s="129" customFormat="1">
      <c r="A150" s="322">
        <f t="shared" si="27"/>
        <v>144</v>
      </c>
      <c r="B150" s="308" t="s">
        <v>400</v>
      </c>
      <c r="C150" s="137" t="s">
        <v>45</v>
      </c>
      <c r="D150" s="138" t="s">
        <v>124</v>
      </c>
      <c r="E150" s="323" t="s">
        <v>420</v>
      </c>
      <c r="F150" s="324">
        <f t="shared" si="30"/>
        <v>872.5</v>
      </c>
      <c r="G150" s="134">
        <f t="shared" si="22"/>
        <v>872.5</v>
      </c>
      <c r="H150" s="134">
        <v>350</v>
      </c>
      <c r="I150" s="134">
        <f t="shared" si="23"/>
        <v>305</v>
      </c>
      <c r="J150" s="135">
        <f t="shared" si="26"/>
        <v>-1.02E-4</v>
      </c>
      <c r="K150" s="133">
        <f t="shared" si="29"/>
        <v>-3.1109999999999999E-2</v>
      </c>
      <c r="L150" s="134">
        <v>0</v>
      </c>
      <c r="M150" s="165">
        <f t="shared" si="24"/>
        <v>0</v>
      </c>
    </row>
    <row r="151" spans="1:13" s="129" customFormat="1" ht="13.8" thickBot="1">
      <c r="A151" s="322">
        <f t="shared" si="27"/>
        <v>145</v>
      </c>
      <c r="B151" s="308" t="s">
        <v>400</v>
      </c>
      <c r="C151" s="137" t="s">
        <v>45</v>
      </c>
      <c r="D151" s="138" t="s">
        <v>124</v>
      </c>
      <c r="E151" s="323" t="s">
        <v>421</v>
      </c>
      <c r="F151" s="324">
        <f t="shared" si="30"/>
        <v>877.5</v>
      </c>
      <c r="G151" s="134">
        <f t="shared" si="22"/>
        <v>877.5</v>
      </c>
      <c r="H151" s="134">
        <v>350</v>
      </c>
      <c r="I151" s="134">
        <f t="shared" si="23"/>
        <v>307</v>
      </c>
      <c r="J151" s="135">
        <f t="shared" si="26"/>
        <v>-1.02E-4</v>
      </c>
      <c r="K151" s="147">
        <f t="shared" si="29"/>
        <v>-3.1314000000000002E-2</v>
      </c>
      <c r="L151" s="134">
        <v>0</v>
      </c>
      <c r="M151" s="165">
        <f t="shared" si="24"/>
        <v>0</v>
      </c>
    </row>
    <row r="152" spans="1:13" s="129" customFormat="1">
      <c r="A152" s="322">
        <f t="shared" si="27"/>
        <v>146</v>
      </c>
      <c r="B152" s="117"/>
      <c r="C152" s="117"/>
      <c r="D152" s="117"/>
      <c r="E152" s="117"/>
      <c r="F152" s="117"/>
      <c r="G152" s="117"/>
      <c r="H152" s="117"/>
      <c r="I152" s="117"/>
      <c r="J152" s="117"/>
      <c r="K152" s="117"/>
      <c r="L152" s="144"/>
      <c r="M152" s="160"/>
    </row>
    <row r="153" spans="1:13" s="129" customFormat="1">
      <c r="A153" s="322">
        <f t="shared" si="27"/>
        <v>147</v>
      </c>
      <c r="B153" s="117"/>
      <c r="C153" s="117"/>
      <c r="D153" s="117"/>
      <c r="E153" s="117"/>
      <c r="F153" s="117"/>
      <c r="G153" s="117"/>
      <c r="H153" s="117"/>
      <c r="I153" s="117"/>
      <c r="J153" s="117"/>
      <c r="K153" s="117"/>
      <c r="L153" s="132">
        <f>SUM(L7:L151)</f>
        <v>110457</v>
      </c>
      <c r="M153" s="166">
        <f>SUM(M7:M152)</f>
        <v>-6131.7057986938762</v>
      </c>
    </row>
    <row r="154" spans="1:13" s="129" customFormat="1">
      <c r="A154" s="322">
        <f t="shared" si="27"/>
        <v>148</v>
      </c>
      <c r="B154" s="117"/>
      <c r="C154" s="117"/>
      <c r="D154" s="117"/>
      <c r="E154" s="117"/>
      <c r="F154" s="117"/>
      <c r="G154" s="117"/>
      <c r="H154" s="117"/>
      <c r="I154" s="117"/>
      <c r="J154" s="117"/>
      <c r="K154" s="117"/>
      <c r="L154" s="148"/>
      <c r="M154" s="160"/>
    </row>
    <row r="155" spans="1:13" s="129" customFormat="1">
      <c r="A155" s="322">
        <f t="shared" si="27"/>
        <v>149</v>
      </c>
      <c r="B155" s="117"/>
      <c r="C155" s="117"/>
      <c r="D155" s="117"/>
      <c r="E155" s="117"/>
      <c r="F155" s="117"/>
      <c r="G155" s="117"/>
      <c r="H155" s="117"/>
      <c r="I155" s="117"/>
      <c r="J155" s="117"/>
      <c r="K155" s="117"/>
      <c r="L155" s="148"/>
      <c r="M155" s="167">
        <f>+'Peak Credit Rate Spread'!I23</f>
        <v>-6307.0681127961798</v>
      </c>
    </row>
    <row r="156" spans="1:13" s="129" customFormat="1">
      <c r="A156" s="322">
        <f t="shared" si="27"/>
        <v>150</v>
      </c>
      <c r="B156" s="117"/>
      <c r="C156" s="117"/>
      <c r="D156" s="117"/>
      <c r="E156" s="117"/>
      <c r="F156" s="117"/>
      <c r="G156" s="117"/>
      <c r="H156" s="117"/>
      <c r="I156" s="117"/>
      <c r="J156" s="117"/>
      <c r="K156" s="117"/>
      <c r="L156" s="117"/>
      <c r="M156" s="168"/>
    </row>
    <row r="157" spans="1:13" s="129" customFormat="1">
      <c r="A157" s="322">
        <f t="shared" si="27"/>
        <v>151</v>
      </c>
      <c r="B157" s="117"/>
      <c r="C157" s="117"/>
      <c r="D157" s="117"/>
      <c r="E157" s="117"/>
      <c r="F157" s="117"/>
      <c r="G157" s="117"/>
      <c r="H157" s="117"/>
      <c r="I157" s="117"/>
      <c r="J157" s="117"/>
      <c r="K157" s="117"/>
      <c r="L157" s="149"/>
      <c r="M157" s="169">
        <f>+M155-M153</f>
        <v>-175.36231410230357</v>
      </c>
    </row>
    <row r="158" spans="1:13" s="129" customFormat="1">
      <c r="A158" s="322">
        <f t="shared" si="27"/>
        <v>152</v>
      </c>
      <c r="B158" s="117"/>
      <c r="C158" s="117"/>
      <c r="D158" s="117"/>
      <c r="E158" s="117"/>
      <c r="F158" s="117"/>
      <c r="G158" s="117"/>
      <c r="H158" s="117"/>
      <c r="I158" s="117"/>
      <c r="J158" s="117"/>
      <c r="K158" s="117"/>
      <c r="L158" s="117"/>
      <c r="M158" s="170">
        <f>+M157/M155</f>
        <v>2.7804093909580174E-2</v>
      </c>
    </row>
    <row r="159" spans="1:13" s="129" customFormat="1">
      <c r="A159" s="171"/>
      <c r="M159" s="172"/>
    </row>
    <row r="160" spans="1:13" s="129" customFormat="1">
      <c r="A160" s="171"/>
      <c r="M160" s="172"/>
    </row>
    <row r="161" spans="1:13" s="129" customFormat="1" ht="13.8" thickBot="1">
      <c r="A161" s="173"/>
      <c r="B161" s="174"/>
      <c r="C161" s="174"/>
      <c r="D161" s="174"/>
      <c r="E161" s="174"/>
      <c r="F161" s="174"/>
      <c r="G161" s="174"/>
      <c r="H161" s="174"/>
      <c r="I161" s="174"/>
      <c r="J161" s="174"/>
      <c r="K161" s="174"/>
      <c r="L161" s="174"/>
      <c r="M161" s="175"/>
    </row>
  </sheetData>
  <mergeCells count="2">
    <mergeCell ref="A1:M1"/>
    <mergeCell ref="A2:M2"/>
  </mergeCells>
  <printOptions horizontalCentered="1"/>
  <pageMargins left="0.25" right="0.25" top="1" bottom="1" header="0.5" footer="0.5"/>
  <pageSetup scale="70" fitToHeight="6" orientation="landscape" cellComments="asDisplayed" r:id="rId1"/>
  <headerFooter alignWithMargins="0">
    <oddFooter>&amp;L&amp;F&amp;C&amp;A&amp;RAdvice No. 2015-xx
2016 REC Rate Design Workpapers
Page &amp;P of &amp;N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5"/>
  <sheetViews>
    <sheetView workbookViewId="0">
      <selection activeCell="D7" sqref="D7:D18"/>
    </sheetView>
  </sheetViews>
  <sheetFormatPr defaultColWidth="8.6640625" defaultRowHeight="13.2"/>
  <cols>
    <col min="1" max="1" width="45" style="115" bestFit="1" customWidth="1"/>
    <col min="2" max="2" width="7.88671875" style="115" bestFit="1" customWidth="1"/>
    <col min="3" max="4" width="11.88671875" style="115" bestFit="1" customWidth="1"/>
    <col min="5" max="5" width="10.33203125" style="115" customWidth="1"/>
    <col min="6" max="6" width="9.88671875" style="115" customWidth="1"/>
    <col min="7" max="16384" width="8.6640625" style="115"/>
  </cols>
  <sheetData>
    <row r="1" spans="1:7">
      <c r="A1" s="188" t="s">
        <v>13</v>
      </c>
      <c r="B1" s="188"/>
      <c r="C1" s="188"/>
      <c r="D1" s="188"/>
      <c r="E1" s="188"/>
      <c r="F1" s="188"/>
      <c r="G1"/>
    </row>
    <row r="2" spans="1:7">
      <c r="A2" s="188" t="s">
        <v>56</v>
      </c>
      <c r="B2" s="188"/>
      <c r="C2" s="188"/>
      <c r="D2" s="188"/>
      <c r="E2" s="188"/>
      <c r="F2" s="188"/>
      <c r="G2"/>
    </row>
    <row r="3" spans="1:7">
      <c r="A3" s="188"/>
      <c r="B3" s="188"/>
      <c r="C3" s="188"/>
      <c r="D3" s="188"/>
      <c r="E3" s="188"/>
      <c r="F3" s="188"/>
      <c r="G3"/>
    </row>
    <row r="4" spans="1:7">
      <c r="A4"/>
      <c r="B4"/>
      <c r="C4"/>
      <c r="D4"/>
      <c r="E4"/>
      <c r="F4"/>
      <c r="G4"/>
    </row>
    <row r="5" spans="1:7">
      <c r="A5"/>
      <c r="B5"/>
      <c r="C5" s="189" t="s">
        <v>57</v>
      </c>
      <c r="D5" s="189"/>
      <c r="E5"/>
      <c r="F5"/>
      <c r="G5"/>
    </row>
    <row r="6" spans="1:7" ht="26.4">
      <c r="A6" s="190" t="s">
        <v>58</v>
      </c>
      <c r="B6" s="190" t="s">
        <v>53</v>
      </c>
      <c r="C6" s="191" t="s">
        <v>59</v>
      </c>
      <c r="D6" s="191" t="s">
        <v>60</v>
      </c>
      <c r="E6" s="190" t="s">
        <v>61</v>
      </c>
      <c r="F6" s="190" t="s">
        <v>62</v>
      </c>
      <c r="G6"/>
    </row>
    <row r="7" spans="1:7">
      <c r="A7" t="s">
        <v>63</v>
      </c>
      <c r="B7" s="150">
        <v>1000</v>
      </c>
      <c r="C7" s="151">
        <f>ROUND(C$30,2)+ROUND(IF($B7&gt;600,600*C$37+($B7-600)*C$44,$B7*C$37),2)+ROUND($B7*SUM(C$47:C$53),2)</f>
        <v>104.95</v>
      </c>
      <c r="D7" s="151">
        <f>ROUND(D$30,2)+ROUND(IF($B7&gt;600,600*D$37+($B7-600)*D$44,$B7*D$37),2)+ROUND($B7*SUM(D$47:D$53),2)</f>
        <v>105.05</v>
      </c>
      <c r="E7" s="152">
        <f t="shared" ref="E7:E18" si="0">+D7-C7</f>
        <v>9.9999999999994316E-2</v>
      </c>
      <c r="F7" s="153">
        <f t="shared" ref="F7:F18" si="1">+E7/C7</f>
        <v>9.528346831824137E-4</v>
      </c>
      <c r="G7"/>
    </row>
    <row r="8" spans="1:7">
      <c r="A8" t="s">
        <v>64</v>
      </c>
      <c r="B8" s="150">
        <f>+B7</f>
        <v>1000</v>
      </c>
      <c r="C8" s="151">
        <f t="shared" ref="C8:D18" si="2">ROUND(C$30,2)+ROUND(IF($B8&gt;600,600*C$37+($B8-600)*C$44,$B8*C$37),2)+ROUND($B8*SUM(C$47:C$53),2)</f>
        <v>104.95</v>
      </c>
      <c r="D8" s="151">
        <f t="shared" si="2"/>
        <v>105.05</v>
      </c>
      <c r="E8" s="152">
        <f t="shared" si="0"/>
        <v>9.9999999999994316E-2</v>
      </c>
      <c r="F8" s="153">
        <f t="shared" si="1"/>
        <v>9.528346831824137E-4</v>
      </c>
      <c r="G8"/>
    </row>
    <row r="9" spans="1:7">
      <c r="A9" t="s">
        <v>65</v>
      </c>
      <c r="B9" s="150">
        <f t="shared" ref="B9:B18" si="3">+B8</f>
        <v>1000</v>
      </c>
      <c r="C9" s="151">
        <f t="shared" si="2"/>
        <v>104.95</v>
      </c>
      <c r="D9" s="151">
        <f t="shared" si="2"/>
        <v>105.05</v>
      </c>
      <c r="E9" s="152">
        <f t="shared" si="0"/>
        <v>9.9999999999994316E-2</v>
      </c>
      <c r="F9" s="153">
        <f t="shared" si="1"/>
        <v>9.528346831824137E-4</v>
      </c>
      <c r="G9"/>
    </row>
    <row r="10" spans="1:7">
      <c r="A10" t="s">
        <v>66</v>
      </c>
      <c r="B10" s="150">
        <f t="shared" si="3"/>
        <v>1000</v>
      </c>
      <c r="C10" s="151">
        <f t="shared" si="2"/>
        <v>104.95</v>
      </c>
      <c r="D10" s="151">
        <f t="shared" si="2"/>
        <v>105.05</v>
      </c>
      <c r="E10" s="152">
        <f t="shared" si="0"/>
        <v>9.9999999999994316E-2</v>
      </c>
      <c r="F10" s="153">
        <f t="shared" si="1"/>
        <v>9.528346831824137E-4</v>
      </c>
      <c r="G10"/>
    </row>
    <row r="11" spans="1:7">
      <c r="A11" t="s">
        <v>67</v>
      </c>
      <c r="B11" s="150">
        <f t="shared" si="3"/>
        <v>1000</v>
      </c>
      <c r="C11" s="151">
        <f t="shared" si="2"/>
        <v>104.95</v>
      </c>
      <c r="D11" s="151">
        <f t="shared" si="2"/>
        <v>105.05</v>
      </c>
      <c r="E11" s="152">
        <f t="shared" si="0"/>
        <v>9.9999999999994316E-2</v>
      </c>
      <c r="F11" s="153">
        <f t="shared" si="1"/>
        <v>9.528346831824137E-4</v>
      </c>
      <c r="G11"/>
    </row>
    <row r="12" spans="1:7">
      <c r="A12" t="s">
        <v>68</v>
      </c>
      <c r="B12" s="150">
        <f t="shared" si="3"/>
        <v>1000</v>
      </c>
      <c r="C12" s="151">
        <f t="shared" si="2"/>
        <v>104.95</v>
      </c>
      <c r="D12" s="151">
        <f t="shared" si="2"/>
        <v>105.05</v>
      </c>
      <c r="E12" s="152">
        <f t="shared" si="0"/>
        <v>9.9999999999994316E-2</v>
      </c>
      <c r="F12" s="153">
        <f t="shared" si="1"/>
        <v>9.528346831824137E-4</v>
      </c>
      <c r="G12"/>
    </row>
    <row r="13" spans="1:7">
      <c r="A13" t="s">
        <v>69</v>
      </c>
      <c r="B13" s="150">
        <f t="shared" si="3"/>
        <v>1000</v>
      </c>
      <c r="C13" s="151">
        <f t="shared" si="2"/>
        <v>104.95</v>
      </c>
      <c r="D13" s="151">
        <f t="shared" si="2"/>
        <v>105.05</v>
      </c>
      <c r="E13" s="152">
        <f t="shared" si="0"/>
        <v>9.9999999999994316E-2</v>
      </c>
      <c r="F13" s="153">
        <f t="shared" si="1"/>
        <v>9.528346831824137E-4</v>
      </c>
      <c r="G13"/>
    </row>
    <row r="14" spans="1:7">
      <c r="A14" t="s">
        <v>70</v>
      </c>
      <c r="B14" s="150">
        <f t="shared" si="3"/>
        <v>1000</v>
      </c>
      <c r="C14" s="151">
        <f t="shared" si="2"/>
        <v>104.95</v>
      </c>
      <c r="D14" s="151">
        <f t="shared" si="2"/>
        <v>105.05</v>
      </c>
      <c r="E14" s="152">
        <f t="shared" si="0"/>
        <v>9.9999999999994316E-2</v>
      </c>
      <c r="F14" s="153">
        <f t="shared" si="1"/>
        <v>9.528346831824137E-4</v>
      </c>
      <c r="G14"/>
    </row>
    <row r="15" spans="1:7">
      <c r="A15" t="s">
        <v>71</v>
      </c>
      <c r="B15" s="150">
        <f t="shared" si="3"/>
        <v>1000</v>
      </c>
      <c r="C15" s="151">
        <f t="shared" si="2"/>
        <v>104.95</v>
      </c>
      <c r="D15" s="151">
        <f t="shared" si="2"/>
        <v>105.05</v>
      </c>
      <c r="E15" s="152">
        <f t="shared" si="0"/>
        <v>9.9999999999994316E-2</v>
      </c>
      <c r="F15" s="153">
        <f t="shared" si="1"/>
        <v>9.528346831824137E-4</v>
      </c>
      <c r="G15"/>
    </row>
    <row r="16" spans="1:7">
      <c r="A16" t="s">
        <v>72</v>
      </c>
      <c r="B16" s="150">
        <f t="shared" si="3"/>
        <v>1000</v>
      </c>
      <c r="C16" s="151">
        <f t="shared" si="2"/>
        <v>104.95</v>
      </c>
      <c r="D16" s="151">
        <f t="shared" si="2"/>
        <v>105.05</v>
      </c>
      <c r="E16" s="152">
        <f t="shared" si="0"/>
        <v>9.9999999999994316E-2</v>
      </c>
      <c r="F16" s="153">
        <f t="shared" si="1"/>
        <v>9.528346831824137E-4</v>
      </c>
      <c r="G16"/>
    </row>
    <row r="17" spans="1:7">
      <c r="A17" t="s">
        <v>73</v>
      </c>
      <c r="B17" s="150">
        <f t="shared" si="3"/>
        <v>1000</v>
      </c>
      <c r="C17" s="151">
        <f t="shared" si="2"/>
        <v>104.95</v>
      </c>
      <c r="D17" s="151">
        <f t="shared" si="2"/>
        <v>105.05</v>
      </c>
      <c r="E17" s="152">
        <f t="shared" si="0"/>
        <v>9.9999999999994316E-2</v>
      </c>
      <c r="F17" s="153">
        <f t="shared" si="1"/>
        <v>9.528346831824137E-4</v>
      </c>
      <c r="G17"/>
    </row>
    <row r="18" spans="1:7">
      <c r="A18" t="s">
        <v>74</v>
      </c>
      <c r="B18" s="150">
        <f t="shared" si="3"/>
        <v>1000</v>
      </c>
      <c r="C18" s="151">
        <f t="shared" si="2"/>
        <v>104.95</v>
      </c>
      <c r="D18" s="151">
        <f t="shared" si="2"/>
        <v>105.05</v>
      </c>
      <c r="E18" s="152">
        <f t="shared" si="0"/>
        <v>9.9999999999994316E-2</v>
      </c>
      <c r="F18" s="153">
        <f t="shared" si="1"/>
        <v>9.528346831824137E-4</v>
      </c>
      <c r="G18"/>
    </row>
    <row r="19" spans="1:7">
      <c r="A19"/>
      <c r="B19"/>
      <c r="C19" s="152"/>
      <c r="D19" s="152"/>
      <c r="E19" s="152"/>
      <c r="F19" s="153"/>
      <c r="G19"/>
    </row>
    <row r="20" spans="1:7" ht="13.8" thickBot="1">
      <c r="A20" s="192" t="s">
        <v>75</v>
      </c>
      <c r="B20" s="193">
        <f>SUM(B7:B19)</f>
        <v>12000</v>
      </c>
      <c r="C20" s="154">
        <f>SUM(C7:C19)</f>
        <v>1259.4000000000003</v>
      </c>
      <c r="D20" s="154">
        <f>SUM(D7:D19)</f>
        <v>1260.5999999999997</v>
      </c>
      <c r="E20" s="154">
        <f>SUM(E7:E19)</f>
        <v>1.1999999999999318</v>
      </c>
      <c r="F20" s="155">
        <f>+E20/C20</f>
        <v>9.5283468318241348E-4</v>
      </c>
      <c r="G20"/>
    </row>
    <row r="21" spans="1:7" ht="13.8" thickTop="1">
      <c r="A21" s="192"/>
      <c r="B21"/>
      <c r="C21"/>
      <c r="D21"/>
      <c r="E21"/>
      <c r="F21" s="153"/>
      <c r="G21"/>
    </row>
    <row r="22" spans="1:7" ht="13.8" thickBot="1">
      <c r="A22" s="194" t="s">
        <v>76</v>
      </c>
      <c r="B22" s="193">
        <f>+B20/12</f>
        <v>1000</v>
      </c>
      <c r="C22" s="154">
        <f>+C20/12</f>
        <v>104.95000000000003</v>
      </c>
      <c r="D22" s="154">
        <f>+D20/12</f>
        <v>105.04999999999997</v>
      </c>
      <c r="E22" s="154">
        <f>+E20/12</f>
        <v>9.9999999999994316E-2</v>
      </c>
      <c r="F22" s="155">
        <f>+E22/C22</f>
        <v>9.5283468318241337E-4</v>
      </c>
      <c r="G22"/>
    </row>
    <row r="23" spans="1:7" ht="13.8" thickTop="1">
      <c r="A23"/>
      <c r="B23"/>
      <c r="C23"/>
      <c r="D23"/>
      <c r="E23"/>
      <c r="F23"/>
      <c r="G23"/>
    </row>
    <row r="24" spans="1:7">
      <c r="A24" s="195" t="s">
        <v>77</v>
      </c>
      <c r="B24" s="195"/>
      <c r="C24" s="196">
        <f>+C20/B20*100</f>
        <v>10.495000000000003</v>
      </c>
      <c r="D24" s="196">
        <f>+D20/B20*100</f>
        <v>10.504999999999997</v>
      </c>
      <c r="E24"/>
      <c r="F24"/>
      <c r="G24"/>
    </row>
    <row r="25" spans="1:7">
      <c r="A25"/>
      <c r="B25"/>
      <c r="C25"/>
      <c r="D25"/>
      <c r="E25"/>
      <c r="F25"/>
      <c r="G25"/>
    </row>
    <row r="26" spans="1:7">
      <c r="A26"/>
      <c r="B26"/>
      <c r="C26"/>
      <c r="D26"/>
      <c r="E26"/>
      <c r="F26"/>
      <c r="G26"/>
    </row>
    <row r="27" spans="1:7" ht="52.8">
      <c r="A27" s="197" t="s">
        <v>55</v>
      </c>
      <c r="B27" s="113"/>
      <c r="C27" s="198" t="s">
        <v>393</v>
      </c>
      <c r="D27" s="198" t="s">
        <v>394</v>
      </c>
      <c r="E27" s="199"/>
      <c r="F27" s="199"/>
      <c r="G27"/>
    </row>
    <row r="28" spans="1:7">
      <c r="A28" s="192" t="s">
        <v>78</v>
      </c>
      <c r="B28"/>
      <c r="C28" s="200">
        <v>7.49</v>
      </c>
      <c r="D28" s="200">
        <f>+C28</f>
        <v>7.49</v>
      </c>
      <c r="E28" s="199" t="s">
        <v>79</v>
      </c>
      <c r="F28" s="199"/>
      <c r="G28"/>
    </row>
    <row r="29" spans="1:7">
      <c r="A29" s="201" t="s">
        <v>216</v>
      </c>
      <c r="B29" s="202"/>
      <c r="C29" s="156">
        <v>0.37999999999999989</v>
      </c>
      <c r="D29" s="156">
        <f>+C29</f>
        <v>0.37999999999999989</v>
      </c>
      <c r="E29" s="199" t="s">
        <v>79</v>
      </c>
      <c r="F29" s="199"/>
      <c r="G29"/>
    </row>
    <row r="30" spans="1:7" ht="13.8" thickBot="1">
      <c r="A30" s="192" t="s">
        <v>235</v>
      </c>
      <c r="B30"/>
      <c r="C30" s="203">
        <f>SUM(C28:C29)</f>
        <v>7.87</v>
      </c>
      <c r="D30" s="203">
        <f>SUM(D28:D29)</f>
        <v>7.87</v>
      </c>
      <c r="E30" s="199"/>
      <c r="F30" s="199"/>
      <c r="G30"/>
    </row>
    <row r="31" spans="1:7" ht="13.8" thickTop="1">
      <c r="A31" t="s">
        <v>80</v>
      </c>
      <c r="B31"/>
      <c r="C31" s="204"/>
      <c r="D31" s="204"/>
      <c r="E31" s="199"/>
      <c r="F31" s="199"/>
      <c r="G31"/>
    </row>
    <row r="32" spans="1:7">
      <c r="A32" s="205" t="s">
        <v>81</v>
      </c>
      <c r="B32"/>
      <c r="C32" s="230">
        <v>8.5578000000000001E-2</v>
      </c>
      <c r="D32" s="230">
        <f>+C32</f>
        <v>8.5578000000000001E-2</v>
      </c>
      <c r="E32" s="199" t="s">
        <v>37</v>
      </c>
      <c r="F32" s="199"/>
      <c r="G32"/>
    </row>
    <row r="33" spans="1:7">
      <c r="A33" s="206" t="s">
        <v>86</v>
      </c>
      <c r="B33" s="202"/>
      <c r="C33" s="230">
        <v>9.1299999999999997E-4</v>
      </c>
      <c r="D33" s="230">
        <f>+C33</f>
        <v>9.1299999999999997E-4</v>
      </c>
      <c r="E33" s="199" t="s">
        <v>37</v>
      </c>
      <c r="F33" s="199"/>
      <c r="G33"/>
    </row>
    <row r="34" spans="1:7">
      <c r="A34" s="206" t="s">
        <v>215</v>
      </c>
      <c r="B34" s="202"/>
      <c r="C34" s="230">
        <v>3.2049999999999999E-3</v>
      </c>
      <c r="D34" s="230">
        <f>+C34</f>
        <v>3.2049999999999999E-3</v>
      </c>
      <c r="E34" s="207" t="s">
        <v>37</v>
      </c>
      <c r="F34" s="199"/>
      <c r="G34"/>
    </row>
    <row r="35" spans="1:7">
      <c r="A35" s="208" t="s">
        <v>217</v>
      </c>
      <c r="B35" s="202"/>
      <c r="C35" s="230">
        <v>1.114E-3</v>
      </c>
      <c r="D35" s="230">
        <f>+C35</f>
        <v>1.114E-3</v>
      </c>
      <c r="E35" s="207" t="s">
        <v>37</v>
      </c>
      <c r="F35" s="199"/>
      <c r="G35"/>
    </row>
    <row r="36" spans="1:7">
      <c r="A36" s="208" t="s">
        <v>219</v>
      </c>
      <c r="B36" s="202"/>
      <c r="C36" s="230">
        <v>4.7289999999999997E-3</v>
      </c>
      <c r="D36" s="230">
        <f>+C36</f>
        <v>4.7289999999999997E-3</v>
      </c>
      <c r="E36" s="207" t="s">
        <v>37</v>
      </c>
      <c r="F36" s="199"/>
      <c r="G36"/>
    </row>
    <row r="37" spans="1:7" ht="13.8" thickBot="1">
      <c r="A37" s="209" t="s">
        <v>236</v>
      </c>
      <c r="B37"/>
      <c r="C37" s="231">
        <f>SUM(C32:C36)</f>
        <v>9.5538999999999999E-2</v>
      </c>
      <c r="D37" s="231">
        <f>SUM(D32:D36)</f>
        <v>9.5538999999999999E-2</v>
      </c>
      <c r="E37" s="207" t="s">
        <v>37</v>
      </c>
      <c r="F37" s="199"/>
      <c r="G37"/>
    </row>
    <row r="38" spans="1:7" ht="13.8" thickTop="1">
      <c r="A38" s="205"/>
      <c r="B38"/>
      <c r="C38" s="230"/>
      <c r="D38" s="230"/>
      <c r="E38" s="199"/>
      <c r="F38" s="199"/>
      <c r="G38"/>
    </row>
    <row r="39" spans="1:7">
      <c r="A39" s="205" t="s">
        <v>82</v>
      </c>
      <c r="B39"/>
      <c r="C39" s="230">
        <f>10.4157/100</f>
        <v>0.104157</v>
      </c>
      <c r="D39" s="230">
        <f>+C39</f>
        <v>0.104157</v>
      </c>
      <c r="E39" s="199" t="s">
        <v>37</v>
      </c>
      <c r="F39" s="199"/>
      <c r="G39"/>
    </row>
    <row r="40" spans="1:7">
      <c r="A40" s="206" t="s">
        <v>86</v>
      </c>
      <c r="B40" s="202"/>
      <c r="C40" s="230">
        <f>+C33</f>
        <v>9.1299999999999997E-4</v>
      </c>
      <c r="D40" s="230">
        <f>+D33</f>
        <v>9.1299999999999997E-4</v>
      </c>
      <c r="E40" s="199" t="s">
        <v>37</v>
      </c>
      <c r="F40" s="199"/>
      <c r="G40"/>
    </row>
    <row r="41" spans="1:7">
      <c r="A41" s="206" t="s">
        <v>215</v>
      </c>
      <c r="B41" s="202"/>
      <c r="C41" s="230">
        <f>+C34</f>
        <v>3.2049999999999999E-3</v>
      </c>
      <c r="D41" s="230">
        <f>+D34</f>
        <v>3.2049999999999999E-3</v>
      </c>
      <c r="E41" s="199" t="s">
        <v>37</v>
      </c>
      <c r="F41" s="199"/>
      <c r="G41"/>
    </row>
    <row r="42" spans="1:7">
      <c r="A42" s="208" t="s">
        <v>218</v>
      </c>
      <c r="B42" s="202"/>
      <c r="C42" s="230">
        <v>1.3569999999999999E-3</v>
      </c>
      <c r="D42" s="230">
        <f t="shared" ref="D42" si="4">+C42</f>
        <v>1.3569999999999999E-3</v>
      </c>
      <c r="E42" s="207" t="s">
        <v>37</v>
      </c>
      <c r="F42" s="199"/>
      <c r="G42"/>
    </row>
    <row r="43" spans="1:7">
      <c r="A43" s="208" t="s">
        <v>219</v>
      </c>
      <c r="B43" s="202"/>
      <c r="C43" s="230">
        <f>+C36</f>
        <v>4.7289999999999997E-3</v>
      </c>
      <c r="D43" s="230">
        <f>+D36</f>
        <v>4.7289999999999997E-3</v>
      </c>
      <c r="E43" s="207" t="s">
        <v>37</v>
      </c>
      <c r="F43" s="199"/>
      <c r="G43"/>
    </row>
    <row r="44" spans="1:7" ht="13.8" thickBot="1">
      <c r="A44" s="209" t="s">
        <v>237</v>
      </c>
      <c r="B44"/>
      <c r="C44" s="231">
        <f>SUM(C39:C43)</f>
        <v>0.11436099999999999</v>
      </c>
      <c r="D44" s="231">
        <f>SUM(D39:D43)</f>
        <v>0.11436099999999999</v>
      </c>
      <c r="E44" s="207" t="s">
        <v>37</v>
      </c>
      <c r="F44" s="199"/>
      <c r="G44"/>
    </row>
    <row r="45" spans="1:7" ht="13.8" thickTop="1">
      <c r="A45" s="210"/>
      <c r="B45"/>
      <c r="C45" s="230"/>
      <c r="D45" s="230"/>
      <c r="E45" s="207"/>
      <c r="F45" s="199"/>
      <c r="G45"/>
    </row>
    <row r="46" spans="1:7">
      <c r="A46" s="211" t="s">
        <v>238</v>
      </c>
      <c r="B46"/>
      <c r="C46" s="230"/>
      <c r="D46" s="230"/>
      <c r="E46"/>
      <c r="F46" s="199"/>
      <c r="G46"/>
    </row>
    <row r="47" spans="1:7">
      <c r="A47" s="210" t="s">
        <v>83</v>
      </c>
      <c r="B47"/>
      <c r="C47" s="230">
        <v>-1.4909999999999999E-3</v>
      </c>
      <c r="D47" s="230">
        <f t="shared" ref="D47:D53" si="5">+C47</f>
        <v>-1.4909999999999999E-3</v>
      </c>
      <c r="E47" s="199" t="s">
        <v>37</v>
      </c>
      <c r="F47" s="199"/>
      <c r="G47"/>
    </row>
    <row r="48" spans="1:7">
      <c r="A48" s="210" t="s">
        <v>84</v>
      </c>
      <c r="B48"/>
      <c r="C48" s="230">
        <v>-2.7239999999999999E-3</v>
      </c>
      <c r="D48" s="230">
        <f t="shared" si="5"/>
        <v>-2.7239999999999999E-3</v>
      </c>
      <c r="E48" s="199" t="s">
        <v>37</v>
      </c>
      <c r="F48" s="199"/>
      <c r="G48"/>
    </row>
    <row r="49" spans="1:7">
      <c r="A49" s="210" t="s">
        <v>85</v>
      </c>
      <c r="B49"/>
      <c r="C49" s="230">
        <v>5.5570000000000003E-3</v>
      </c>
      <c r="D49" s="230">
        <f t="shared" si="5"/>
        <v>5.5570000000000003E-3</v>
      </c>
      <c r="E49" s="199" t="s">
        <v>37</v>
      </c>
      <c r="F49" s="199"/>
      <c r="G49"/>
    </row>
    <row r="50" spans="1:7">
      <c r="A50" s="210" t="s">
        <v>212</v>
      </c>
      <c r="B50"/>
      <c r="C50" s="230">
        <v>-3.5399999999999999E-4</v>
      </c>
      <c r="D50" s="230">
        <f t="shared" si="5"/>
        <v>-3.5399999999999999E-4</v>
      </c>
      <c r="E50" s="199" t="s">
        <v>37</v>
      </c>
      <c r="F50" s="199"/>
      <c r="G50"/>
    </row>
    <row r="51" spans="1:7">
      <c r="A51" s="210" t="s">
        <v>213</v>
      </c>
      <c r="B51"/>
      <c r="C51" s="230">
        <v>0</v>
      </c>
      <c r="D51" s="230">
        <v>0</v>
      </c>
      <c r="E51" s="207" t="s">
        <v>37</v>
      </c>
      <c r="F51" s="199"/>
      <c r="G51"/>
    </row>
    <row r="52" spans="1:7">
      <c r="A52" s="212" t="s">
        <v>214</v>
      </c>
      <c r="B52" s="213"/>
      <c r="C52" s="232">
        <f>+'Rate Impacts'!F9</f>
        <v>-1.8100000000000001E-4</v>
      </c>
      <c r="D52" s="232">
        <f>+'Rate Impacts'!G9</f>
        <v>-8.2999999999999998E-5</v>
      </c>
      <c r="E52" s="214" t="s">
        <v>37</v>
      </c>
      <c r="F52" s="199"/>
      <c r="G52"/>
    </row>
    <row r="53" spans="1:7">
      <c r="A53" s="215" t="s">
        <v>87</v>
      </c>
      <c r="B53"/>
      <c r="C53" s="233">
        <v>-6.7939999999999997E-3</v>
      </c>
      <c r="D53" s="233">
        <f t="shared" si="5"/>
        <v>-6.7939999999999997E-3</v>
      </c>
      <c r="E53" s="207" t="s">
        <v>37</v>
      </c>
      <c r="F53" s="199"/>
      <c r="G53"/>
    </row>
    <row r="54" spans="1:7">
      <c r="A54"/>
      <c r="B54"/>
      <c r="C54"/>
      <c r="D54"/>
      <c r="E54"/>
      <c r="F54"/>
      <c r="G54"/>
    </row>
    <row r="55" spans="1:7">
      <c r="A55"/>
      <c r="B55"/>
      <c r="C55"/>
      <c r="D55"/>
      <c r="E55"/>
      <c r="F55"/>
      <c r="G55"/>
    </row>
  </sheetData>
  <printOptions horizontalCentered="1"/>
  <pageMargins left="0.25" right="0.25" top="1" bottom="1" header="0.5" footer="0.5"/>
  <pageSetup scale="60" orientation="landscape" r:id="rId1"/>
  <headerFooter alignWithMargins="0">
    <oddFooter>&amp;L&amp;F&amp;C&amp;A&amp;RAdvice No. 2015-xx
2016 REC Rate Design Workpapers
Page &amp;P of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G19"/>
  <sheetViews>
    <sheetView workbookViewId="0">
      <selection activeCell="D10" sqref="D10"/>
    </sheetView>
  </sheetViews>
  <sheetFormatPr defaultRowHeight="13.2"/>
  <cols>
    <col min="1" max="1" width="38" style="238" customWidth="1"/>
    <col min="2" max="3" width="11.33203125" style="238" bestFit="1" customWidth="1"/>
    <col min="4" max="4" width="17" style="238" customWidth="1"/>
    <col min="5" max="5" width="11.109375" style="238" bestFit="1" customWidth="1"/>
    <col min="6" max="16384" width="8.88671875" style="238"/>
  </cols>
  <sheetData>
    <row r="1" spans="1:7">
      <c r="G1" s="237"/>
    </row>
    <row r="2" spans="1:7" ht="15.6">
      <c r="A2" s="309" t="s">
        <v>396</v>
      </c>
      <c r="B2" s="195"/>
      <c r="C2" s="195"/>
      <c r="D2" s="195"/>
      <c r="E2" s="195"/>
      <c r="G2" s="237"/>
    </row>
    <row r="3" spans="1:7">
      <c r="A3" s="195"/>
      <c r="B3" s="195"/>
      <c r="C3" s="195"/>
      <c r="D3" s="195"/>
      <c r="E3" s="195"/>
    </row>
    <row r="4" spans="1:7">
      <c r="A4" s="195"/>
      <c r="B4" s="310" t="s">
        <v>220</v>
      </c>
      <c r="C4" s="310" t="s">
        <v>221</v>
      </c>
      <c r="D4" s="310" t="s">
        <v>12</v>
      </c>
      <c r="E4" s="195"/>
    </row>
    <row r="5" spans="1:7">
      <c r="A5" s="195" t="s">
        <v>397</v>
      </c>
      <c r="B5" s="311">
        <v>-30000.636034627616</v>
      </c>
      <c r="C5" s="311">
        <v>-18189.075105986962</v>
      </c>
      <c r="D5" s="311">
        <v>-48189.711140614578</v>
      </c>
      <c r="E5" s="195"/>
    </row>
    <row r="6" spans="1:7">
      <c r="A6" s="195" t="s">
        <v>398</v>
      </c>
      <c r="B6" s="311">
        <v>-27930.137024141848</v>
      </c>
      <c r="C6" s="311">
        <v>74755.656400656677</v>
      </c>
      <c r="D6" s="312">
        <v>46825.519376514829</v>
      </c>
      <c r="E6" s="195"/>
    </row>
    <row r="7" spans="1:7">
      <c r="A7" s="195" t="s">
        <v>222</v>
      </c>
      <c r="B7" s="313">
        <v>-930998.89515006915</v>
      </c>
      <c r="C7" s="313">
        <v>-564454.99381845817</v>
      </c>
      <c r="D7" s="314">
        <v>-1495453.8889685273</v>
      </c>
      <c r="E7" s="195"/>
    </row>
    <row r="8" spans="1:7">
      <c r="A8" s="195" t="s">
        <v>223</v>
      </c>
      <c r="B8" s="311">
        <v>-988929.66820883867</v>
      </c>
      <c r="C8" s="311">
        <v>-507888.41252378846</v>
      </c>
      <c r="D8" s="312">
        <v>-1496818.0807326271</v>
      </c>
      <c r="E8" s="195"/>
    </row>
    <row r="9" spans="1:7">
      <c r="A9" s="195" t="s">
        <v>224</v>
      </c>
      <c r="B9" s="315">
        <v>0.95437899999999998</v>
      </c>
      <c r="C9" s="315">
        <v>0.95437899999999998</v>
      </c>
      <c r="D9" s="316">
        <v>0.95437899999999998</v>
      </c>
      <c r="E9" s="195" t="s">
        <v>251</v>
      </c>
    </row>
    <row r="10" spans="1:7" ht="13.8" thickBot="1">
      <c r="A10" s="195" t="s">
        <v>225</v>
      </c>
      <c r="B10" s="311">
        <v>-1036202.2511065716</v>
      </c>
      <c r="C10" s="311">
        <v>-532166.37470416725</v>
      </c>
      <c r="D10" s="317">
        <v>-1568368.6258107389</v>
      </c>
      <c r="E10" s="195"/>
    </row>
    <row r="11" spans="1:7" ht="13.8" thickTop="1">
      <c r="A11" s="195"/>
      <c r="B11" s="195"/>
      <c r="C11" s="195"/>
      <c r="D11" s="195"/>
      <c r="E11" s="195"/>
    </row>
    <row r="12" spans="1:7">
      <c r="A12" s="195"/>
      <c r="B12" s="195"/>
      <c r="C12" s="195"/>
      <c r="D12" s="195"/>
      <c r="E12" s="195"/>
    </row>
    <row r="13" spans="1:7" ht="13.8" thickBot="1">
      <c r="A13" s="195" t="s">
        <v>226</v>
      </c>
      <c r="B13" s="195"/>
      <c r="C13" s="195"/>
      <c r="D13" s="195"/>
      <c r="E13" s="195"/>
    </row>
    <row r="14" spans="1:7">
      <c r="A14" s="195" t="s">
        <v>227</v>
      </c>
      <c r="B14" s="318">
        <v>0.62198533484736229</v>
      </c>
      <c r="C14"/>
      <c r="D14"/>
      <c r="E14" s="195"/>
    </row>
    <row r="15" spans="1:7">
      <c r="A15" s="195" t="s">
        <v>228</v>
      </c>
      <c r="B15" s="319">
        <v>3.8702614435559786E-2</v>
      </c>
      <c r="C15"/>
      <c r="D15"/>
      <c r="E15" s="195"/>
    </row>
    <row r="16" spans="1:7">
      <c r="A16" s="195" t="s">
        <v>229</v>
      </c>
      <c r="B16" s="319">
        <v>0.37710327065409455</v>
      </c>
      <c r="C16"/>
      <c r="D16"/>
      <c r="E16" s="195"/>
    </row>
    <row r="17" spans="1:5" ht="13.8" thickBot="1">
      <c r="A17" s="195" t="s">
        <v>230</v>
      </c>
      <c r="B17" s="320">
        <v>-3.7791219937016556E-2</v>
      </c>
      <c r="C17"/>
      <c r="D17"/>
      <c r="E17" s="195"/>
    </row>
    <row r="18" spans="1:5" ht="13.8" thickBot="1">
      <c r="A18" s="195"/>
      <c r="B18" s="321">
        <v>1</v>
      </c>
      <c r="C18"/>
      <c r="D18"/>
      <c r="E18"/>
    </row>
    <row r="19" spans="1:5" ht="13.8" thickTop="1"/>
  </sheetData>
  <printOptions horizontalCentered="1"/>
  <pageMargins left="0.25" right="0.25" top="1" bottom="1" header="0.5" footer="0.5"/>
  <pageSetup scale="60" orientation="landscape" r:id="rId1"/>
  <headerFooter alignWithMargins="0">
    <oddFooter>&amp;L&amp;F&amp;C&amp;A&amp;RAdvice No. 2015-xx
2016 REC Rate Design Workpapers
Page &amp;P of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9"/>
  <sheetViews>
    <sheetView workbookViewId="0">
      <selection activeCell="G4" sqref="G4"/>
    </sheetView>
  </sheetViews>
  <sheetFormatPr defaultRowHeight="13.2"/>
  <cols>
    <col min="1" max="1" width="20" bestFit="1" customWidth="1"/>
    <col min="2" max="2" width="13.77734375" bestFit="1" customWidth="1"/>
    <col min="3" max="3" width="15.109375" bestFit="1" customWidth="1"/>
    <col min="4" max="4" width="18.88671875" customWidth="1"/>
    <col min="5" max="5" width="12.44140625" bestFit="1" customWidth="1"/>
    <col min="6" max="6" width="18.88671875" customWidth="1"/>
    <col min="7" max="7" width="17.33203125" bestFit="1" customWidth="1"/>
    <col min="8" max="9" width="18.88671875" customWidth="1"/>
  </cols>
  <sheetData>
    <row r="1" spans="1:7">
      <c r="A1" s="341" t="s">
        <v>13</v>
      </c>
      <c r="B1" s="341"/>
      <c r="C1" s="341"/>
      <c r="D1" s="341"/>
      <c r="E1" s="341"/>
      <c r="F1" s="341"/>
      <c r="G1" s="341"/>
    </row>
    <row r="2" spans="1:7">
      <c r="A2" s="341" t="s">
        <v>268</v>
      </c>
      <c r="B2" s="341"/>
      <c r="C2" s="341"/>
      <c r="D2" s="341"/>
      <c r="E2" s="341"/>
      <c r="F2" s="341"/>
      <c r="G2" s="341"/>
    </row>
    <row r="3" spans="1:7">
      <c r="A3" s="342" t="s">
        <v>269</v>
      </c>
      <c r="B3" s="341"/>
      <c r="C3" s="341"/>
      <c r="D3" s="341"/>
      <c r="E3" s="341"/>
      <c r="F3" s="341"/>
      <c r="G3" s="341"/>
    </row>
    <row r="4" spans="1:7">
      <c r="A4" s="242"/>
      <c r="B4" s="243"/>
      <c r="C4" s="243"/>
      <c r="D4" s="243"/>
      <c r="E4" s="243"/>
      <c r="F4" s="243"/>
      <c r="G4" s="243"/>
    </row>
    <row r="5" spans="1:7" ht="27" thickBot="1">
      <c r="A5" s="244" t="s">
        <v>92</v>
      </c>
      <c r="B5" s="244" t="s">
        <v>270</v>
      </c>
      <c r="C5" s="245" t="s">
        <v>271</v>
      </c>
      <c r="D5" s="245" t="s">
        <v>272</v>
      </c>
      <c r="E5" s="245" t="s">
        <v>273</v>
      </c>
      <c r="F5" s="245" t="s">
        <v>274</v>
      </c>
      <c r="G5" s="244" t="s">
        <v>135</v>
      </c>
    </row>
    <row r="6" spans="1:7">
      <c r="A6" s="246"/>
      <c r="B6" s="246"/>
      <c r="C6" s="247" t="s">
        <v>14</v>
      </c>
      <c r="D6" s="248" t="s">
        <v>265</v>
      </c>
      <c r="E6" s="247" t="s">
        <v>16</v>
      </c>
      <c r="F6" s="248" t="s">
        <v>264</v>
      </c>
      <c r="G6" s="246" t="s">
        <v>136</v>
      </c>
    </row>
    <row r="7" spans="1:7">
      <c r="A7" s="249"/>
      <c r="B7" s="249"/>
      <c r="C7" s="250"/>
      <c r="D7" s="251"/>
      <c r="E7" s="250"/>
      <c r="F7" s="251"/>
      <c r="G7" s="249"/>
    </row>
    <row r="8" spans="1:7">
      <c r="A8" s="252" t="s">
        <v>1</v>
      </c>
      <c r="B8" s="253">
        <v>7</v>
      </c>
      <c r="C8" s="254">
        <v>11786470304.505386</v>
      </c>
      <c r="D8" s="255">
        <v>0.3891</v>
      </c>
      <c r="E8" s="254">
        <v>2552474.8564782003</v>
      </c>
      <c r="F8" s="255">
        <v>0.15790000000000001</v>
      </c>
      <c r="G8" s="255">
        <f t="shared" ref="G8:G13" si="0">+F8+D8</f>
        <v>0.54700000000000004</v>
      </c>
    </row>
    <row r="9" spans="1:7">
      <c r="A9" s="256" t="s">
        <v>2</v>
      </c>
      <c r="B9" s="253" t="s">
        <v>244</v>
      </c>
      <c r="C9" s="254">
        <v>2918217955.3328881</v>
      </c>
      <c r="D9" s="255">
        <v>9.6299999999999997E-2</v>
      </c>
      <c r="E9" s="254">
        <v>437500.53947799094</v>
      </c>
      <c r="F9" s="255">
        <v>2.7099999999999999E-2</v>
      </c>
      <c r="G9" s="255">
        <f t="shared" si="0"/>
        <v>0.1234</v>
      </c>
    </row>
    <row r="10" spans="1:7">
      <c r="A10" s="252" t="s">
        <v>3</v>
      </c>
      <c r="B10" s="257" t="s">
        <v>275</v>
      </c>
      <c r="C10" s="254">
        <v>2999905247.897716</v>
      </c>
      <c r="D10" s="255">
        <v>9.9000000000000005E-2</v>
      </c>
      <c r="E10" s="254">
        <v>432535.97934953577</v>
      </c>
      <c r="F10" s="255">
        <v>2.6800000000000001E-2</v>
      </c>
      <c r="G10" s="255">
        <f t="shared" si="0"/>
        <v>0.1258</v>
      </c>
    </row>
    <row r="11" spans="1:7">
      <c r="A11" s="252" t="s">
        <v>4</v>
      </c>
      <c r="B11" s="257" t="s">
        <v>246</v>
      </c>
      <c r="C11" s="254">
        <v>2049311018.9545679</v>
      </c>
      <c r="D11" s="255">
        <v>6.7599999999999993E-2</v>
      </c>
      <c r="E11" s="254">
        <v>267916.78757331776</v>
      </c>
      <c r="F11" s="255">
        <v>1.66E-2</v>
      </c>
      <c r="G11" s="255">
        <f t="shared" si="0"/>
        <v>8.4199999999999997E-2</v>
      </c>
    </row>
    <row r="12" spans="1:7">
      <c r="A12" s="252" t="s">
        <v>5</v>
      </c>
      <c r="B12" s="253">
        <v>29</v>
      </c>
      <c r="C12" s="254">
        <v>17798308.365999948</v>
      </c>
      <c r="D12" s="255">
        <v>5.9999999999999995E-4</v>
      </c>
      <c r="E12" s="254">
        <v>614.89645437416527</v>
      </c>
      <c r="F12" s="255">
        <v>0</v>
      </c>
      <c r="G12" s="255">
        <f t="shared" si="0"/>
        <v>5.9999999999999995E-4</v>
      </c>
    </row>
    <row r="13" spans="1:7">
      <c r="A13" s="252" t="s">
        <v>6</v>
      </c>
      <c r="B13" s="253" t="s">
        <v>247</v>
      </c>
      <c r="C13" s="254">
        <v>1322270702.6607897</v>
      </c>
      <c r="D13" s="255">
        <v>4.36E-2</v>
      </c>
      <c r="E13" s="254">
        <v>170195.01684374851</v>
      </c>
      <c r="F13" s="255">
        <v>1.0500000000000001E-2</v>
      </c>
      <c r="G13" s="255">
        <f t="shared" si="0"/>
        <v>5.4100000000000002E-2</v>
      </c>
    </row>
    <row r="14" spans="1:7">
      <c r="A14" s="252" t="s">
        <v>7</v>
      </c>
      <c r="B14" s="253">
        <v>35</v>
      </c>
      <c r="C14" s="254">
        <v>4375940.3410168542</v>
      </c>
      <c r="D14" s="255">
        <v>1E-4</v>
      </c>
      <c r="E14" s="254">
        <v>3.7791345676280526</v>
      </c>
      <c r="F14" s="255">
        <v>0</v>
      </c>
      <c r="G14" s="255">
        <f>+F14+D14</f>
        <v>1E-4</v>
      </c>
    </row>
    <row r="15" spans="1:7">
      <c r="A15" s="252" t="s">
        <v>8</v>
      </c>
      <c r="B15" s="253">
        <v>43</v>
      </c>
      <c r="C15" s="254">
        <v>137254791.32199681</v>
      </c>
      <c r="D15" s="255">
        <v>4.4999999999999997E-3</v>
      </c>
      <c r="E15" s="254">
        <v>0</v>
      </c>
      <c r="F15" s="255">
        <v>0</v>
      </c>
      <c r="G15" s="255">
        <f>+F15+D15</f>
        <v>4.4999999999999997E-3</v>
      </c>
    </row>
    <row r="16" spans="1:7">
      <c r="A16" s="252"/>
      <c r="B16" s="253"/>
      <c r="C16" s="254"/>
      <c r="D16" s="255"/>
      <c r="E16" s="254"/>
      <c r="F16" s="255"/>
      <c r="G16" s="255"/>
    </row>
    <row r="17" spans="1:7">
      <c r="A17" s="258" t="s">
        <v>91</v>
      </c>
      <c r="B17" s="253">
        <v>40</v>
      </c>
      <c r="C17" s="254">
        <v>741555022.86859286</v>
      </c>
      <c r="D17" s="255">
        <v>2.4500000000000001E-2</v>
      </c>
      <c r="E17" s="254">
        <v>90993.297809216907</v>
      </c>
      <c r="F17" s="255">
        <v>5.5999999999999999E-3</v>
      </c>
      <c r="G17" s="255">
        <f>+F17+D17</f>
        <v>3.0100000000000002E-2</v>
      </c>
    </row>
    <row r="18" spans="1:7">
      <c r="A18" s="259"/>
      <c r="B18" s="257"/>
      <c r="C18" s="254"/>
      <c r="D18" s="255"/>
      <c r="E18" s="254"/>
      <c r="F18" s="255"/>
      <c r="G18" s="255"/>
    </row>
    <row r="19" spans="1:7">
      <c r="A19" s="256" t="s">
        <v>276</v>
      </c>
      <c r="B19" s="257"/>
      <c r="C19" s="254"/>
      <c r="D19" s="255"/>
      <c r="E19" s="254"/>
      <c r="F19" s="255"/>
      <c r="G19" s="255"/>
    </row>
    <row r="20" spans="1:7">
      <c r="A20" s="260" t="s">
        <v>94</v>
      </c>
      <c r="B20" s="253">
        <v>46</v>
      </c>
      <c r="C20" s="254">
        <v>46821433.391501412</v>
      </c>
      <c r="D20" s="255">
        <v>1.5E-3</v>
      </c>
      <c r="E20" s="254">
        <v>0</v>
      </c>
      <c r="F20" s="255">
        <v>0</v>
      </c>
      <c r="G20" s="255">
        <f t="shared" ref="G20:G21" si="1">+F20+D20</f>
        <v>1.5E-3</v>
      </c>
    </row>
    <row r="21" spans="1:7">
      <c r="A21" s="260" t="s">
        <v>95</v>
      </c>
      <c r="B21" s="253">
        <v>49</v>
      </c>
      <c r="C21" s="254">
        <v>604282290.05697274</v>
      </c>
      <c r="D21" s="255">
        <v>1.9900000000000001E-2</v>
      </c>
      <c r="E21" s="254">
        <v>71206.398327346193</v>
      </c>
      <c r="F21" s="255">
        <v>4.4000000000000003E-3</v>
      </c>
      <c r="G21" s="255">
        <f t="shared" si="1"/>
        <v>2.4300000000000002E-2</v>
      </c>
    </row>
    <row r="22" spans="1:7">
      <c r="A22" s="256"/>
      <c r="B22" s="257"/>
      <c r="C22" s="254"/>
      <c r="D22" s="255"/>
      <c r="E22" s="254"/>
      <c r="F22" s="255"/>
      <c r="G22" s="255"/>
    </row>
    <row r="23" spans="1:7">
      <c r="A23" s="252" t="s">
        <v>9</v>
      </c>
      <c r="B23" s="253" t="s">
        <v>90</v>
      </c>
      <c r="C23" s="254">
        <v>91905021.488787219</v>
      </c>
      <c r="D23" s="255">
        <v>3.0000000000000001E-3</v>
      </c>
      <c r="E23" s="254">
        <v>15980.214685035569</v>
      </c>
      <c r="F23" s="255">
        <v>1E-3</v>
      </c>
      <c r="G23" s="255">
        <f>+F23+D23</f>
        <v>4.0000000000000001E-3</v>
      </c>
    </row>
    <row r="24" spans="1:7">
      <c r="A24" s="252"/>
      <c r="B24" s="252"/>
      <c r="C24" s="254"/>
      <c r="D24" s="255"/>
      <c r="E24" s="254"/>
      <c r="F24" s="255"/>
      <c r="G24" s="255"/>
    </row>
    <row r="25" spans="1:7">
      <c r="A25" s="252" t="s">
        <v>143</v>
      </c>
      <c r="B25" s="253">
        <v>5</v>
      </c>
      <c r="C25" s="261">
        <v>7843462.8137823585</v>
      </c>
      <c r="D25" s="255">
        <v>2.9999999999999997E-4</v>
      </c>
      <c r="E25" s="261">
        <v>1486.7843933150825</v>
      </c>
      <c r="F25" s="255">
        <v>1E-4</v>
      </c>
      <c r="G25" s="255">
        <f>+F25+D25</f>
        <v>3.9999999999999996E-4</v>
      </c>
    </row>
    <row r="26" spans="1:7">
      <c r="A26" s="252"/>
      <c r="B26" s="252"/>
      <c r="C26" s="254"/>
      <c r="D26" s="255"/>
      <c r="E26" s="254"/>
      <c r="F26" s="255"/>
      <c r="G26" s="255"/>
    </row>
    <row r="27" spans="1:7">
      <c r="A27" s="252" t="s">
        <v>10</v>
      </c>
      <c r="B27" s="252"/>
      <c r="C27" s="254">
        <f>SUM(C8:C25)</f>
        <v>22728011500</v>
      </c>
      <c r="D27" s="255">
        <f>SUM(D8:D25)</f>
        <v>0.74999999999999989</v>
      </c>
      <c r="E27" s="254">
        <f>SUM(E8:E25)</f>
        <v>4040908.5505266492</v>
      </c>
      <c r="F27" s="255">
        <f>SUM(F8:F25)</f>
        <v>0.24999999999999997</v>
      </c>
      <c r="G27" s="255">
        <f>SUM(G8:G25)</f>
        <v>1</v>
      </c>
    </row>
    <row r="28" spans="1:7">
      <c r="A28" s="262"/>
      <c r="B28" s="262"/>
      <c r="C28" s="263"/>
      <c r="D28" s="263"/>
      <c r="E28" s="263"/>
      <c r="F28" s="262"/>
      <c r="G28" s="262"/>
    </row>
    <row r="29" spans="1:7">
      <c r="A29" s="252"/>
      <c r="B29" s="253"/>
      <c r="C29" s="254"/>
      <c r="D29" s="255"/>
      <c r="E29" s="254"/>
      <c r="F29" s="262"/>
      <c r="G29" s="262"/>
    </row>
    <row r="30" spans="1:7">
      <c r="A30" s="252" t="s">
        <v>277</v>
      </c>
      <c r="B30" s="253"/>
      <c r="C30" s="254">
        <f>+C27-C25</f>
        <v>22720168037.186218</v>
      </c>
      <c r="D30" s="255"/>
      <c r="E30" s="254">
        <f>+E27-E25</f>
        <v>4039421.766133334</v>
      </c>
      <c r="F30" s="262"/>
      <c r="G30" s="262"/>
    </row>
    <row r="31" spans="1:7">
      <c r="A31" s="262"/>
      <c r="B31" s="262"/>
      <c r="C31" s="262"/>
      <c r="D31" s="262"/>
      <c r="E31" s="262"/>
      <c r="F31" s="262"/>
      <c r="G31" s="262"/>
    </row>
    <row r="32" spans="1:7">
      <c r="A32" s="342" t="s">
        <v>278</v>
      </c>
      <c r="B32" s="341"/>
      <c r="C32" s="341"/>
      <c r="D32" s="341"/>
      <c r="E32" s="341"/>
      <c r="F32" s="341"/>
      <c r="G32" s="341"/>
    </row>
    <row r="33" spans="1:7">
      <c r="A33" s="262"/>
      <c r="B33" s="262"/>
      <c r="C33" s="262"/>
      <c r="D33" s="262"/>
      <c r="E33" s="262"/>
      <c r="F33" s="262"/>
      <c r="G33" s="262"/>
    </row>
    <row r="34" spans="1:7">
      <c r="A34" s="262"/>
      <c r="B34" s="262"/>
      <c r="C34" s="262"/>
      <c r="D34" s="262"/>
      <c r="E34" s="262"/>
      <c r="F34" s="262"/>
      <c r="G34" s="262"/>
    </row>
    <row r="35" spans="1:7">
      <c r="A35" s="262"/>
      <c r="B35" s="262"/>
      <c r="C35" s="262"/>
      <c r="D35" s="262"/>
      <c r="E35" s="262"/>
      <c r="F35" s="262"/>
      <c r="G35" s="262"/>
    </row>
    <row r="36" spans="1:7">
      <c r="A36" s="262"/>
      <c r="B36" s="262"/>
      <c r="C36" s="262"/>
      <c r="D36" s="262"/>
      <c r="E36" s="262"/>
      <c r="F36" s="262"/>
      <c r="G36" s="262"/>
    </row>
    <row r="37" spans="1:7">
      <c r="A37" s="262"/>
      <c r="B37" s="262"/>
      <c r="C37" s="262"/>
      <c r="D37" s="262"/>
      <c r="E37" s="262"/>
      <c r="F37" s="262"/>
      <c r="G37" s="262"/>
    </row>
    <row r="38" spans="1:7">
      <c r="A38" s="262"/>
      <c r="B38" s="262"/>
      <c r="C38" s="262"/>
      <c r="D38" s="262"/>
      <c r="E38" s="262"/>
      <c r="F38" s="262"/>
      <c r="G38" s="262"/>
    </row>
    <row r="39" spans="1:7">
      <c r="A39" s="262"/>
      <c r="B39" s="262"/>
      <c r="C39" s="262"/>
      <c r="D39" s="262"/>
      <c r="E39" s="262"/>
      <c r="F39" s="262"/>
      <c r="G39" s="262"/>
    </row>
    <row r="40" spans="1:7">
      <c r="A40" s="262"/>
      <c r="B40" s="262"/>
      <c r="C40" s="262"/>
      <c r="D40" s="262"/>
      <c r="E40" s="262"/>
      <c r="F40" s="262"/>
      <c r="G40" s="262"/>
    </row>
    <row r="41" spans="1:7">
      <c r="A41" s="262"/>
      <c r="B41" s="262"/>
      <c r="C41" s="262"/>
      <c r="D41" s="262"/>
      <c r="E41" s="262"/>
      <c r="F41" s="262"/>
      <c r="G41" s="262"/>
    </row>
    <row r="42" spans="1:7">
      <c r="A42" s="262"/>
      <c r="B42" s="262"/>
      <c r="C42" s="262"/>
      <c r="D42" s="262"/>
      <c r="E42" s="262"/>
      <c r="F42" s="262"/>
      <c r="G42" s="262"/>
    </row>
    <row r="43" spans="1:7">
      <c r="A43" s="262"/>
      <c r="B43" s="262"/>
      <c r="C43" s="262"/>
      <c r="D43" s="262"/>
      <c r="E43" s="262"/>
      <c r="F43" s="262"/>
      <c r="G43" s="262"/>
    </row>
    <row r="44" spans="1:7">
      <c r="A44" s="262"/>
      <c r="B44" s="262"/>
      <c r="C44" s="262"/>
      <c r="D44" s="262"/>
      <c r="E44" s="262"/>
      <c r="F44" s="262"/>
      <c r="G44" s="262"/>
    </row>
    <row r="45" spans="1:7">
      <c r="A45" s="262"/>
      <c r="B45" s="262"/>
      <c r="C45" s="262"/>
      <c r="D45" s="262"/>
      <c r="E45" s="262"/>
      <c r="F45" s="262"/>
      <c r="G45" s="262"/>
    </row>
    <row r="46" spans="1:7">
      <c r="A46" s="262"/>
      <c r="B46" s="262"/>
      <c r="C46" s="262"/>
      <c r="D46" s="262"/>
      <c r="E46" s="262"/>
      <c r="F46" s="262"/>
      <c r="G46" s="262"/>
    </row>
    <row r="47" spans="1:7">
      <c r="A47" s="262"/>
      <c r="B47" s="262"/>
      <c r="C47" s="262"/>
      <c r="D47" s="262"/>
      <c r="E47" s="262"/>
      <c r="F47" s="262"/>
      <c r="G47" s="262"/>
    </row>
    <row r="48" spans="1:7">
      <c r="A48" s="262"/>
      <c r="B48" s="262"/>
      <c r="C48" s="262"/>
      <c r="D48" s="262"/>
      <c r="E48" s="262"/>
      <c r="F48" s="262"/>
      <c r="G48" s="262"/>
    </row>
    <row r="49" spans="1:7">
      <c r="A49" s="262"/>
      <c r="B49" s="262"/>
      <c r="C49" s="262"/>
      <c r="D49" s="262"/>
      <c r="E49" s="262"/>
      <c r="F49" s="262"/>
      <c r="G49" s="262"/>
    </row>
    <row r="50" spans="1:7">
      <c r="A50" s="262"/>
      <c r="B50" s="262"/>
      <c r="C50" s="262"/>
      <c r="D50" s="262"/>
      <c r="E50" s="262"/>
      <c r="F50" s="262"/>
      <c r="G50" s="262"/>
    </row>
    <row r="51" spans="1:7">
      <c r="A51" s="262"/>
      <c r="B51" s="262"/>
      <c r="C51" s="262"/>
      <c r="D51" s="262"/>
      <c r="E51" s="262"/>
      <c r="F51" s="262"/>
      <c r="G51" s="262"/>
    </row>
    <row r="52" spans="1:7">
      <c r="A52" s="262"/>
      <c r="B52" s="262"/>
      <c r="C52" s="262"/>
      <c r="D52" s="262"/>
      <c r="E52" s="262"/>
      <c r="F52" s="262"/>
      <c r="G52" s="262"/>
    </row>
    <row r="53" spans="1:7">
      <c r="A53" s="262"/>
      <c r="B53" s="262"/>
      <c r="C53" s="262"/>
      <c r="D53" s="262"/>
      <c r="E53" s="262"/>
      <c r="F53" s="262"/>
      <c r="G53" s="262"/>
    </row>
    <row r="54" spans="1:7">
      <c r="A54" s="262"/>
      <c r="B54" s="262"/>
      <c r="C54" s="262"/>
      <c r="D54" s="262"/>
      <c r="E54" s="262"/>
      <c r="F54" s="262"/>
      <c r="G54" s="262"/>
    </row>
    <row r="55" spans="1:7">
      <c r="A55" s="262"/>
      <c r="B55" s="262"/>
      <c r="C55" s="262"/>
      <c r="D55" s="262"/>
      <c r="E55" s="262"/>
      <c r="F55" s="262"/>
      <c r="G55" s="262"/>
    </row>
    <row r="56" spans="1:7">
      <c r="A56" s="262"/>
      <c r="B56" s="262"/>
      <c r="C56" s="262"/>
      <c r="D56" s="262"/>
      <c r="E56" s="262"/>
      <c r="F56" s="262"/>
      <c r="G56" s="262"/>
    </row>
    <row r="57" spans="1:7">
      <c r="A57" s="262"/>
      <c r="B57" s="262"/>
      <c r="C57" s="262"/>
      <c r="D57" s="262"/>
      <c r="E57" s="262"/>
      <c r="F57" s="262"/>
      <c r="G57" s="262"/>
    </row>
    <row r="58" spans="1:7">
      <c r="A58" s="262"/>
      <c r="B58" s="262"/>
      <c r="C58" s="262"/>
      <c r="D58" s="262"/>
      <c r="E58" s="262"/>
      <c r="F58" s="262"/>
      <c r="G58" s="262"/>
    </row>
    <row r="59" spans="1:7">
      <c r="A59" s="262"/>
      <c r="B59" s="262"/>
      <c r="C59" s="262"/>
      <c r="D59" s="262"/>
      <c r="E59" s="262"/>
      <c r="F59" s="262"/>
      <c r="G59" s="262"/>
    </row>
    <row r="60" spans="1:7">
      <c r="A60" s="262"/>
      <c r="B60" s="262"/>
      <c r="C60" s="262"/>
      <c r="D60" s="262"/>
      <c r="E60" s="262"/>
      <c r="F60" s="262"/>
      <c r="G60" s="262"/>
    </row>
    <row r="61" spans="1:7">
      <c r="A61" s="262"/>
      <c r="B61" s="262"/>
      <c r="C61" s="262"/>
      <c r="D61" s="262"/>
      <c r="E61" s="262"/>
      <c r="F61" s="262"/>
      <c r="G61" s="262"/>
    </row>
    <row r="62" spans="1:7">
      <c r="A62" s="262"/>
      <c r="B62" s="262"/>
      <c r="C62" s="262"/>
      <c r="D62" s="262"/>
      <c r="E62" s="262"/>
      <c r="F62" s="262"/>
      <c r="G62" s="262"/>
    </row>
    <row r="63" spans="1:7">
      <c r="A63" s="262"/>
      <c r="B63" s="262"/>
      <c r="C63" s="262"/>
      <c r="D63" s="262"/>
      <c r="E63" s="262"/>
      <c r="F63" s="262"/>
      <c r="G63" s="262"/>
    </row>
    <row r="64" spans="1:7">
      <c r="A64" s="262"/>
      <c r="B64" s="262"/>
      <c r="C64" s="262"/>
      <c r="D64" s="262"/>
      <c r="E64" s="262"/>
      <c r="F64" s="262"/>
      <c r="G64" s="262"/>
    </row>
    <row r="65" spans="1:7">
      <c r="A65" s="262"/>
      <c r="B65" s="262"/>
      <c r="C65" s="262"/>
      <c r="D65" s="262"/>
      <c r="E65" s="262"/>
      <c r="F65" s="262"/>
      <c r="G65" s="262"/>
    </row>
    <row r="66" spans="1:7">
      <c r="A66" s="262"/>
      <c r="B66" s="262"/>
      <c r="C66" s="262"/>
      <c r="D66" s="262"/>
      <c r="E66" s="262"/>
      <c r="F66" s="262"/>
      <c r="G66" s="262"/>
    </row>
    <row r="67" spans="1:7">
      <c r="A67" s="262"/>
      <c r="B67" s="262"/>
      <c r="C67" s="262"/>
      <c r="D67" s="262"/>
      <c r="E67" s="262"/>
      <c r="F67" s="262"/>
      <c r="G67" s="262"/>
    </row>
    <row r="68" spans="1:7">
      <c r="A68" s="262"/>
      <c r="B68" s="262"/>
      <c r="C68" s="262"/>
      <c r="D68" s="262"/>
      <c r="E68" s="262"/>
      <c r="F68" s="262"/>
      <c r="G68" s="262"/>
    </row>
    <row r="69" spans="1:7">
      <c r="A69" s="262"/>
      <c r="B69" s="262"/>
      <c r="C69" s="262"/>
      <c r="D69" s="262"/>
      <c r="E69" s="262"/>
      <c r="F69" s="262"/>
      <c r="G69" s="262"/>
    </row>
    <row r="70" spans="1:7">
      <c r="A70" s="262"/>
      <c r="B70" s="262"/>
      <c r="C70" s="262"/>
      <c r="D70" s="262"/>
      <c r="E70" s="262"/>
      <c r="F70" s="262"/>
      <c r="G70" s="262"/>
    </row>
    <row r="71" spans="1:7">
      <c r="A71" s="262"/>
      <c r="B71" s="262"/>
      <c r="C71" s="262"/>
      <c r="D71" s="262"/>
      <c r="E71" s="262"/>
      <c r="F71" s="262"/>
      <c r="G71" s="262"/>
    </row>
    <row r="72" spans="1:7">
      <c r="A72" s="262"/>
      <c r="B72" s="262"/>
      <c r="C72" s="262"/>
      <c r="D72" s="262"/>
      <c r="E72" s="262"/>
      <c r="F72" s="262"/>
      <c r="G72" s="262"/>
    </row>
    <row r="73" spans="1:7">
      <c r="A73" s="262"/>
      <c r="B73" s="262"/>
      <c r="C73" s="262"/>
      <c r="D73" s="262"/>
      <c r="E73" s="262"/>
      <c r="F73" s="262"/>
      <c r="G73" s="262"/>
    </row>
    <row r="74" spans="1:7">
      <c r="A74" s="262"/>
      <c r="B74" s="262"/>
      <c r="C74" s="262"/>
      <c r="D74" s="262"/>
      <c r="E74" s="262"/>
      <c r="F74" s="262"/>
      <c r="G74" s="262"/>
    </row>
    <row r="75" spans="1:7">
      <c r="A75" s="262"/>
      <c r="B75" s="262"/>
      <c r="C75" s="262"/>
      <c r="D75" s="262"/>
      <c r="E75" s="262"/>
      <c r="F75" s="262"/>
      <c r="G75" s="262"/>
    </row>
    <row r="76" spans="1:7">
      <c r="A76" s="262"/>
      <c r="B76" s="262"/>
      <c r="C76" s="262"/>
      <c r="D76" s="262"/>
      <c r="E76" s="262"/>
      <c r="F76" s="262"/>
      <c r="G76" s="262"/>
    </row>
    <row r="77" spans="1:7">
      <c r="A77" s="262"/>
      <c r="B77" s="262"/>
      <c r="C77" s="262"/>
      <c r="D77" s="262"/>
      <c r="E77" s="262"/>
      <c r="F77" s="262"/>
      <c r="G77" s="262"/>
    </row>
    <row r="78" spans="1:7">
      <c r="A78" s="262"/>
      <c r="B78" s="262"/>
      <c r="C78" s="262"/>
      <c r="D78" s="262"/>
      <c r="E78" s="262"/>
      <c r="F78" s="262"/>
      <c r="G78" s="262"/>
    </row>
    <row r="79" spans="1:7">
      <c r="A79" s="262"/>
      <c r="B79" s="262"/>
      <c r="C79" s="262"/>
      <c r="D79" s="262"/>
      <c r="E79" s="262"/>
      <c r="F79" s="262"/>
      <c r="G79" s="262"/>
    </row>
    <row r="80" spans="1:7">
      <c r="A80" s="262"/>
      <c r="B80" s="262"/>
      <c r="C80" s="262"/>
      <c r="D80" s="262"/>
      <c r="E80" s="262"/>
      <c r="F80" s="262"/>
      <c r="G80" s="262"/>
    </row>
    <row r="81" spans="1:7">
      <c r="A81" s="262"/>
      <c r="B81" s="262"/>
      <c r="C81" s="262"/>
      <c r="D81" s="262"/>
      <c r="E81" s="262"/>
      <c r="F81" s="262"/>
      <c r="G81" s="262"/>
    </row>
    <row r="82" spans="1:7">
      <c r="A82" s="262"/>
      <c r="B82" s="262"/>
      <c r="C82" s="262"/>
      <c r="D82" s="262"/>
      <c r="E82" s="262"/>
      <c r="F82" s="262"/>
      <c r="G82" s="262"/>
    </row>
    <row r="83" spans="1:7">
      <c r="A83" s="262"/>
      <c r="B83" s="262"/>
      <c r="C83" s="262"/>
      <c r="D83" s="262"/>
      <c r="E83" s="262"/>
      <c r="F83" s="262"/>
      <c r="G83" s="262"/>
    </row>
    <row r="84" spans="1:7">
      <c r="A84" s="262"/>
      <c r="B84" s="262"/>
      <c r="C84" s="262"/>
      <c r="D84" s="262"/>
      <c r="E84" s="262"/>
      <c r="F84" s="262"/>
      <c r="G84" s="262"/>
    </row>
    <row r="85" spans="1:7">
      <c r="A85" s="262"/>
      <c r="B85" s="262"/>
      <c r="C85" s="262"/>
      <c r="D85" s="262"/>
      <c r="E85" s="262"/>
      <c r="F85" s="262"/>
      <c r="G85" s="262"/>
    </row>
    <row r="86" spans="1:7">
      <c r="A86" s="262"/>
      <c r="B86" s="262"/>
      <c r="C86" s="262"/>
      <c r="D86" s="262"/>
      <c r="E86" s="262"/>
      <c r="F86" s="262"/>
      <c r="G86" s="262"/>
    </row>
    <row r="87" spans="1:7">
      <c r="A87" s="262"/>
      <c r="B87" s="262"/>
      <c r="C87" s="262"/>
      <c r="D87" s="262"/>
      <c r="E87" s="262"/>
      <c r="F87" s="262"/>
      <c r="G87" s="262"/>
    </row>
    <row r="88" spans="1:7">
      <c r="A88" s="262"/>
      <c r="B88" s="262"/>
      <c r="C88" s="262"/>
      <c r="D88" s="262"/>
      <c r="E88" s="262"/>
      <c r="F88" s="262"/>
      <c r="G88" s="262"/>
    </row>
    <row r="89" spans="1:7">
      <c r="A89" s="262"/>
      <c r="B89" s="262"/>
      <c r="C89" s="262"/>
      <c r="D89" s="262"/>
      <c r="E89" s="262"/>
      <c r="F89" s="262"/>
      <c r="G89" s="262"/>
    </row>
    <row r="90" spans="1:7">
      <c r="A90" s="262"/>
      <c r="B90" s="262"/>
      <c r="C90" s="262"/>
      <c r="D90" s="262"/>
      <c r="E90" s="262"/>
      <c r="F90" s="262"/>
      <c r="G90" s="262"/>
    </row>
    <row r="91" spans="1:7">
      <c r="A91" s="262"/>
      <c r="B91" s="262"/>
      <c r="C91" s="262"/>
      <c r="D91" s="262"/>
      <c r="E91" s="262"/>
      <c r="F91" s="262"/>
      <c r="G91" s="262"/>
    </row>
    <row r="92" spans="1:7">
      <c r="A92" s="262"/>
      <c r="B92" s="262"/>
      <c r="C92" s="262"/>
      <c r="D92" s="262"/>
      <c r="E92" s="262"/>
      <c r="F92" s="262"/>
      <c r="G92" s="262"/>
    </row>
    <row r="93" spans="1:7">
      <c r="A93" s="262"/>
      <c r="B93" s="262"/>
      <c r="C93" s="262"/>
      <c r="D93" s="262"/>
      <c r="E93" s="262"/>
      <c r="F93" s="262"/>
      <c r="G93" s="262"/>
    </row>
    <row r="94" spans="1:7">
      <c r="A94" s="262"/>
      <c r="B94" s="262"/>
      <c r="C94" s="262"/>
      <c r="D94" s="262"/>
      <c r="E94" s="262"/>
      <c r="F94" s="262"/>
      <c r="G94" s="262"/>
    </row>
    <row r="95" spans="1:7">
      <c r="A95" s="262"/>
      <c r="B95" s="262"/>
      <c r="C95" s="262"/>
      <c r="D95" s="262"/>
      <c r="E95" s="262"/>
      <c r="F95" s="262"/>
      <c r="G95" s="262"/>
    </row>
    <row r="96" spans="1:7">
      <c r="A96" s="262"/>
      <c r="B96" s="262"/>
      <c r="C96" s="262"/>
      <c r="D96" s="262"/>
      <c r="E96" s="262"/>
      <c r="F96" s="262"/>
      <c r="G96" s="262"/>
    </row>
    <row r="97" spans="1:7">
      <c r="A97" s="262"/>
      <c r="B97" s="262"/>
      <c r="C97" s="262"/>
      <c r="D97" s="262"/>
      <c r="E97" s="262"/>
      <c r="F97" s="262"/>
      <c r="G97" s="262"/>
    </row>
    <row r="98" spans="1:7">
      <c r="A98" s="262"/>
      <c r="B98" s="262"/>
      <c r="C98" s="262"/>
      <c r="D98" s="262"/>
      <c r="E98" s="262"/>
      <c r="F98" s="262"/>
      <c r="G98" s="262"/>
    </row>
    <row r="99" spans="1:7">
      <c r="A99" s="262"/>
      <c r="B99" s="262"/>
      <c r="C99" s="262"/>
      <c r="D99" s="262"/>
      <c r="E99" s="262"/>
      <c r="F99" s="262"/>
      <c r="G99" s="262"/>
    </row>
    <row r="100" spans="1:7">
      <c r="A100" s="262"/>
      <c r="B100" s="262"/>
      <c r="C100" s="262"/>
      <c r="D100" s="262"/>
      <c r="E100" s="262"/>
      <c r="F100" s="262"/>
      <c r="G100" s="262"/>
    </row>
    <row r="101" spans="1:7">
      <c r="A101" s="262"/>
      <c r="B101" s="262"/>
      <c r="C101" s="262"/>
      <c r="D101" s="262"/>
      <c r="E101" s="262"/>
      <c r="F101" s="262"/>
      <c r="G101" s="262"/>
    </row>
    <row r="102" spans="1:7">
      <c r="A102" s="262"/>
      <c r="B102" s="262"/>
      <c r="C102" s="262"/>
      <c r="D102" s="262"/>
      <c r="E102" s="262"/>
      <c r="F102" s="262"/>
      <c r="G102" s="262"/>
    </row>
    <row r="103" spans="1:7">
      <c r="A103" s="262"/>
      <c r="B103" s="262"/>
      <c r="C103" s="262"/>
      <c r="D103" s="262"/>
      <c r="E103" s="262"/>
      <c r="F103" s="262"/>
      <c r="G103" s="262"/>
    </row>
    <row r="104" spans="1:7">
      <c r="A104" s="262"/>
      <c r="B104" s="262"/>
      <c r="C104" s="262"/>
      <c r="D104" s="262"/>
      <c r="E104" s="262"/>
      <c r="F104" s="262"/>
      <c r="G104" s="262"/>
    </row>
    <row r="105" spans="1:7">
      <c r="A105" s="262"/>
      <c r="B105" s="262"/>
      <c r="C105" s="262"/>
      <c r="D105" s="262"/>
      <c r="E105" s="262"/>
      <c r="F105" s="262"/>
      <c r="G105" s="262"/>
    </row>
    <row r="106" spans="1:7">
      <c r="A106" s="262"/>
      <c r="B106" s="262"/>
      <c r="C106" s="262"/>
      <c r="D106" s="262"/>
      <c r="E106" s="262"/>
      <c r="F106" s="262"/>
      <c r="G106" s="262"/>
    </row>
    <row r="107" spans="1:7">
      <c r="A107" s="262"/>
      <c r="B107" s="262"/>
      <c r="C107" s="262"/>
      <c r="D107" s="262"/>
      <c r="E107" s="262"/>
      <c r="F107" s="262"/>
      <c r="G107" s="262"/>
    </row>
    <row r="108" spans="1:7">
      <c r="A108" s="262"/>
      <c r="B108" s="262"/>
      <c r="C108" s="262"/>
      <c r="D108" s="262"/>
      <c r="E108" s="262"/>
      <c r="F108" s="262"/>
      <c r="G108" s="262"/>
    </row>
    <row r="109" spans="1:7">
      <c r="A109" s="262"/>
      <c r="B109" s="262"/>
      <c r="C109" s="262"/>
      <c r="D109" s="262"/>
      <c r="E109" s="262"/>
      <c r="F109" s="262"/>
      <c r="G109" s="262"/>
    </row>
  </sheetData>
  <mergeCells count="4">
    <mergeCell ref="A1:G1"/>
    <mergeCell ref="A2:G2"/>
    <mergeCell ref="A3:G3"/>
    <mergeCell ref="A32:G32"/>
  </mergeCells>
  <printOptions horizontalCentered="1"/>
  <pageMargins left="0.25" right="0.25" top="0.75" bottom="0.75" header="0.3" footer="0.3"/>
  <pageSetup scale="55" orientation="landscape" r:id="rId1"/>
  <headerFooter alignWithMargins="0">
    <oddFooter>&amp;L&amp;F&amp;C&amp;A&amp;RAdvice No. 2015-xx
2016 REC Rate Design Workpapers
Page &amp;P of 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4"/>
  <sheetViews>
    <sheetView zoomScaleNormal="100" workbookViewId="0">
      <pane xSplit="3" ySplit="7" topLeftCell="D8" activePane="bottomRight" state="frozen"/>
      <selection activeCell="F36" sqref="F36"/>
      <selection pane="topRight" activeCell="F36" sqref="F36"/>
      <selection pane="bottomLeft" activeCell="F36" sqref="F36"/>
      <selection pane="bottomRight" activeCell="H41" sqref="H41"/>
    </sheetView>
  </sheetViews>
  <sheetFormatPr defaultColWidth="9.109375" defaultRowHeight="13.2"/>
  <cols>
    <col min="1" max="1" width="4.33203125" style="11" bestFit="1" customWidth="1"/>
    <col min="2" max="2" width="34.109375" style="11" bestFit="1" customWidth="1"/>
    <col min="3" max="3" width="11.33203125" style="11" bestFit="1" customWidth="1"/>
    <col min="4" max="4" width="15.33203125" style="11" customWidth="1"/>
    <col min="5" max="5" width="17.33203125" style="11" bestFit="1" customWidth="1"/>
    <col min="6" max="6" width="10.5546875" style="11" customWidth="1"/>
    <col min="7" max="7" width="14.44140625" style="11" customWidth="1"/>
    <col min="8" max="8" width="14.77734375" style="11" bestFit="1" customWidth="1"/>
    <col min="9" max="9" width="12.21875" style="11" bestFit="1" customWidth="1"/>
    <col min="10" max="10" width="4.44140625" style="11" bestFit="1" customWidth="1"/>
    <col min="11" max="11" width="24.88671875" style="11" bestFit="1" customWidth="1"/>
    <col min="12" max="12" width="22.109375" style="11" bestFit="1" customWidth="1"/>
    <col min="13" max="14" width="15.109375" style="11" bestFit="1" customWidth="1"/>
    <col min="15" max="16" width="12.44140625" style="11" bestFit="1" customWidth="1"/>
    <col min="17" max="17" width="2.77734375" style="11" customWidth="1"/>
    <col min="18" max="19" width="15.109375" style="11" bestFit="1" customWidth="1"/>
    <col min="20" max="21" width="12.44140625" style="11" bestFit="1" customWidth="1"/>
    <col min="22" max="16384" width="9.109375" style="11"/>
  </cols>
  <sheetData>
    <row r="1" spans="1:9">
      <c r="A1" s="343" t="s">
        <v>13</v>
      </c>
      <c r="B1" s="343"/>
      <c r="C1" s="343"/>
      <c r="D1" s="343"/>
      <c r="E1" s="343"/>
    </row>
    <row r="2" spans="1:9">
      <c r="A2" s="344" t="s">
        <v>239</v>
      </c>
      <c r="B2" s="344"/>
      <c r="C2" s="344"/>
      <c r="D2" s="344"/>
      <c r="E2" s="344"/>
    </row>
    <row r="3" spans="1:9">
      <c r="A3" s="344" t="s">
        <v>284</v>
      </c>
      <c r="B3" s="344"/>
      <c r="C3" s="344"/>
      <c r="D3" s="344"/>
      <c r="E3" s="344"/>
    </row>
    <row r="4" spans="1:9">
      <c r="A4" s="344" t="s">
        <v>312</v>
      </c>
      <c r="B4" s="343"/>
      <c r="C4" s="343"/>
      <c r="D4" s="343"/>
      <c r="E4" s="343"/>
    </row>
    <row r="5" spans="1:9">
      <c r="A5" s="344" t="s">
        <v>313</v>
      </c>
      <c r="B5" s="344"/>
      <c r="C5" s="344"/>
      <c r="D5" s="344"/>
      <c r="E5" s="344"/>
    </row>
    <row r="6" spans="1:9">
      <c r="A6" s="216"/>
      <c r="B6" s="158"/>
      <c r="C6" s="158"/>
      <c r="D6" s="158"/>
      <c r="E6" s="158"/>
    </row>
    <row r="7" spans="1:9" s="12" customFormat="1" ht="52.8">
      <c r="A7" s="65" t="s">
        <v>0</v>
      </c>
      <c r="B7" s="65" t="s">
        <v>102</v>
      </c>
      <c r="C7" s="65" t="s">
        <v>31</v>
      </c>
      <c r="D7" s="66" t="s">
        <v>240</v>
      </c>
      <c r="E7" s="66" t="s">
        <v>311</v>
      </c>
      <c r="F7" s="65" t="s">
        <v>37</v>
      </c>
      <c r="G7" s="66" t="s">
        <v>314</v>
      </c>
      <c r="H7" s="66" t="s">
        <v>315</v>
      </c>
    </row>
    <row r="8" spans="1:9" s="12" customFormat="1" ht="26.4">
      <c r="A8" s="67"/>
      <c r="B8" s="67" t="s">
        <v>118</v>
      </c>
      <c r="C8" s="68" t="s">
        <v>119</v>
      </c>
      <c r="D8" s="68" t="s">
        <v>120</v>
      </c>
      <c r="E8" s="68" t="s">
        <v>125</v>
      </c>
      <c r="F8" s="68" t="s">
        <v>126</v>
      </c>
      <c r="G8" s="69" t="s">
        <v>127</v>
      </c>
      <c r="H8" s="69" t="s">
        <v>128</v>
      </c>
    </row>
    <row r="9" spans="1:9" s="12" customFormat="1">
      <c r="A9" s="12">
        <v>1</v>
      </c>
      <c r="B9" s="70" t="s">
        <v>1</v>
      </c>
      <c r="C9" s="67"/>
      <c r="D9" s="67"/>
    </row>
    <row r="10" spans="1:9">
      <c r="A10" s="12">
        <v>2</v>
      </c>
      <c r="B10" s="71" t="s">
        <v>1</v>
      </c>
      <c r="C10" s="176">
        <v>7</v>
      </c>
      <c r="D10" s="157">
        <f>ROUND('Proforma Rev @ YE 6-2015'!D9,-3)</f>
        <v>10431271000</v>
      </c>
      <c r="E10" s="217">
        <f>ROUND('Proforma Rev @ YE 6-2015'!I9,-3)</f>
        <v>1094104000</v>
      </c>
      <c r="F10" s="218">
        <f>E10/D10</f>
        <v>0.10488693084476475</v>
      </c>
      <c r="G10" s="157">
        <f>+'As-Delivered Sales &amp; Transport'!AO22</f>
        <v>10394942000</v>
      </c>
      <c r="H10" s="217">
        <f>ROUND(+G10*F10/1000,0)*1000</f>
        <v>1090294000</v>
      </c>
      <c r="I10" s="268"/>
    </row>
    <row r="11" spans="1:9">
      <c r="A11" s="12">
        <v>3</v>
      </c>
      <c r="B11" s="72" t="s">
        <v>103</v>
      </c>
      <c r="C11" s="176"/>
      <c r="D11" s="219">
        <f>+D10</f>
        <v>10431271000</v>
      </c>
      <c r="E11" s="220">
        <f>+E10</f>
        <v>1094104000</v>
      </c>
      <c r="G11" s="219">
        <f>SUM(G10:G10)</f>
        <v>10394942000</v>
      </c>
      <c r="H11" s="220">
        <f>SUM(H10:H10)</f>
        <v>1090294000</v>
      </c>
    </row>
    <row r="12" spans="1:9">
      <c r="A12" s="12">
        <v>4</v>
      </c>
      <c r="C12" s="176"/>
      <c r="D12" s="221"/>
      <c r="E12" s="222"/>
      <c r="G12" s="221"/>
      <c r="H12" s="222"/>
    </row>
    <row r="13" spans="1:9">
      <c r="A13" s="12">
        <v>5</v>
      </c>
      <c r="B13" s="11" t="s">
        <v>104</v>
      </c>
      <c r="C13" s="176"/>
      <c r="D13" s="221"/>
      <c r="E13" s="222"/>
      <c r="G13" s="221"/>
      <c r="H13" s="222"/>
    </row>
    <row r="14" spans="1:9">
      <c r="A14" s="12">
        <v>6</v>
      </c>
      <c r="B14" s="73" t="s">
        <v>105</v>
      </c>
      <c r="C14" s="176" t="s">
        <v>244</v>
      </c>
      <c r="D14" s="157">
        <f>ROUND('Proforma Rev @ YE 6-2015'!D13,-3)</f>
        <v>2703477000</v>
      </c>
      <c r="E14" s="217">
        <f>ROUND('Proforma Rev @ YE 6-2015'!I13,-3)</f>
        <v>266017000</v>
      </c>
      <c r="F14" s="218">
        <f>E14/D14</f>
        <v>9.8398099928351523E-2</v>
      </c>
      <c r="G14" s="221">
        <f>+'As-Delivered Sales &amp; Transport'!AP22</f>
        <v>2765830000</v>
      </c>
      <c r="H14" s="222">
        <f>ROUND(+G14*F14/1000,0)*1000</f>
        <v>272152000</v>
      </c>
    </row>
    <row r="15" spans="1:9">
      <c r="A15" s="12">
        <v>7</v>
      </c>
      <c r="B15" s="73" t="s">
        <v>106</v>
      </c>
      <c r="C15" s="176" t="s">
        <v>245</v>
      </c>
      <c r="D15" s="157">
        <f>ROUND(SUM('Proforma Rev @ YE 6-2015'!D10,'Proforma Rev @ YE 6-2015'!D14),-3)+2000</f>
        <v>2874930000</v>
      </c>
      <c r="E15" s="217">
        <f>ROUND(SUM('Proforma Rev @ YE 6-2015'!I10,'Proforma Rev @ YE 6-2015'!I14),-3)</f>
        <v>262882000</v>
      </c>
      <c r="F15" s="218">
        <f>E15/D15</f>
        <v>9.1439443742978091E-2</v>
      </c>
      <c r="G15" s="221">
        <f>+'As-Delivered Sales &amp; Transport'!AQ22</f>
        <v>3053984000</v>
      </c>
      <c r="H15" s="222">
        <f>ROUND(+G15*F15/1000,0)*1000</f>
        <v>279255000</v>
      </c>
    </row>
    <row r="16" spans="1:9">
      <c r="A16" s="12">
        <v>8</v>
      </c>
      <c r="B16" s="73" t="s">
        <v>107</v>
      </c>
      <c r="C16" s="177" t="s">
        <v>246</v>
      </c>
      <c r="D16" s="157">
        <f>ROUND(SUM('Proforma Rev @ YE 6-2015'!D16,'Proforma Rev @ YE 6-2015'!D15),-3)</f>
        <v>1923007000</v>
      </c>
      <c r="E16" s="217">
        <f>ROUND(SUM('Proforma Rev @ YE 6-2015'!I16,'Proforma Rev @ YE 6-2015'!I15),-3)</f>
        <v>156430000</v>
      </c>
      <c r="F16" s="218">
        <f>E16/D16</f>
        <v>8.1346557760840182E-2</v>
      </c>
      <c r="G16" s="221">
        <f>+'As-Delivered Sales &amp; Transport'!AR22</f>
        <v>1947379000</v>
      </c>
      <c r="H16" s="222">
        <f>ROUND(+G16*F16/1000,0)*1000</f>
        <v>158413000</v>
      </c>
    </row>
    <row r="17" spans="1:9">
      <c r="A17" s="12">
        <v>10</v>
      </c>
      <c r="B17" s="74" t="s">
        <v>108</v>
      </c>
      <c r="C17" s="176">
        <v>29</v>
      </c>
      <c r="D17" s="157">
        <f>ROUND('Proforma Rev @ YE 6-2015'!D17,-3)</f>
        <v>14843000</v>
      </c>
      <c r="E17" s="217">
        <f>ROUND('Proforma Rev @ YE 6-2015'!I17,-3)</f>
        <v>1205000</v>
      </c>
      <c r="F17" s="218">
        <f>E17/D17</f>
        <v>8.1183049248804151E-2</v>
      </c>
      <c r="G17" s="221">
        <f>+'As-Delivered Sales &amp; Transport'!AS22</f>
        <v>15070000</v>
      </c>
      <c r="H17" s="222">
        <f>ROUND(+G17*F17/1000,0)*1000</f>
        <v>1223000</v>
      </c>
    </row>
    <row r="18" spans="1:9">
      <c r="A18" s="12">
        <v>11</v>
      </c>
      <c r="B18" s="11" t="s">
        <v>109</v>
      </c>
      <c r="C18" s="176"/>
      <c r="D18" s="219">
        <f>SUM(D14:D17)</f>
        <v>7516257000</v>
      </c>
      <c r="E18" s="220">
        <f>SUM(E14:E17)</f>
        <v>686534000</v>
      </c>
      <c r="G18" s="219">
        <f>SUM(G14:G17)</f>
        <v>7782263000</v>
      </c>
      <c r="H18" s="220">
        <f>SUM(H14:H17)</f>
        <v>711043000</v>
      </c>
      <c r="I18" s="267"/>
    </row>
    <row r="19" spans="1:9">
      <c r="A19" s="12">
        <v>12</v>
      </c>
      <c r="C19" s="176"/>
      <c r="D19" s="221"/>
      <c r="E19" s="222"/>
      <c r="G19" s="221"/>
      <c r="H19" s="222"/>
    </row>
    <row r="20" spans="1:9">
      <c r="A20" s="12">
        <v>13</v>
      </c>
      <c r="B20" s="73" t="s">
        <v>23</v>
      </c>
      <c r="C20" s="176"/>
      <c r="D20" s="221"/>
      <c r="E20" s="222"/>
      <c r="G20" s="221"/>
      <c r="H20" s="222"/>
    </row>
    <row r="21" spans="1:9">
      <c r="A21" s="12">
        <v>14</v>
      </c>
      <c r="B21" s="71" t="s">
        <v>110</v>
      </c>
      <c r="C21" s="176" t="s">
        <v>247</v>
      </c>
      <c r="D21" s="157">
        <f>ROUND('Proforma Rev @ YE 6-2015'!D21,-3)-1000</f>
        <v>1286993000</v>
      </c>
      <c r="E21" s="217">
        <f>ROUND('Proforma Rev @ YE 6-2015'!I21,-3)</f>
        <v>104555000</v>
      </c>
      <c r="F21" s="218">
        <f>E21/D21</f>
        <v>8.1239758102802428E-2</v>
      </c>
      <c r="G21" s="221">
        <f>+'As-Delivered Sales &amp; Transport'!AT22</f>
        <v>1245590000</v>
      </c>
      <c r="H21" s="222">
        <f>ROUND(+G21*F21/1000,0)*1000</f>
        <v>101191000</v>
      </c>
    </row>
    <row r="22" spans="1:9">
      <c r="A22" s="12">
        <v>15</v>
      </c>
      <c r="B22" s="71" t="s">
        <v>108</v>
      </c>
      <c r="C22" s="176">
        <v>35</v>
      </c>
      <c r="D22" s="157">
        <f>ROUND('Proforma Rev @ YE 6-2015'!D22,-3)</f>
        <v>5327000</v>
      </c>
      <c r="E22" s="217">
        <f>ROUND('Proforma Rev @ YE 6-2015'!I22,-3)</f>
        <v>304000</v>
      </c>
      <c r="F22" s="218">
        <f>E22/D22</f>
        <v>5.7067767974469684E-2</v>
      </c>
      <c r="G22" s="221">
        <f>+'As-Delivered Sales &amp; Transport'!AU22</f>
        <v>4493000</v>
      </c>
      <c r="H22" s="222">
        <f>ROUND(+G22*F22/1000,0)*1000</f>
        <v>256000</v>
      </c>
    </row>
    <row r="23" spans="1:9">
      <c r="A23" s="12">
        <v>16</v>
      </c>
      <c r="B23" s="72" t="s">
        <v>111</v>
      </c>
      <c r="C23" s="176">
        <v>43</v>
      </c>
      <c r="D23" s="157">
        <f>ROUND('Proforma Rev @ YE 6-2015'!D23,-3)</f>
        <v>119281000</v>
      </c>
      <c r="E23" s="217">
        <f>ROUND('Proforma Rev @ YE 6-2015'!I23,-3)</f>
        <v>10810000</v>
      </c>
      <c r="F23" s="218">
        <f>E23/D23</f>
        <v>9.0626336130649479E-2</v>
      </c>
      <c r="G23" s="221">
        <f>+'As-Delivered Sales &amp; Transport'!AV22</f>
        <v>103889000</v>
      </c>
      <c r="H23" s="222">
        <f>ROUND(+G23*F23/1000,0)*1000</f>
        <v>9415000</v>
      </c>
    </row>
    <row r="24" spans="1:9">
      <c r="A24" s="12">
        <v>17</v>
      </c>
      <c r="B24" s="11" t="s">
        <v>112</v>
      </c>
      <c r="C24" s="176"/>
      <c r="D24" s="219">
        <f>SUM(D21:D23)</f>
        <v>1411601000</v>
      </c>
      <c r="E24" s="220">
        <f>SUM(E21:E23)</f>
        <v>115669000</v>
      </c>
      <c r="G24" s="219">
        <f>SUM(G21:G23)</f>
        <v>1353972000</v>
      </c>
      <c r="H24" s="220">
        <f>SUM(H21:H23)</f>
        <v>110862000</v>
      </c>
      <c r="I24" s="267"/>
    </row>
    <row r="25" spans="1:9">
      <c r="A25" s="12">
        <v>18</v>
      </c>
      <c r="C25" s="176"/>
      <c r="D25" s="219"/>
      <c r="E25" s="220"/>
    </row>
    <row r="26" spans="1:9">
      <c r="A26" s="12">
        <v>19</v>
      </c>
      <c r="B26" s="11" t="s">
        <v>91</v>
      </c>
      <c r="C26" s="176">
        <v>40</v>
      </c>
      <c r="D26" s="219">
        <f>ROUND('Proforma Rev @ YE 6-2015'!D26,-3)</f>
        <v>651996000</v>
      </c>
      <c r="E26" s="220">
        <f>ROUND('Proforma Rev @ YE 6-2015'!I26,-3)</f>
        <v>46366000</v>
      </c>
      <c r="F26" s="218">
        <f>E26/D26</f>
        <v>7.1113933214314196E-2</v>
      </c>
      <c r="G26" s="219">
        <f>+'As-Delivered Sales &amp; Transport'!AW22</f>
        <v>588015000</v>
      </c>
      <c r="H26" s="220">
        <f>ROUND(+G26*F26/1000,0)*1000</f>
        <v>41816000</v>
      </c>
      <c r="I26" s="267"/>
    </row>
    <row r="27" spans="1:9">
      <c r="A27" s="12">
        <v>20</v>
      </c>
      <c r="C27" s="176"/>
      <c r="D27" s="221"/>
      <c r="E27" s="222"/>
    </row>
    <row r="28" spans="1:9">
      <c r="A28" s="12">
        <v>21</v>
      </c>
      <c r="B28" s="73" t="s">
        <v>113</v>
      </c>
      <c r="C28" s="176"/>
      <c r="D28" s="221"/>
      <c r="E28" s="222"/>
      <c r="G28" s="221"/>
      <c r="H28" s="222"/>
    </row>
    <row r="29" spans="1:9">
      <c r="A29" s="12">
        <v>22</v>
      </c>
      <c r="B29" s="73" t="s">
        <v>114</v>
      </c>
      <c r="C29" s="176">
        <v>46</v>
      </c>
      <c r="D29" s="157">
        <f>ROUND('Proforma Rev @ YE 6-2015'!D29,-3)</f>
        <v>64225000</v>
      </c>
      <c r="E29" s="217">
        <f>ROUND('Proforma Rev @ YE 6-2015'!I29,-3)</f>
        <v>4488000</v>
      </c>
      <c r="F29" s="218">
        <f>E29/D29</f>
        <v>6.9879330478785515E-2</v>
      </c>
      <c r="G29" s="221">
        <f>+'As-Delivered Sales &amp; Transport'!AX22</f>
        <v>45969000</v>
      </c>
      <c r="H29" s="222">
        <f>ROUND(+G29*F29/1000,0)*1000</f>
        <v>3212000</v>
      </c>
    </row>
    <row r="30" spans="1:9">
      <c r="A30" s="12">
        <v>23</v>
      </c>
      <c r="B30" s="74" t="s">
        <v>110</v>
      </c>
      <c r="C30" s="176">
        <v>49</v>
      </c>
      <c r="D30" s="157">
        <f>ROUND('Proforma Rev @ YE 6-2015'!D30,-3)</f>
        <v>593224000</v>
      </c>
      <c r="E30" s="217">
        <f>ROUND('Proforma Rev @ YE 6-2015'!I30,-3)</f>
        <v>38703000</v>
      </c>
      <c r="F30" s="218">
        <f>E30/D30</f>
        <v>6.5241797364907692E-2</v>
      </c>
      <c r="G30" s="221">
        <f>+'As-Delivered Sales &amp; Transport'!AY22</f>
        <v>620456000</v>
      </c>
      <c r="H30" s="222">
        <f>ROUND(+G30*F30/1000,0)*1000</f>
        <v>40480000</v>
      </c>
    </row>
    <row r="31" spans="1:9">
      <c r="A31" s="12">
        <v>24</v>
      </c>
      <c r="B31" s="11" t="s">
        <v>115</v>
      </c>
      <c r="C31" s="176"/>
      <c r="D31" s="219">
        <f>SUM(D29:D30)</f>
        <v>657449000</v>
      </c>
      <c r="E31" s="220">
        <f>SUM(E29:E30)</f>
        <v>43191000</v>
      </c>
      <c r="G31" s="219">
        <f>SUM(G29:G30)</f>
        <v>666425000</v>
      </c>
      <c r="H31" s="220">
        <f>SUM(H29:H30)</f>
        <v>43692000</v>
      </c>
      <c r="I31" s="267"/>
    </row>
    <row r="32" spans="1:9">
      <c r="A32" s="12">
        <v>25</v>
      </c>
      <c r="C32" s="176"/>
      <c r="D32" s="219"/>
      <c r="E32" s="220"/>
    </row>
    <row r="33" spans="1:9">
      <c r="A33" s="12">
        <v>26</v>
      </c>
      <c r="B33" s="11" t="s">
        <v>116</v>
      </c>
      <c r="C33" s="176" t="s">
        <v>90</v>
      </c>
      <c r="D33" s="219">
        <f>ROUND('Proforma Rev @ YE 6-2015'!D33,-3)</f>
        <v>80772000</v>
      </c>
      <c r="E33" s="220">
        <f>ROUND('Proforma Rev @ YE 6-2015'!I33,-3)</f>
        <v>19375000</v>
      </c>
      <c r="F33" s="218">
        <f>E33/D33</f>
        <v>0.2398727281731293</v>
      </c>
      <c r="G33" s="219">
        <f>+'As-Delivered Sales &amp; Transport'!AZ22</f>
        <v>77040000</v>
      </c>
      <c r="H33" s="220">
        <f>ROUND(+G33*F33/1000,0)*1000</f>
        <v>18480000</v>
      </c>
      <c r="I33" s="267"/>
    </row>
    <row r="34" spans="1:9">
      <c r="A34" s="12">
        <v>27</v>
      </c>
      <c r="B34" s="71"/>
      <c r="C34" s="176"/>
      <c r="D34" s="221"/>
      <c r="E34" s="222"/>
    </row>
    <row r="35" spans="1:9">
      <c r="A35" s="12">
        <v>30</v>
      </c>
      <c r="B35" s="11" t="s">
        <v>122</v>
      </c>
      <c r="C35" s="176" t="s">
        <v>241</v>
      </c>
      <c r="D35" s="219">
        <f>ROUND('Proforma Rev @ YE 6-2015'!D35,-3)</f>
        <v>2009531000</v>
      </c>
      <c r="E35" s="220">
        <f>ROUND('Proforma Rev @ YE 6-2015'!I35,-3)</f>
        <v>6566000</v>
      </c>
      <c r="F35" s="218">
        <f>E35/D35</f>
        <v>3.2674290667822491E-3</v>
      </c>
      <c r="G35" s="219">
        <f>+'As-Delivered Sales &amp; Transport'!BB22</f>
        <v>2130665000</v>
      </c>
      <c r="H35" s="220">
        <f>ROUND(+G35*F35/1000,0)*1000</f>
        <v>6962000</v>
      </c>
      <c r="I35" s="267"/>
    </row>
    <row r="36" spans="1:9">
      <c r="A36" s="12">
        <v>31</v>
      </c>
      <c r="B36" s="74"/>
      <c r="C36" s="176"/>
      <c r="D36" s="157"/>
      <c r="E36" s="217"/>
    </row>
    <row r="37" spans="1:9" ht="13.8" thickBot="1">
      <c r="A37" s="12">
        <v>32</v>
      </c>
      <c r="B37" s="11" t="s">
        <v>123</v>
      </c>
      <c r="C37" s="176"/>
      <c r="D37" s="219">
        <f>SUM(D35,D33,D31,D26,D24,D18,D11)</f>
        <v>22758877000</v>
      </c>
      <c r="E37" s="220">
        <f>SUM(E35,E33,E31,E26,E24,E18,E11)</f>
        <v>2011805000</v>
      </c>
      <c r="G37" s="75">
        <f>SUM(G11,G18,G24,G26,G31,G33,G35)</f>
        <v>22993322000</v>
      </c>
      <c r="H37" s="223">
        <f>SUM(H11,H18,H24,H26,H31,H33,H35)</f>
        <v>2023149000</v>
      </c>
    </row>
    <row r="38" spans="1:9" ht="13.8" thickTop="1">
      <c r="A38" s="12">
        <v>33</v>
      </c>
      <c r="B38" s="74"/>
      <c r="C38" s="176"/>
      <c r="D38" s="219"/>
      <c r="E38" s="220"/>
      <c r="G38" s="76"/>
      <c r="H38" s="224"/>
    </row>
    <row r="39" spans="1:9">
      <c r="A39" s="12">
        <v>34</v>
      </c>
      <c r="B39" s="11" t="s">
        <v>242</v>
      </c>
      <c r="C39" s="176"/>
      <c r="D39" s="219">
        <f>ROUND('Proforma Rev @ YE 6-2015'!D39,-3)</f>
        <v>6922000</v>
      </c>
      <c r="E39" s="220">
        <f>ROUND('Proforma Rev @ YE 6-2015'!I39,-3)</f>
        <v>316000</v>
      </c>
      <c r="F39" s="218">
        <f>E39/D39</f>
        <v>4.5651545796012716E-2</v>
      </c>
      <c r="G39" s="219">
        <f>+'As-Delivered Sales &amp; Transport'!BA22</f>
        <v>7467000</v>
      </c>
      <c r="H39" s="220">
        <f>ROUND(+G39*F39/1000,0)*1000</f>
        <v>341000</v>
      </c>
      <c r="I39" s="267"/>
    </row>
    <row r="40" spans="1:9">
      <c r="A40" s="12">
        <v>35</v>
      </c>
      <c r="B40" s="74"/>
      <c r="C40" s="176"/>
      <c r="D40" s="157"/>
      <c r="E40" s="217"/>
    </row>
    <row r="41" spans="1:9" ht="13.8" thickBot="1">
      <c r="A41" s="12">
        <v>36</v>
      </c>
      <c r="B41" s="11" t="s">
        <v>117</v>
      </c>
      <c r="D41" s="225">
        <f>SUM(D39,D37)</f>
        <v>22765799000</v>
      </c>
      <c r="E41" s="223">
        <f>SUM(E39,E37)</f>
        <v>2012121000</v>
      </c>
      <c r="G41" s="225">
        <f>SUM(G37,G39)</f>
        <v>23000789000</v>
      </c>
      <c r="H41" s="223">
        <f>SUM(H37,H39)</f>
        <v>2023490000</v>
      </c>
      <c r="I41" s="267"/>
    </row>
    <row r="42" spans="1:9" ht="13.8" customHeight="1" thickTop="1">
      <c r="A42" s="12"/>
      <c r="D42" s="226"/>
      <c r="E42" s="226"/>
    </row>
    <row r="43" spans="1:9" ht="33" customHeight="1">
      <c r="D43" s="226"/>
      <c r="E43" s="226"/>
    </row>
    <row r="44" spans="1:9">
      <c r="D44" s="226"/>
      <c r="E44" s="226"/>
    </row>
  </sheetData>
  <mergeCells count="5">
    <mergeCell ref="A1:E1"/>
    <mergeCell ref="A2:E2"/>
    <mergeCell ref="A3:E3"/>
    <mergeCell ref="A4:E4"/>
    <mergeCell ref="A5:E5"/>
  </mergeCells>
  <printOptions horizontalCentered="1"/>
  <pageMargins left="0.7" right="0.7" top="0.75" bottom="1" header="0.3" footer="0.3"/>
  <pageSetup scale="86" orientation="landscape" horizontalDpi="1200" verticalDpi="1200" r:id="rId1"/>
  <headerFooter alignWithMargins="0">
    <oddFooter>&amp;L&amp;F&amp;C&amp;A&amp;RAdvice No. 2015-xx
2016 REC Rate Design Workpapers
Page &amp;P of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3"/>
  <sheetViews>
    <sheetView workbookViewId="0">
      <selection sqref="A1:L1"/>
    </sheetView>
  </sheetViews>
  <sheetFormatPr defaultRowHeight="13.2"/>
  <cols>
    <col min="1" max="1" width="4.6640625" customWidth="1"/>
    <col min="2" max="2" width="24.88671875" bestFit="1" customWidth="1"/>
    <col min="3" max="3" width="22.109375" bestFit="1" customWidth="1"/>
    <col min="4" max="5" width="15.109375" bestFit="1" customWidth="1"/>
    <col min="6" max="7" width="12.44140625" bestFit="1" customWidth="1"/>
    <col min="8" max="8" width="4.21875" customWidth="1"/>
    <col min="9" max="10" width="15.109375" bestFit="1" customWidth="1"/>
    <col min="11" max="12" width="12.44140625" bestFit="1" customWidth="1"/>
  </cols>
  <sheetData>
    <row r="1" spans="1:12">
      <c r="A1" s="343" t="s">
        <v>13</v>
      </c>
      <c r="B1" s="343"/>
      <c r="C1" s="343"/>
      <c r="D1" s="343"/>
      <c r="E1" s="343"/>
      <c r="F1" s="343"/>
      <c r="G1" s="343"/>
      <c r="H1" s="343"/>
      <c r="I1" s="343"/>
      <c r="J1" s="343"/>
      <c r="K1" s="343"/>
      <c r="L1" s="343"/>
    </row>
    <row r="2" spans="1:12">
      <c r="A2" s="344" t="s">
        <v>282</v>
      </c>
      <c r="B2" s="343"/>
      <c r="C2" s="343"/>
      <c r="D2" s="343"/>
      <c r="E2" s="343"/>
      <c r="F2" s="343"/>
      <c r="G2" s="343"/>
      <c r="H2" s="343"/>
      <c r="I2" s="343"/>
      <c r="J2" s="343"/>
      <c r="K2" s="343"/>
      <c r="L2" s="343"/>
    </row>
    <row r="3" spans="1:12">
      <c r="A3" s="343" t="s">
        <v>283</v>
      </c>
      <c r="B3" s="343"/>
      <c r="C3" s="343"/>
      <c r="D3" s="343"/>
      <c r="E3" s="343"/>
      <c r="F3" s="343"/>
      <c r="G3" s="343"/>
      <c r="H3" s="343"/>
      <c r="I3" s="343"/>
      <c r="J3" s="343"/>
      <c r="K3" s="343"/>
      <c r="L3" s="343"/>
    </row>
    <row r="4" spans="1:12">
      <c r="A4" s="343" t="s">
        <v>284</v>
      </c>
      <c r="B4" s="343"/>
      <c r="C4" s="343"/>
      <c r="D4" s="343"/>
      <c r="E4" s="343"/>
      <c r="F4" s="343"/>
      <c r="G4" s="343"/>
      <c r="H4" s="343"/>
      <c r="I4" s="343"/>
      <c r="J4" s="343"/>
      <c r="K4" s="343"/>
      <c r="L4" s="343"/>
    </row>
    <row r="6" spans="1:12">
      <c r="D6" s="346" t="s">
        <v>285</v>
      </c>
      <c r="E6" s="346"/>
      <c r="F6" s="346"/>
      <c r="G6" s="346"/>
      <c r="I6" s="346" t="s">
        <v>286</v>
      </c>
      <c r="J6" s="346"/>
      <c r="K6" s="346"/>
      <c r="L6" s="346"/>
    </row>
    <row r="7" spans="1:12" ht="26.4">
      <c r="A7" s="190" t="s">
        <v>0</v>
      </c>
      <c r="B7" s="190" t="s">
        <v>287</v>
      </c>
      <c r="C7" s="190" t="s">
        <v>288</v>
      </c>
      <c r="D7" s="191" t="s">
        <v>289</v>
      </c>
      <c r="E7" s="190" t="s">
        <v>243</v>
      </c>
      <c r="F7" s="190" t="s">
        <v>290</v>
      </c>
      <c r="G7" s="190" t="s">
        <v>291</v>
      </c>
      <c r="H7" s="191"/>
      <c r="I7" s="190" t="str">
        <f>+D7</f>
        <v>12 Months ended June 2015</v>
      </c>
      <c r="J7" s="191" t="s">
        <v>292</v>
      </c>
      <c r="K7" s="190" t="s">
        <v>290</v>
      </c>
      <c r="L7" s="190" t="s">
        <v>291</v>
      </c>
    </row>
    <row r="8" spans="1:12">
      <c r="A8" s="12"/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</row>
    <row r="9" spans="1:12">
      <c r="A9" s="239">
        <f>+'Estimated Proforma Base Revenue'!A9</f>
        <v>1</v>
      </c>
      <c r="B9" s="239">
        <v>7</v>
      </c>
      <c r="C9" t="s">
        <v>1</v>
      </c>
      <c r="D9" s="264">
        <f>SUM(E9:G9)</f>
        <v>10431271154.352539</v>
      </c>
      <c r="E9" s="264">
        <v>9985817065.9113312</v>
      </c>
      <c r="F9" s="264">
        <v>372512456.42139083</v>
      </c>
      <c r="G9" s="264">
        <v>72941632.019817531</v>
      </c>
      <c r="I9" s="265">
        <f>SUM(J9:L9)</f>
        <v>1094104405.1206493</v>
      </c>
      <c r="J9" s="265">
        <v>1061089854.907166</v>
      </c>
      <c r="K9" s="265">
        <v>7750755.4189844932</v>
      </c>
      <c r="L9" s="265">
        <v>25263794.794498734</v>
      </c>
    </row>
    <row r="10" spans="1:12">
      <c r="A10" s="239">
        <f>+'Estimated Proforma Base Revenue'!A10</f>
        <v>2</v>
      </c>
      <c r="B10" s="239" t="s">
        <v>293</v>
      </c>
      <c r="C10" s="192" t="s">
        <v>294</v>
      </c>
      <c r="D10" s="264">
        <f>SUM(E10:G10)</f>
        <v>2548832.9599243235</v>
      </c>
      <c r="E10" s="264">
        <v>2593708.9599243235</v>
      </c>
      <c r="F10" s="264">
        <v>-44876</v>
      </c>
      <c r="G10" s="264">
        <v>0</v>
      </c>
      <c r="I10" s="265">
        <f>SUM(J10:L10)</f>
        <v>223024.56969102263</v>
      </c>
      <c r="J10" s="265">
        <v>226951.24937024</v>
      </c>
      <c r="K10" s="265">
        <v>-3926.6796792173814</v>
      </c>
      <c r="L10" s="265">
        <v>0</v>
      </c>
    </row>
    <row r="11" spans="1:12">
      <c r="A11" s="239">
        <f>+'Estimated Proforma Base Revenue'!A11</f>
        <v>3</v>
      </c>
      <c r="B11" s="205" t="s">
        <v>103</v>
      </c>
      <c r="C11" s="205"/>
      <c r="D11" s="264">
        <f>SUM(D9:D10)</f>
        <v>10433819987.312464</v>
      </c>
      <c r="E11" s="264">
        <f>SUM(E9:E10)</f>
        <v>9988410774.8712559</v>
      </c>
      <c r="F11" s="264">
        <f>SUM(F9:F10)</f>
        <v>372467580.42139083</v>
      </c>
      <c r="G11" s="264">
        <f>SUM(G9:G10)</f>
        <v>72941632.019817531</v>
      </c>
      <c r="I11" s="265">
        <f>SUM(I9:I10)</f>
        <v>1094327429.6903403</v>
      </c>
      <c r="J11" s="265">
        <f>SUM(J9:J10)</f>
        <v>1061316806.1565362</v>
      </c>
      <c r="K11" s="265">
        <f>SUM(K9:K10)</f>
        <v>7746828.7393052755</v>
      </c>
      <c r="L11" s="265">
        <f>SUM(L9:L10)</f>
        <v>25263794.794498734</v>
      </c>
    </row>
    <row r="12" spans="1:12">
      <c r="A12" s="239">
        <f>+'Estimated Proforma Base Revenue'!A12</f>
        <v>4</v>
      </c>
      <c r="D12" s="264"/>
      <c r="E12" s="264"/>
      <c r="F12" s="264"/>
      <c r="G12" s="264"/>
      <c r="I12" s="265"/>
      <c r="J12" s="265"/>
      <c r="K12" s="265"/>
      <c r="L12" s="265"/>
    </row>
    <row r="13" spans="1:12">
      <c r="A13" s="239">
        <f>+'Estimated Proforma Base Revenue'!A13</f>
        <v>5</v>
      </c>
      <c r="B13" s="266" t="s">
        <v>295</v>
      </c>
      <c r="C13" t="s">
        <v>296</v>
      </c>
      <c r="D13" s="264">
        <f>SUM(E13:G13)</f>
        <v>2703477239.6423855</v>
      </c>
      <c r="E13" s="264">
        <v>2656722532.1264</v>
      </c>
      <c r="F13" s="264">
        <v>24518437.900154807</v>
      </c>
      <c r="G13" s="264">
        <v>22236269.615830947</v>
      </c>
      <c r="I13" s="265">
        <f>SUM(J13:L13)</f>
        <v>266017397.94074953</v>
      </c>
      <c r="J13" s="265">
        <v>262206636.83089662</v>
      </c>
      <c r="K13" s="265">
        <v>2419860.2091130642</v>
      </c>
      <c r="L13" s="265">
        <v>1390900.9007398414</v>
      </c>
    </row>
    <row r="14" spans="1:12">
      <c r="A14" s="239">
        <f>+'Estimated Proforma Base Revenue'!A14</f>
        <v>6</v>
      </c>
      <c r="B14" s="240" t="s">
        <v>297</v>
      </c>
      <c r="C14" s="192" t="s">
        <v>298</v>
      </c>
      <c r="D14" s="264">
        <f>SUM(E14:G14)</f>
        <v>2872379596.0825896</v>
      </c>
      <c r="E14" s="264">
        <v>2815183099.2874146</v>
      </c>
      <c r="F14" s="264">
        <v>46063942.558019154</v>
      </c>
      <c r="G14" s="264">
        <v>11132554.237155929</v>
      </c>
      <c r="I14" s="265">
        <f>SUM(J14:L14)</f>
        <v>262659188.22994342</v>
      </c>
      <c r="J14" s="265">
        <v>257748113.19252494</v>
      </c>
      <c r="K14" s="265">
        <v>4217450.1131182481</v>
      </c>
      <c r="L14" s="265">
        <v>693624.92430023744</v>
      </c>
    </row>
    <row r="15" spans="1:12">
      <c r="A15" s="239">
        <f>+'Estimated Proforma Base Revenue'!A15</f>
        <v>7</v>
      </c>
      <c r="B15" s="240" t="s">
        <v>299</v>
      </c>
      <c r="C15" s="192" t="s">
        <v>300</v>
      </c>
      <c r="D15" s="264">
        <f>SUM(E15:G15)</f>
        <v>1909426332.4523821</v>
      </c>
      <c r="E15" s="264">
        <v>1857971954.7376337</v>
      </c>
      <c r="F15" s="264">
        <v>52996451.744110674</v>
      </c>
      <c r="G15" s="264">
        <v>-1542074.0293621547</v>
      </c>
      <c r="I15" s="265">
        <f>SUM(J15:L15)</f>
        <v>155349389.83254138</v>
      </c>
      <c r="J15" s="265">
        <v>151137500.59175298</v>
      </c>
      <c r="K15" s="265">
        <v>4311018.385617882</v>
      </c>
      <c r="L15" s="265">
        <v>-99129.144829487253</v>
      </c>
    </row>
    <row r="16" spans="1:12">
      <c r="A16" s="239">
        <f>+'Estimated Proforma Base Revenue'!A16</f>
        <v>8</v>
      </c>
      <c r="B16" s="240" t="s">
        <v>301</v>
      </c>
      <c r="C16" s="192" t="s">
        <v>302</v>
      </c>
      <c r="D16" s="264">
        <f>SUM(E16:G16)</f>
        <v>13580600.187355043</v>
      </c>
      <c r="E16" s="264">
        <v>13580600.187355043</v>
      </c>
      <c r="F16" s="264">
        <v>0</v>
      </c>
      <c r="G16" s="264">
        <v>0</v>
      </c>
      <c r="I16" s="265">
        <f>SUM(J16:L16)</f>
        <v>1080496.4947027371</v>
      </c>
      <c r="J16" s="265">
        <v>1080496.4947027371</v>
      </c>
      <c r="K16" s="265">
        <v>0</v>
      </c>
      <c r="L16" s="265">
        <v>0</v>
      </c>
    </row>
    <row r="17" spans="1:12">
      <c r="A17" s="239">
        <f>+'Estimated Proforma Base Revenue'!A17</f>
        <v>10</v>
      </c>
      <c r="B17" s="239">
        <v>29</v>
      </c>
      <c r="C17" t="s">
        <v>303</v>
      </c>
      <c r="D17" s="264">
        <f>SUM(E17:G17)</f>
        <v>14843242.512889707</v>
      </c>
      <c r="E17" s="264">
        <v>13020970.494315125</v>
      </c>
      <c r="F17" s="264">
        <v>1997705.6658268198</v>
      </c>
      <c r="G17" s="264">
        <v>-175433.6472522367</v>
      </c>
      <c r="I17" s="265">
        <f>SUM(J17:L17)</f>
        <v>1205171.2971415736</v>
      </c>
      <c r="J17" s="265">
        <v>1054342.3632014547</v>
      </c>
      <c r="K17" s="265">
        <v>161759.50276581669</v>
      </c>
      <c r="L17" s="265">
        <v>-10930.568825697857</v>
      </c>
    </row>
    <row r="18" spans="1:12">
      <c r="A18" s="239">
        <f>+'Estimated Proforma Base Revenue'!A18</f>
        <v>11</v>
      </c>
      <c r="B18" s="205" t="s">
        <v>109</v>
      </c>
      <c r="C18" s="205"/>
      <c r="D18" s="264">
        <f>SUM(D13:D17)</f>
        <v>7513707010.8776026</v>
      </c>
      <c r="E18" s="264">
        <f>SUM(E13:E17)</f>
        <v>7356479156.8331184</v>
      </c>
      <c r="F18" s="264">
        <f>SUM(F13:F17)</f>
        <v>125576537.86811146</v>
      </c>
      <c r="G18" s="264">
        <f>SUM(G13:G17)</f>
        <v>31651316.176372487</v>
      </c>
      <c r="I18" s="265">
        <f>SUM(I13:I17)</f>
        <v>686311643.79507852</v>
      </c>
      <c r="J18" s="265">
        <f>SUM(J13:J17)</f>
        <v>673227089.47307873</v>
      </c>
      <c r="K18" s="265">
        <f>SUM(K13:K17)</f>
        <v>11110088.210615011</v>
      </c>
      <c r="L18" s="265">
        <f>SUM(L13:L17)</f>
        <v>1974466.1113848938</v>
      </c>
    </row>
    <row r="19" spans="1:12">
      <c r="A19" s="239">
        <f>+'Estimated Proforma Base Revenue'!A19</f>
        <v>12</v>
      </c>
      <c r="D19" s="264"/>
      <c r="E19" s="264"/>
      <c r="F19" s="264"/>
      <c r="G19" s="264"/>
      <c r="I19" s="265"/>
      <c r="J19" s="265"/>
      <c r="K19" s="265"/>
      <c r="L19" s="265"/>
    </row>
    <row r="20" spans="1:12">
      <c r="A20" s="239">
        <f>+'Estimated Proforma Base Revenue'!A20</f>
        <v>13</v>
      </c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</row>
    <row r="21" spans="1:12">
      <c r="A21" s="239">
        <f>+'Estimated Proforma Base Revenue'!A21</f>
        <v>14</v>
      </c>
      <c r="B21" s="266" t="s">
        <v>304</v>
      </c>
      <c r="C21" t="s">
        <v>110</v>
      </c>
      <c r="D21" s="264">
        <f>SUM(E21:G21)</f>
        <v>1286993510.2514374</v>
      </c>
      <c r="E21" s="264">
        <v>1266176386.9099343</v>
      </c>
      <c r="F21" s="264">
        <v>20391248.586077832</v>
      </c>
      <c r="G21" s="264">
        <v>425874.75542530953</v>
      </c>
      <c r="I21" s="265">
        <f>SUM(J21:L21)</f>
        <v>104555069.87411684</v>
      </c>
      <c r="J21" s="265">
        <v>102873540.35155153</v>
      </c>
      <c r="K21" s="265">
        <v>1656735.946053945</v>
      </c>
      <c r="L21" s="265">
        <v>24793.576511350693</v>
      </c>
    </row>
    <row r="22" spans="1:12">
      <c r="A22" s="239">
        <f>+'Estimated Proforma Base Revenue'!A22</f>
        <v>15</v>
      </c>
      <c r="B22" s="239">
        <v>35</v>
      </c>
      <c r="C22" t="s">
        <v>303</v>
      </c>
      <c r="D22" s="264">
        <f>SUM(E22:G22)</f>
        <v>5326799.9155961256</v>
      </c>
      <c r="E22" s="264">
        <v>5250599.9155961256</v>
      </c>
      <c r="F22" s="264">
        <v>76200</v>
      </c>
      <c r="G22" s="264">
        <v>0</v>
      </c>
      <c r="I22" s="265">
        <f>SUM(J22:L22)</f>
        <v>303766.54141051153</v>
      </c>
      <c r="J22" s="265">
        <v>299421.15378149436</v>
      </c>
      <c r="K22" s="265">
        <v>4345.3876290171511</v>
      </c>
      <c r="L22" s="265">
        <v>0</v>
      </c>
    </row>
    <row r="23" spans="1:12">
      <c r="A23" s="239">
        <f>+'Estimated Proforma Base Revenue'!A23</f>
        <v>16</v>
      </c>
      <c r="B23" s="239">
        <v>43</v>
      </c>
      <c r="C23" t="s">
        <v>305</v>
      </c>
      <c r="D23" s="264">
        <f>SUM(E23:G23)</f>
        <v>119280850.26064405</v>
      </c>
      <c r="E23" s="264">
        <v>112512117.50027239</v>
      </c>
      <c r="F23" s="264">
        <v>-93336.125313282944</v>
      </c>
      <c r="G23" s="264">
        <v>6862068.8856849391</v>
      </c>
      <c r="I23" s="265">
        <f>SUM(J23:L23)</f>
        <v>10809997.210921833</v>
      </c>
      <c r="J23" s="265">
        <v>10426740.392594919</v>
      </c>
      <c r="K23" s="265">
        <v>-8649.6598723239731</v>
      </c>
      <c r="L23" s="265">
        <v>391906.47819923819</v>
      </c>
    </row>
    <row r="24" spans="1:12">
      <c r="A24" s="239">
        <f>+'Estimated Proforma Base Revenue'!A24</f>
        <v>17</v>
      </c>
      <c r="B24" s="205" t="s">
        <v>112</v>
      </c>
      <c r="C24" s="205"/>
      <c r="D24" s="264">
        <f>SUM(D21:D23)</f>
        <v>1411601160.4276774</v>
      </c>
      <c r="E24" s="264">
        <f>SUM(E21:E23)</f>
        <v>1383939104.3258028</v>
      </c>
      <c r="F24" s="264">
        <f>SUM(F21:F23)</f>
        <v>20374112.46076455</v>
      </c>
      <c r="G24" s="264">
        <f>SUM(G21:G23)</f>
        <v>7287943.6411102489</v>
      </c>
      <c r="I24" s="265">
        <f>SUM(I21:I23)</f>
        <v>115668833.62644918</v>
      </c>
      <c r="J24" s="265">
        <f>SUM(J21:J23)</f>
        <v>113599701.89792794</v>
      </c>
      <c r="K24" s="265">
        <f>SUM(K21:K23)</f>
        <v>1652431.6738106383</v>
      </c>
      <c r="L24" s="265">
        <f>SUM(L21:L23)</f>
        <v>416700.05471058888</v>
      </c>
    </row>
    <row r="25" spans="1:12">
      <c r="A25" s="239">
        <f>+'Estimated Proforma Base Revenue'!A25</f>
        <v>18</v>
      </c>
      <c r="D25" s="264"/>
      <c r="E25" s="264"/>
      <c r="F25" s="264"/>
      <c r="G25" s="264"/>
      <c r="I25" s="265"/>
      <c r="J25" s="265"/>
      <c r="K25" s="265"/>
      <c r="L25" s="265"/>
    </row>
    <row r="26" spans="1:12">
      <c r="A26" s="239">
        <f>+'Estimated Proforma Base Revenue'!A26</f>
        <v>19</v>
      </c>
      <c r="B26" s="239">
        <v>40</v>
      </c>
      <c r="C26" t="s">
        <v>93</v>
      </c>
      <c r="D26" s="264">
        <f>SUM(E26:G26)</f>
        <v>651996364.38849401</v>
      </c>
      <c r="E26" s="264">
        <v>640938696.55429626</v>
      </c>
      <c r="F26" s="264">
        <v>10243023.944776118</v>
      </c>
      <c r="G26" s="264">
        <v>814643.8894217182</v>
      </c>
      <c r="I26" s="265">
        <f>SUM(J26:L26)</f>
        <v>46366452.534105398</v>
      </c>
      <c r="J26" s="265">
        <v>45585425.288625196</v>
      </c>
      <c r="K26" s="265">
        <v>728513.67108029616</v>
      </c>
      <c r="L26" s="265">
        <v>52513.574399902791</v>
      </c>
    </row>
    <row r="27" spans="1:12">
      <c r="A27" s="239">
        <f>+'Estimated Proforma Base Revenue'!A27</f>
        <v>20</v>
      </c>
      <c r="D27" s="264"/>
      <c r="E27" s="264"/>
      <c r="F27" s="264"/>
      <c r="G27" s="264"/>
      <c r="I27" s="265"/>
      <c r="J27" s="265"/>
      <c r="K27" s="265"/>
      <c r="L27" s="265"/>
    </row>
    <row r="28" spans="1:12">
      <c r="A28" s="239">
        <f>+'Estimated Proforma Base Revenue'!A28</f>
        <v>21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</row>
    <row r="29" spans="1:12">
      <c r="A29" s="239">
        <f>+'Estimated Proforma Base Revenue'!A29</f>
        <v>22</v>
      </c>
      <c r="B29" s="239">
        <v>46</v>
      </c>
      <c r="C29" s="192" t="s">
        <v>306</v>
      </c>
      <c r="D29" s="264">
        <f>SUM(E29:G29)</f>
        <v>64225450.158454701</v>
      </c>
      <c r="E29" s="264">
        <v>56488650.158454701</v>
      </c>
      <c r="F29" s="264">
        <v>7736799.9999999991</v>
      </c>
      <c r="G29" s="264">
        <v>0</v>
      </c>
      <c r="I29" s="265">
        <f>SUM(J29:L29)</f>
        <v>4487962.3045455031</v>
      </c>
      <c r="J29" s="265">
        <v>3947328.2307921606</v>
      </c>
      <c r="K29" s="265">
        <v>540634.07375334285</v>
      </c>
      <c r="L29" s="265">
        <v>0</v>
      </c>
    </row>
    <row r="30" spans="1:12">
      <c r="A30" s="239">
        <f>+'Estimated Proforma Base Revenue'!A30</f>
        <v>23</v>
      </c>
      <c r="B30" s="239">
        <v>49</v>
      </c>
      <c r="C30" t="s">
        <v>110</v>
      </c>
      <c r="D30" s="264">
        <f>SUM(E30:G30)</f>
        <v>593223680.54131436</v>
      </c>
      <c r="E30" s="264">
        <v>571910403.5013144</v>
      </c>
      <c r="F30" s="264">
        <v>21313277.039999999</v>
      </c>
      <c r="G30" s="264">
        <v>0</v>
      </c>
      <c r="I30" s="265">
        <f>SUM(J30:L30)</f>
        <v>38703172.177231744</v>
      </c>
      <c r="J30" s="265">
        <v>37312648.740629464</v>
      </c>
      <c r="K30" s="265">
        <v>1390523.4366022772</v>
      </c>
      <c r="L30" s="265">
        <v>0</v>
      </c>
    </row>
    <row r="31" spans="1:12">
      <c r="A31" s="239">
        <f>+'Estimated Proforma Base Revenue'!A31</f>
        <v>24</v>
      </c>
      <c r="B31" s="205" t="s">
        <v>115</v>
      </c>
      <c r="C31" s="205"/>
      <c r="D31" s="264">
        <f>SUM(D29:D30)</f>
        <v>657449130.69976902</v>
      </c>
      <c r="E31" s="264">
        <f>SUM(E29:E30)</f>
        <v>628399053.65976906</v>
      </c>
      <c r="F31" s="264">
        <f>SUM(F29:F30)</f>
        <v>29050077.039999999</v>
      </c>
      <c r="G31" s="264">
        <f>SUM(G29:G30)</f>
        <v>0</v>
      </c>
      <c r="I31" s="265">
        <f>SUM(I29:I30)</f>
        <v>43191134.481777251</v>
      </c>
      <c r="J31" s="265">
        <f>SUM(J29:J30)</f>
        <v>41259976.971421622</v>
      </c>
      <c r="K31" s="265">
        <f>SUM(K29:K30)</f>
        <v>1931157.5103556202</v>
      </c>
      <c r="L31" s="265">
        <f>SUM(L29:L30)</f>
        <v>0</v>
      </c>
    </row>
    <row r="32" spans="1:12">
      <c r="A32" s="239">
        <f>+'Estimated Proforma Base Revenue'!A32</f>
        <v>25</v>
      </c>
      <c r="D32" s="264"/>
      <c r="E32" s="264"/>
      <c r="F32" s="264"/>
      <c r="G32" s="264"/>
      <c r="I32" s="265"/>
      <c r="J32" s="265"/>
      <c r="K32" s="265"/>
      <c r="L32" s="265"/>
    </row>
    <row r="33" spans="1:12">
      <c r="A33" s="239">
        <f>+'Estimated Proforma Base Revenue'!A33</f>
        <v>26</v>
      </c>
      <c r="B33" s="239" t="s">
        <v>90</v>
      </c>
      <c r="C33" t="s">
        <v>307</v>
      </c>
      <c r="D33" s="264">
        <f>SUM(E33:G33)</f>
        <v>80771535.083499998</v>
      </c>
      <c r="E33" s="264">
        <v>80178353.843999997</v>
      </c>
      <c r="F33" s="264">
        <v>593181.23949999979</v>
      </c>
      <c r="G33" s="264">
        <v>0</v>
      </c>
      <c r="I33" s="265">
        <f>SUM(J33:L33)</f>
        <v>19375368.895953391</v>
      </c>
      <c r="J33" s="265">
        <v>19229819.782657318</v>
      </c>
      <c r="K33" s="265">
        <v>145549.11329607165</v>
      </c>
      <c r="L33" s="265">
        <v>0</v>
      </c>
    </row>
    <row r="34" spans="1:12">
      <c r="A34" s="239">
        <f>+'Estimated Proforma Base Revenue'!A34</f>
        <v>27</v>
      </c>
      <c r="D34" s="264"/>
      <c r="E34" s="264"/>
      <c r="F34" s="264"/>
      <c r="G34" s="264"/>
      <c r="I34" s="265"/>
      <c r="J34" s="265"/>
      <c r="K34" s="265"/>
      <c r="L34" s="265"/>
    </row>
    <row r="35" spans="1:12">
      <c r="A35" s="239">
        <f>+'Estimated Proforma Base Revenue'!A35</f>
        <v>30</v>
      </c>
      <c r="B35" s="205" t="s">
        <v>30</v>
      </c>
      <c r="C35" t="s">
        <v>121</v>
      </c>
      <c r="D35" s="264">
        <f>SUM(E35:G35)</f>
        <v>2009531421.464</v>
      </c>
      <c r="E35" s="264">
        <v>2013026826.918</v>
      </c>
      <c r="F35" s="264">
        <v>-3495405.4539999962</v>
      </c>
      <c r="G35" s="264">
        <v>0</v>
      </c>
      <c r="I35" s="265">
        <f>SUM(J35:L35)</f>
        <v>6566224.0372834364</v>
      </c>
      <c r="J35" s="265">
        <v>6577645.4139620783</v>
      </c>
      <c r="K35" s="265">
        <v>-11421.376678641609</v>
      </c>
      <c r="L35" s="265">
        <v>0</v>
      </c>
    </row>
    <row r="36" spans="1:12">
      <c r="A36" s="239">
        <f>+'Estimated Proforma Base Revenue'!A36</f>
        <v>31</v>
      </c>
      <c r="D36" s="264"/>
      <c r="E36" s="264"/>
      <c r="F36" s="264"/>
      <c r="G36" s="264"/>
      <c r="I36" s="265"/>
      <c r="J36" s="265"/>
      <c r="K36" s="265"/>
      <c r="L36" s="265"/>
    </row>
    <row r="37" spans="1:12">
      <c r="A37" s="239">
        <f>+'Estimated Proforma Base Revenue'!A37</f>
        <v>32</v>
      </c>
      <c r="B37" s="205" t="s">
        <v>308</v>
      </c>
      <c r="C37" s="205"/>
      <c r="D37" s="264">
        <f>SUM(D35,D33,D31,D26,D24,D18,D11)</f>
        <v>22758876610.25351</v>
      </c>
      <c r="E37" s="264">
        <f>SUM(E35,E33,E31,E26,E24,E18,E11)</f>
        <v>22091371967.006241</v>
      </c>
      <c r="F37" s="264">
        <f>SUM(F35,F33,F31,F26,F24,F18,F11)</f>
        <v>554809107.52054298</v>
      </c>
      <c r="G37" s="264">
        <f>SUM(G35,G33,G31,G26,G24,G18,G11)</f>
        <v>112695535.72672199</v>
      </c>
      <c r="I37" s="265">
        <f>SUM(I35,I33,I31,I26,I24,I18,I11)</f>
        <v>2011807087.0609875</v>
      </c>
      <c r="J37" s="265">
        <f>SUM(J35,J33,J31,J26,J24,J18,J11)</f>
        <v>1960796464.9842091</v>
      </c>
      <c r="K37" s="265">
        <f>SUM(K35,K33,K31,K26,K24,K18,K11)</f>
        <v>23303147.541784272</v>
      </c>
      <c r="L37" s="265">
        <f>SUM(L35,L33,L31,L26,L24,L18,L11)</f>
        <v>27707474.534994118</v>
      </c>
    </row>
    <row r="38" spans="1:12">
      <c r="A38" s="239">
        <f>+'Estimated Proforma Base Revenue'!A38</f>
        <v>33</v>
      </c>
      <c r="D38" s="264"/>
      <c r="E38" s="264"/>
      <c r="F38" s="264"/>
      <c r="G38" s="264"/>
      <c r="I38" s="265"/>
      <c r="J38" s="265"/>
      <c r="K38" s="265"/>
      <c r="L38" s="265"/>
    </row>
    <row r="39" spans="1:12">
      <c r="A39" s="239">
        <f>+'Estimated Proforma Base Revenue'!A39</f>
        <v>34</v>
      </c>
      <c r="B39" s="240" t="s">
        <v>28</v>
      </c>
      <c r="C39" t="s">
        <v>129</v>
      </c>
      <c r="D39" s="264">
        <f>SUM(E39:G39)</f>
        <v>6922421.281569914</v>
      </c>
      <c r="E39" s="264">
        <v>6645179.567444508</v>
      </c>
      <c r="F39" s="264">
        <v>79602.666666666686</v>
      </c>
      <c r="G39" s="264">
        <v>197639.04745873908</v>
      </c>
      <c r="I39" s="265">
        <f>SUM(J39:L39)</f>
        <v>316412.23467437644</v>
      </c>
      <c r="J39" s="265">
        <v>305803.96999999997</v>
      </c>
      <c r="K39" s="265">
        <v>3663.2285466763869</v>
      </c>
      <c r="L39" s="265">
        <v>6945.0361277000911</v>
      </c>
    </row>
    <row r="40" spans="1:12">
      <c r="A40" s="239">
        <f>+'Estimated Proforma Base Revenue'!A40</f>
        <v>35</v>
      </c>
      <c r="D40" s="264"/>
      <c r="E40" s="264"/>
      <c r="F40" s="264"/>
      <c r="G40" s="264"/>
      <c r="I40" s="265"/>
      <c r="J40" s="265"/>
      <c r="K40" s="265"/>
      <c r="L40" s="265"/>
    </row>
    <row r="41" spans="1:12">
      <c r="A41" s="239">
        <f>+'Estimated Proforma Base Revenue'!A41</f>
        <v>36</v>
      </c>
      <c r="B41" s="205" t="s">
        <v>309</v>
      </c>
      <c r="C41" s="205"/>
      <c r="D41" s="264">
        <f>SUM(D37,D39)</f>
        <v>22765799031.53508</v>
      </c>
      <c r="E41" s="264">
        <f>SUM(E37,E39)</f>
        <v>22098017146.573685</v>
      </c>
      <c r="F41" s="264">
        <f>SUM(F37,F39)</f>
        <v>554888710.18720961</v>
      </c>
      <c r="G41" s="264">
        <f>SUM(G37,G39)</f>
        <v>112893174.77418073</v>
      </c>
      <c r="I41" s="265">
        <f>SUM(I37,I39)</f>
        <v>2012123499.2956619</v>
      </c>
      <c r="J41" s="265">
        <f>SUM(J37,J39)</f>
        <v>1961102268.9542091</v>
      </c>
      <c r="K41" s="265">
        <f>SUM(K37,K39)</f>
        <v>23306810.770330947</v>
      </c>
      <c r="L41" s="265">
        <f>SUM(L37,L39)</f>
        <v>27714419.571121819</v>
      </c>
    </row>
    <row r="42" spans="1:12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</row>
    <row r="43" spans="1:12" ht="31.8" customHeight="1">
      <c r="A43" s="345" t="s">
        <v>310</v>
      </c>
      <c r="B43" s="345"/>
      <c r="C43" s="345"/>
      <c r="D43" s="345"/>
      <c r="E43" s="345"/>
      <c r="F43" s="345"/>
      <c r="G43" s="345"/>
      <c r="H43" s="345"/>
      <c r="I43" s="345"/>
      <c r="J43" s="345"/>
      <c r="K43" s="345"/>
      <c r="L43" s="345"/>
    </row>
  </sheetData>
  <mergeCells count="7">
    <mergeCell ref="A43:L43"/>
    <mergeCell ref="A1:L1"/>
    <mergeCell ref="A2:L2"/>
    <mergeCell ref="A3:L3"/>
    <mergeCell ref="A4:L4"/>
    <mergeCell ref="D6:G6"/>
    <mergeCell ref="I6:L6"/>
  </mergeCells>
  <printOptions horizontalCentered="1"/>
  <pageMargins left="0.7" right="0.7" top="0.75" bottom="1" header="0.3" footer="0.3"/>
  <pageSetup scale="74" orientation="landscape" horizontalDpi="1200" verticalDpi="1200" r:id="rId1"/>
  <headerFooter alignWithMargins="0">
    <oddFooter>&amp;L&amp;F&amp;C&amp;A&amp;RAdvice No. 2015-xx
2016 REC Rate Design Workpapers
Page &amp;P of &amp;N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468527C2789FD042A7BF0B48E6A0DA07" ma:contentTypeVersion="111" ma:contentTypeDescription="" ma:contentTypeScope="" ma:versionID="4852fb715a04c27aeca8ab1a9d344230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4ccd4140794adb7bccf17b21b5812a9d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Initial Filing</DocumentSetType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2015-11-18T08:00:00+00:00</OpenedDate>
    <Date1 xmlns="dc463f71-b30c-4ab2-9473-d307f9d35888">2015-11-18T08:00:00+00:00</Date1>
    <IsDocumentOrder xmlns="dc463f71-b30c-4ab2-9473-d307f9d35888" xsi:nil="true"/>
    <IsHighlyConfidential xmlns="dc463f71-b30c-4ab2-9473-d307f9d35888">false</IsHighlyConfidential>
    <CaseCompanyNames xmlns="dc463f71-b30c-4ab2-9473-d307f9d35888">Puget Sound Energy</CaseCompanyNames>
    <DocketNumber xmlns="dc463f71-b30c-4ab2-9473-d307f9d35888">152254</DocketNumber>
    <DelegatedOrder xmlns="dc463f71-b30c-4ab2-9473-d307f9d35888">false</DelegatedOrder>
    <Visibility xmlns="dc463f71-b30c-4ab2-9473-d307f9d35888" xsi:nil="true"/>
    <Nickname xmlns="http://schemas.microsoft.com/sharepoint/v3" xsi:nil="true"/>
    <SignificantOrder xmlns="dc463f71-b30c-4ab2-9473-d307f9d35888">false</SignificantOrder>
  </documentManagement>
</p:properties>
</file>

<file path=customXml/itemProps1.xml><?xml version="1.0" encoding="utf-8"?>
<ds:datastoreItem xmlns:ds="http://schemas.openxmlformats.org/officeDocument/2006/customXml" ds:itemID="{AF6F646B-ABB2-4EE2-A526-35C3CD5D99AF}"/>
</file>

<file path=customXml/itemProps2.xml><?xml version="1.0" encoding="utf-8"?>
<ds:datastoreItem xmlns:ds="http://schemas.openxmlformats.org/officeDocument/2006/customXml" ds:itemID="{BDF3BBFA-6713-46DB-BF07-11B76CEBBB42}"/>
</file>

<file path=customXml/itemProps3.xml><?xml version="1.0" encoding="utf-8"?>
<ds:datastoreItem xmlns:ds="http://schemas.openxmlformats.org/officeDocument/2006/customXml" ds:itemID="{EFCE4708-18FC-46D4-AF6E-643B1B18F4AD}"/>
</file>

<file path=customXml/itemProps4.xml><?xml version="1.0" encoding="utf-8"?>
<ds:datastoreItem xmlns:ds="http://schemas.openxmlformats.org/officeDocument/2006/customXml" ds:itemID="{13FF62A1-75B5-4E0A-8EFE-AE38CB8D960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11</vt:i4>
      </vt:variant>
    </vt:vector>
  </HeadingPairs>
  <TitlesOfParts>
    <vt:vector size="22" baseType="lpstr">
      <vt:lpstr>Lead Sheet</vt:lpstr>
      <vt:lpstr>Rate Impacts</vt:lpstr>
      <vt:lpstr>Peak Credit Rate Spread</vt:lpstr>
      <vt:lpstr>Light Rates</vt:lpstr>
      <vt:lpstr>Typical Res</vt:lpstr>
      <vt:lpstr>2016 Rev Req </vt:lpstr>
      <vt:lpstr>UE-141368 Final PC Alloc</vt:lpstr>
      <vt:lpstr>Estimated Proforma Base Revenue</vt:lpstr>
      <vt:lpstr>Proforma Rev @ YE 6-2015</vt:lpstr>
      <vt:lpstr>As-Delivered Sales &amp; Transport</vt:lpstr>
      <vt:lpstr>2015 Rate Impacts</vt:lpstr>
      <vt:lpstr>'2015 Rate Impacts'!Print_Area</vt:lpstr>
      <vt:lpstr>'2016 Rev Req '!Print_Area</vt:lpstr>
      <vt:lpstr>'Estimated Proforma Base Revenue'!Print_Area</vt:lpstr>
      <vt:lpstr>'Lead Sheet'!Print_Area</vt:lpstr>
      <vt:lpstr>'Light Rates'!Print_Area</vt:lpstr>
      <vt:lpstr>'Peak Credit Rate Spread'!Print_Area</vt:lpstr>
      <vt:lpstr>'Proforma Rev @ YE 6-2015'!Print_Area</vt:lpstr>
      <vt:lpstr>'Rate Impacts'!Print_Area</vt:lpstr>
      <vt:lpstr>'UE-141368 Final PC Alloc'!Print_Area</vt:lpstr>
      <vt:lpstr>'As-Delivered Sales &amp; Transport'!Print_Titles</vt:lpstr>
      <vt:lpstr>'Light Rates'!Print_Titles</vt:lpstr>
    </vt:vector>
  </TitlesOfParts>
  <Company>Puget Sound Energy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prasan</dc:creator>
  <cp:lastModifiedBy>Lynn Logen</cp:lastModifiedBy>
  <cp:lastPrinted>2015-11-17T16:29:01Z</cp:lastPrinted>
  <dcterms:created xsi:type="dcterms:W3CDTF">2006-05-11T20:49:14Z</dcterms:created>
  <dcterms:modified xsi:type="dcterms:W3CDTF">2015-11-18T01:45:57Z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0x0101006E56B4D1795A2E4DB2F0B01679ED314A00468527C2789FD042A7BF0B48E6A0DA07</vt:lpwstr>
  </property>
  <property fmtid="{D5CDD505-2E9C-101B-9397-08002B2CF9AE}" pid="3" name="_docset_NoMedatataSyncRequired">
    <vt:lpwstr>False</vt:lpwstr>
  </property>
</Properties>
</file>