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0" yWindow="1125" windowWidth="23835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9" i="1" l="1"/>
  <c r="M19" i="1"/>
  <c r="L19" i="1"/>
  <c r="K19" i="1"/>
  <c r="J19" i="1"/>
  <c r="I19" i="1"/>
  <c r="H19" i="1"/>
  <c r="G19" i="1"/>
  <c r="F19" i="1"/>
  <c r="E19" i="1"/>
  <c r="D19" i="1"/>
  <c r="C19" i="1"/>
  <c r="M12" i="1"/>
  <c r="M16" i="1" s="1"/>
  <c r="L20" i="1"/>
  <c r="K12" i="1"/>
  <c r="K16" i="1" s="1"/>
  <c r="J20" i="1"/>
  <c r="I12" i="1"/>
  <c r="I16" i="1" s="1"/>
  <c r="H20" i="1"/>
  <c r="G12" i="1"/>
  <c r="G16" i="1" s="1"/>
  <c r="F20" i="1"/>
  <c r="E12" i="1"/>
  <c r="E16" i="1" s="1"/>
  <c r="D20" i="1"/>
  <c r="C12" i="1"/>
  <c r="C16" i="1" s="1"/>
  <c r="B20" i="1"/>
  <c r="D21" i="1" l="1"/>
  <c r="F21" i="1"/>
  <c r="H21" i="1"/>
  <c r="J21" i="1"/>
  <c r="L21" i="1"/>
  <c r="B21" i="1"/>
  <c r="B12" i="1"/>
  <c r="B16" i="1" s="1"/>
  <c r="D12" i="1"/>
  <c r="D16" i="1" s="1"/>
  <c r="F12" i="1"/>
  <c r="F16" i="1" s="1"/>
  <c r="H12" i="1"/>
  <c r="H16" i="1" s="1"/>
  <c r="J12" i="1"/>
  <c r="J16" i="1" s="1"/>
  <c r="L12" i="1"/>
  <c r="L16" i="1" s="1"/>
  <c r="N19" i="1"/>
  <c r="C20" i="1"/>
  <c r="C21" i="1" s="1"/>
  <c r="E20" i="1"/>
  <c r="E21" i="1" s="1"/>
  <c r="G20" i="1"/>
  <c r="G21" i="1" s="1"/>
  <c r="I20" i="1"/>
  <c r="I21" i="1" s="1"/>
  <c r="K20" i="1"/>
  <c r="K21" i="1" s="1"/>
  <c r="M20" i="1"/>
  <c r="M21" i="1" s="1"/>
  <c r="N8" i="1"/>
  <c r="N10" i="1"/>
  <c r="N20" i="1" l="1"/>
  <c r="N23" i="1" s="1"/>
  <c r="N21" i="1"/>
  <c r="N24" i="1" s="1"/>
  <c r="N26" i="1" l="1"/>
  <c r="N28" i="1" s="1"/>
</calcChain>
</file>

<file path=xl/sharedStrings.xml><?xml version="1.0" encoding="utf-8"?>
<sst xmlns="http://schemas.openxmlformats.org/spreadsheetml/2006/main" count="12" uniqueCount="12">
  <si>
    <t>Tonnage</t>
  </si>
  <si>
    <t>Customers</t>
  </si>
  <si>
    <t>Tons/Customer</t>
  </si>
  <si>
    <t>$/Ton</t>
  </si>
  <si>
    <t>$/Customer</t>
  </si>
  <si>
    <t>Baseline $/Cus</t>
  </si>
  <si>
    <t>Projected Rev</t>
  </si>
  <si>
    <t>Actual Rev</t>
  </si>
  <si>
    <t>Diff</t>
  </si>
  <si>
    <t>10/14 - 09/15</t>
  </si>
  <si>
    <t>Torre Refuse &amp; Recycling Tariff #3</t>
  </si>
  <si>
    <t>Curbside Recycling Volumes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</si>
</sst>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;@"/>
    <numFmt numFmtId="165" formatCode="_(* #,##0.00000_);_(* \(#,##0.00000\);_(* &quot;-&quot;??_);_(@_)"/>
    <numFmt numFmtId="166" formatCode="[$-409]mmm\-yy;@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2"/>
    <xf numFmtId="164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0" fontId="1" fillId="0" borderId="0" xfId="2" applyNumberFormat="1" applyAlignment="1">
      <alignment horizontal="center"/>
    </xf>
    <xf numFmtId="43" fontId="0" fillId="0" borderId="0" xfId="3" applyFont="1" applyAlignment="1"/>
    <xf numFmtId="165" fontId="0" fillId="0" borderId="0" xfId="3" applyNumberFormat="1" applyFont="1"/>
    <xf numFmtId="43" fontId="5" fillId="0" borderId="0" xfId="3" applyFont="1" applyFill="1"/>
    <xf numFmtId="43" fontId="0" fillId="0" borderId="0" xfId="3" applyFont="1"/>
    <xf numFmtId="164" fontId="6" fillId="0" borderId="0" xfId="2" applyNumberFormat="1" applyFont="1" applyAlignment="1">
      <alignment horizontal="center"/>
    </xf>
    <xf numFmtId="166" fontId="6" fillId="0" borderId="0" xfId="2" applyNumberFormat="1" applyFont="1" applyAlignment="1">
      <alignment horizontal="center"/>
    </xf>
    <xf numFmtId="0" fontId="2" fillId="0" borderId="0" xfId="2" applyFont="1"/>
    <xf numFmtId="3" fontId="1" fillId="0" borderId="0" xfId="2" applyNumberFormat="1"/>
    <xf numFmtId="167" fontId="0" fillId="0" borderId="0" xfId="3" applyNumberFormat="1" applyFont="1"/>
    <xf numFmtId="167" fontId="1" fillId="0" borderId="0" xfId="2" applyNumberFormat="1"/>
    <xf numFmtId="43" fontId="1" fillId="0" borderId="0" xfId="2" applyNumberFormat="1"/>
    <xf numFmtId="167" fontId="1" fillId="0" borderId="0" xfId="1" applyNumberFormat="1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</cellXfs>
  <cellStyles count="4">
    <cellStyle name="Comma" xfId="1" builtinId="3"/>
    <cellStyle name="Comma 9" xfId="3"/>
    <cellStyle name="Normal" xfId="0" builtinId="0"/>
    <cellStyle name="Normal 1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workbookViewId="0">
      <selection activeCell="B4" sqref="B4"/>
    </sheetView>
  </sheetViews>
  <sheetFormatPr defaultRowHeight="15" x14ac:dyDescent="0.25"/>
  <cols>
    <col min="1" max="1" width="16" bestFit="1" customWidth="1"/>
    <col min="2" max="2" width="8.7109375" customWidth="1"/>
    <col min="3" max="13" width="8" bestFit="1" customWidth="1"/>
    <col min="14" max="14" width="9.7109375" customWidth="1"/>
  </cols>
  <sheetData>
    <row r="1" spans="1:14" ht="18.75" x14ac:dyDescent="0.3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"/>
    </row>
    <row r="2" spans="1:14" ht="18.75" x14ac:dyDescent="0.3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"/>
    </row>
    <row r="3" spans="1:14" ht="18.75" x14ac:dyDescent="0.3">
      <c r="A3" s="18" t="s">
        <v>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"/>
    </row>
    <row r="4" spans="1:14" x14ac:dyDescent="0.25">
      <c r="A4" s="2"/>
      <c r="B4" s="3"/>
      <c r="C4" s="4"/>
      <c r="D4" s="3"/>
      <c r="E4" s="3"/>
      <c r="F4" s="3"/>
      <c r="G4" s="5"/>
      <c r="H4" s="6"/>
      <c r="I4" s="7"/>
      <c r="J4" s="8"/>
      <c r="K4" s="8"/>
      <c r="L4" s="8"/>
      <c r="M4" s="8"/>
      <c r="N4" s="8"/>
    </row>
    <row r="5" spans="1:14" x14ac:dyDescent="0.25">
      <c r="A5" s="2"/>
      <c r="B5" s="3"/>
      <c r="C5" s="4"/>
      <c r="D5" s="3"/>
      <c r="E5" s="3"/>
      <c r="F5" s="3"/>
      <c r="G5" s="5"/>
      <c r="H5" s="6"/>
      <c r="I5" s="7"/>
      <c r="J5" s="8"/>
      <c r="K5" s="8"/>
      <c r="L5" s="8"/>
      <c r="M5" s="8"/>
      <c r="N5" s="8"/>
    </row>
    <row r="6" spans="1:14" x14ac:dyDescent="0.25">
      <c r="A6" s="9"/>
      <c r="B6" s="10">
        <v>41943</v>
      </c>
      <c r="C6" s="10">
        <v>41944</v>
      </c>
      <c r="D6" s="10">
        <v>42004</v>
      </c>
      <c r="E6" s="10">
        <v>42035</v>
      </c>
      <c r="F6" s="10">
        <v>42063</v>
      </c>
      <c r="G6" s="10">
        <v>42094</v>
      </c>
      <c r="H6" s="10">
        <v>42124</v>
      </c>
      <c r="I6" s="10">
        <v>42155</v>
      </c>
      <c r="J6" s="10">
        <v>42185</v>
      </c>
      <c r="K6" s="10">
        <v>42216</v>
      </c>
      <c r="L6" s="10">
        <v>42247</v>
      </c>
      <c r="M6" s="10">
        <v>42277</v>
      </c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1" t="s">
        <v>0</v>
      </c>
      <c r="B8" s="8">
        <v>34.15</v>
      </c>
      <c r="C8" s="8">
        <v>43.83</v>
      </c>
      <c r="D8" s="8">
        <v>55.75</v>
      </c>
      <c r="E8" s="8">
        <v>52.89</v>
      </c>
      <c r="F8" s="8">
        <v>38.51</v>
      </c>
      <c r="G8" s="8">
        <v>60.45</v>
      </c>
      <c r="H8" s="8">
        <v>33.5</v>
      </c>
      <c r="I8" s="8">
        <v>42.53</v>
      </c>
      <c r="J8" s="8">
        <v>48.58</v>
      </c>
      <c r="K8" s="8">
        <v>38.81</v>
      </c>
      <c r="L8" s="8">
        <v>62.21</v>
      </c>
      <c r="M8" s="8">
        <v>43.41</v>
      </c>
      <c r="N8" s="8">
        <f>SUM(B8:M8)</f>
        <v>554.62</v>
      </c>
    </row>
    <row r="9" spans="1:14" x14ac:dyDescent="0.25">
      <c r="A9" s="1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1" t="s">
        <v>1</v>
      </c>
      <c r="B10" s="12">
        <v>1613</v>
      </c>
      <c r="C10" s="12">
        <v>1634</v>
      </c>
      <c r="D10" s="12">
        <v>1658</v>
      </c>
      <c r="E10" s="12">
        <v>1639</v>
      </c>
      <c r="F10" s="12">
        <v>1650</v>
      </c>
      <c r="G10" s="12">
        <v>1647</v>
      </c>
      <c r="H10" s="12">
        <v>1679</v>
      </c>
      <c r="I10" s="12">
        <v>1689</v>
      </c>
      <c r="J10" s="12">
        <v>1676</v>
      </c>
      <c r="K10" s="12">
        <v>1710</v>
      </c>
      <c r="L10" s="12">
        <v>1704</v>
      </c>
      <c r="M10" s="12">
        <v>1719</v>
      </c>
      <c r="N10" s="12">
        <f>SUM(B10:M10)</f>
        <v>20018</v>
      </c>
    </row>
    <row r="11" spans="1:14" x14ac:dyDescent="0.25">
      <c r="A11" s="1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1" t="s">
        <v>2</v>
      </c>
      <c r="B12" s="8">
        <f>B8/B10</f>
        <v>2.1171729696218226E-2</v>
      </c>
      <c r="C12" s="8">
        <f t="shared" ref="C12:M12" si="0">C8/C10</f>
        <v>2.6823745410036719E-2</v>
      </c>
      <c r="D12" s="8">
        <f t="shared" si="0"/>
        <v>3.3624849215922799E-2</v>
      </c>
      <c r="E12" s="8">
        <f t="shared" si="0"/>
        <v>3.2269676632092736E-2</v>
      </c>
      <c r="F12" s="8">
        <f t="shared" si="0"/>
        <v>2.3339393939393938E-2</v>
      </c>
      <c r="G12" s="8">
        <f t="shared" si="0"/>
        <v>3.6703096539162115E-2</v>
      </c>
      <c r="H12" s="8">
        <f t="shared" si="0"/>
        <v>1.9952352590827872E-2</v>
      </c>
      <c r="I12" s="8">
        <f t="shared" si="0"/>
        <v>2.5180580224985198E-2</v>
      </c>
      <c r="J12" s="8">
        <f t="shared" si="0"/>
        <v>2.8985680190930785E-2</v>
      </c>
      <c r="K12" s="8">
        <f t="shared" si="0"/>
        <v>2.269590643274854E-2</v>
      </c>
      <c r="L12" s="8">
        <f t="shared" si="0"/>
        <v>3.6508215962441318E-2</v>
      </c>
      <c r="M12" s="8">
        <f t="shared" si="0"/>
        <v>2.5253054101221639E-2</v>
      </c>
      <c r="N12" s="1"/>
    </row>
    <row r="13" spans="1:14" x14ac:dyDescent="0.25">
      <c r="A13" s="1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1" t="s">
        <v>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1"/>
    </row>
    <row r="15" spans="1:14" x14ac:dyDescent="0.25">
      <c r="A15" s="11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"/>
    </row>
    <row r="16" spans="1:14" x14ac:dyDescent="0.25">
      <c r="A16" s="11" t="s">
        <v>4</v>
      </c>
      <c r="B16" s="8">
        <f t="shared" ref="B16:I16" si="1">B12*B14</f>
        <v>0</v>
      </c>
      <c r="C16" s="8">
        <f t="shared" si="1"/>
        <v>0</v>
      </c>
      <c r="D16" s="8">
        <f t="shared" si="1"/>
        <v>0</v>
      </c>
      <c r="E16" s="8">
        <f t="shared" si="1"/>
        <v>0</v>
      </c>
      <c r="F16" s="8">
        <f t="shared" si="1"/>
        <v>0</v>
      </c>
      <c r="G16" s="8">
        <f t="shared" si="1"/>
        <v>0</v>
      </c>
      <c r="H16" s="8">
        <f t="shared" si="1"/>
        <v>0</v>
      </c>
      <c r="I16" s="8">
        <f t="shared" si="1"/>
        <v>0</v>
      </c>
      <c r="J16" s="8">
        <f>J12*J14</f>
        <v>0</v>
      </c>
      <c r="K16" s="8">
        <f>K12*K14</f>
        <v>0</v>
      </c>
      <c r="L16" s="8">
        <f>L12*L14</f>
        <v>0</v>
      </c>
      <c r="M16" s="8">
        <f>M12*M14</f>
        <v>0</v>
      </c>
      <c r="N16" s="1"/>
    </row>
    <row r="17" spans="1:14" x14ac:dyDescent="0.25">
      <c r="A17" s="11" t="s">
        <v>5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1"/>
    </row>
    <row r="18" spans="1:14" x14ac:dyDescent="0.25">
      <c r="A18" s="1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"/>
    </row>
    <row r="19" spans="1:14" x14ac:dyDescent="0.25">
      <c r="A19" s="11" t="s">
        <v>6</v>
      </c>
      <c r="B19" s="13">
        <f>+B17*B10</f>
        <v>0</v>
      </c>
      <c r="C19" s="13">
        <f t="shared" ref="C19:M19" si="2">+C17*C10</f>
        <v>0</v>
      </c>
      <c r="D19" s="13">
        <f t="shared" si="2"/>
        <v>0</v>
      </c>
      <c r="E19" s="13">
        <f t="shared" si="2"/>
        <v>0</v>
      </c>
      <c r="F19" s="13">
        <f t="shared" si="2"/>
        <v>0</v>
      </c>
      <c r="G19" s="13">
        <f t="shared" si="2"/>
        <v>0</v>
      </c>
      <c r="H19" s="13">
        <f t="shared" si="2"/>
        <v>0</v>
      </c>
      <c r="I19" s="13">
        <f t="shared" si="2"/>
        <v>0</v>
      </c>
      <c r="J19" s="13">
        <f t="shared" si="2"/>
        <v>0</v>
      </c>
      <c r="K19" s="13">
        <f t="shared" si="2"/>
        <v>0</v>
      </c>
      <c r="L19" s="13">
        <f t="shared" si="2"/>
        <v>0</v>
      </c>
      <c r="M19" s="13">
        <f t="shared" si="2"/>
        <v>0</v>
      </c>
      <c r="N19" s="14">
        <f>SUM(B19:M19)</f>
        <v>0</v>
      </c>
    </row>
    <row r="20" spans="1:14" x14ac:dyDescent="0.25">
      <c r="A20" s="11" t="s">
        <v>7</v>
      </c>
      <c r="B20" s="13">
        <f t="shared" ref="B20:I20" si="3">+B14*B8</f>
        <v>0</v>
      </c>
      <c r="C20" s="13">
        <f t="shared" si="3"/>
        <v>0</v>
      </c>
      <c r="D20" s="13">
        <f t="shared" si="3"/>
        <v>0</v>
      </c>
      <c r="E20" s="13">
        <f t="shared" si="3"/>
        <v>0</v>
      </c>
      <c r="F20" s="13">
        <f t="shared" si="3"/>
        <v>0</v>
      </c>
      <c r="G20" s="13">
        <f t="shared" si="3"/>
        <v>0</v>
      </c>
      <c r="H20" s="13">
        <f t="shared" si="3"/>
        <v>0</v>
      </c>
      <c r="I20" s="13">
        <f t="shared" si="3"/>
        <v>0</v>
      </c>
      <c r="J20" s="13">
        <f>+J14*J8</f>
        <v>0</v>
      </c>
      <c r="K20" s="13">
        <f t="shared" ref="K20:M20" si="4">+K14*K8</f>
        <v>0</v>
      </c>
      <c r="L20" s="13">
        <f t="shared" si="4"/>
        <v>0</v>
      </c>
      <c r="M20" s="13">
        <f t="shared" si="4"/>
        <v>0</v>
      </c>
      <c r="N20" s="14">
        <f>SUM(B20:M20)</f>
        <v>0</v>
      </c>
    </row>
    <row r="21" spans="1:14" x14ac:dyDescent="0.25">
      <c r="A21" s="11" t="s">
        <v>8</v>
      </c>
      <c r="B21" s="13">
        <f>+B19-B20</f>
        <v>0</v>
      </c>
      <c r="C21" s="13">
        <f t="shared" ref="C21:M21" si="5">+C19-C20</f>
        <v>0</v>
      </c>
      <c r="D21" s="13">
        <f t="shared" si="5"/>
        <v>0</v>
      </c>
      <c r="E21" s="13">
        <f t="shared" si="5"/>
        <v>0</v>
      </c>
      <c r="F21" s="13">
        <f t="shared" si="5"/>
        <v>0</v>
      </c>
      <c r="G21" s="13">
        <f t="shared" si="5"/>
        <v>0</v>
      </c>
      <c r="H21" s="13">
        <f t="shared" si="5"/>
        <v>0</v>
      </c>
      <c r="I21" s="13">
        <f t="shared" si="5"/>
        <v>0</v>
      </c>
      <c r="J21" s="13">
        <f t="shared" si="5"/>
        <v>0</v>
      </c>
      <c r="K21" s="13">
        <f t="shared" si="5"/>
        <v>0</v>
      </c>
      <c r="L21" s="13">
        <f t="shared" si="5"/>
        <v>0</v>
      </c>
      <c r="M21" s="13">
        <f t="shared" si="5"/>
        <v>0</v>
      </c>
      <c r="N21" s="14">
        <f>SUM(B21:M21)</f>
        <v>0</v>
      </c>
    </row>
    <row r="22" spans="1:14" x14ac:dyDescent="0.25">
      <c r="A22" s="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/>
    </row>
    <row r="23" spans="1:14" x14ac:dyDescent="0.25">
      <c r="A23" s="11"/>
      <c r="B23" s="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>
        <f>+N20/N10</f>
        <v>0</v>
      </c>
    </row>
    <row r="24" spans="1:14" x14ac:dyDescent="0.25">
      <c r="A24" s="11"/>
      <c r="B24" s="1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>
        <f>+N21/(M10*12)</f>
        <v>0</v>
      </c>
    </row>
    <row r="25" spans="1:14" x14ac:dyDescent="0.25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/>
    </row>
    <row r="26" spans="1:14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5">
        <f>+N23-N24</f>
        <v>0</v>
      </c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6">
        <f>+(M17-N26)*N10</f>
        <v>0</v>
      </c>
    </row>
  </sheetData>
  <mergeCells count="3">
    <mergeCell ref="A1:M1"/>
    <mergeCell ref="A2:M2"/>
    <mergeCell ref="A3:M3"/>
  </mergeCells>
  <pageMargins left="0.7" right="0.7" top="0.75" bottom="0.75" header="0.3" footer="0.3"/>
  <pageSetup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2015-11-12T08:00:00+00:00</OpenedDate>
    <Date1 xmlns="dc463f71-b30c-4ab2-9473-d307f9d35888">2015-11-12T08:00:00+00:00</Date1>
    <IsDocumentOrder xmlns="dc463f71-b30c-4ab2-9473-d307f9d35888" xsi:nil="true"/>
    <IsHighlyConfidential xmlns="dc463f71-b30c-4ab2-9473-d307f9d35888">false</IsHighlyConfidential>
    <CaseCompanyNames xmlns="dc463f71-b30c-4ab2-9473-d307f9d35888">Torre Refuse &amp; Recycling LLC</CaseCompanyNames>
    <DocketNumber xmlns="dc463f71-b30c-4ab2-9473-d307f9d35888">152153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8876FE585B3A4AADE6AC6CE5AA4F02" ma:contentTypeVersion="119" ma:contentTypeDescription="" ma:contentTypeScope="" ma:versionID="29ab7f2480619b1da668a6cc5be3479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F11031-B28B-485E-B065-16995D1604A4}"/>
</file>

<file path=customXml/itemProps2.xml><?xml version="1.0" encoding="utf-8"?>
<ds:datastoreItem xmlns:ds="http://schemas.openxmlformats.org/officeDocument/2006/customXml" ds:itemID="{56EE93B1-8133-4A44-94EA-F48E81C8BC46}"/>
</file>

<file path=customXml/itemProps3.xml><?xml version="1.0" encoding="utf-8"?>
<ds:datastoreItem xmlns:ds="http://schemas.openxmlformats.org/officeDocument/2006/customXml" ds:itemID="{00871D1B-14EC-4303-BF69-4E8DB14F6ED4}"/>
</file>

<file path=customXml/itemProps4.xml><?xml version="1.0" encoding="utf-8"?>
<ds:datastoreItem xmlns:ds="http://schemas.openxmlformats.org/officeDocument/2006/customXml" ds:itemID="{12D4A49C-CB43-4F47-B21B-F0C865EF9F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johnl</dc:creator>
  <cp:lastModifiedBy>John Lloyd</cp:lastModifiedBy>
  <cp:lastPrinted>2015-11-11T19:00:27Z</cp:lastPrinted>
  <dcterms:created xsi:type="dcterms:W3CDTF">2013-10-30T17:32:07Z</dcterms:created>
  <dcterms:modified xsi:type="dcterms:W3CDTF">2015-11-11T19:00:39Z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0x0101006E56B4D1795A2E4DB2F0B01679ED314A002E8876FE585B3A4AADE6AC6CE5AA4F02</vt:lpwstr>
  </property>
  <property fmtid="{D5CDD505-2E9C-101B-9397-08002B2CF9AE}" pid="3" name="_docset_NoMedatataSyncRequired">
    <vt:lpwstr>False</vt:lpwstr>
  </property>
</Properties>
</file>