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72" windowWidth="18192" windowHeight="11052" activeTab="3"/>
  </bookViews>
  <sheets>
    <sheet name="Allocated" sheetId="1" r:id="rId1"/>
    <sheet name="Unallocated Summary" sheetId="2" r:id="rId2"/>
    <sheet name="UIP Detail " sheetId="3" r:id="rId3"/>
    <sheet name="Common by Account" sheetId="4" r:id="rId4"/>
  </sheets>
  <definedNames>
    <definedName name="_xlnm.Print_Area" localSheetId="3">'Common by Account'!$A$1:$H$66</definedName>
    <definedName name="_xlnm.Print_Titles" localSheetId="2">'UIP Detail '!$1:$4</definedName>
  </definedNames>
  <calcPr calcId="152511"/>
</workbook>
</file>

<file path=xl/calcChain.xml><?xml version="1.0" encoding="utf-8"?>
<calcChain xmlns="http://schemas.openxmlformats.org/spreadsheetml/2006/main">
  <c r="H65" i="4" l="1"/>
  <c r="H64" i="4"/>
  <c r="H63" i="4"/>
  <c r="H62" i="4"/>
  <c r="H61" i="4"/>
  <c r="H55" i="4"/>
  <c r="C55" i="4" s="1"/>
  <c r="G55" i="4"/>
  <c r="F55" i="4"/>
  <c r="H54" i="4"/>
  <c r="H56" i="4" s="1"/>
  <c r="G54" i="4"/>
  <c r="F54" i="4"/>
  <c r="C54" i="4" s="1"/>
  <c r="H51" i="4"/>
  <c r="D51" i="4"/>
  <c r="C51" i="4"/>
  <c r="G50" i="4"/>
  <c r="F50" i="4"/>
  <c r="H46" i="4"/>
  <c r="H47" i="4" s="1"/>
  <c r="G46" i="4"/>
  <c r="F46" i="4"/>
  <c r="H43" i="4"/>
  <c r="G43" i="4"/>
  <c r="F43" i="4"/>
  <c r="H42" i="4"/>
  <c r="G42" i="4"/>
  <c r="F42" i="4"/>
  <c r="H41" i="4"/>
  <c r="G41" i="4"/>
  <c r="F41" i="4"/>
  <c r="H38" i="4"/>
  <c r="G38" i="4"/>
  <c r="F38" i="4"/>
  <c r="H37" i="4"/>
  <c r="G37" i="4"/>
  <c r="F37" i="4"/>
  <c r="H34" i="4"/>
  <c r="G34" i="4"/>
  <c r="F34" i="4"/>
  <c r="H33" i="4"/>
  <c r="G33" i="4"/>
  <c r="F33" i="4"/>
  <c r="H32" i="4"/>
  <c r="D32" i="4" s="1"/>
  <c r="G32" i="4"/>
  <c r="F32" i="4"/>
  <c r="H31" i="4"/>
  <c r="G31" i="4"/>
  <c r="F31" i="4"/>
  <c r="H30" i="4"/>
  <c r="C30" i="4" s="1"/>
  <c r="G30" i="4"/>
  <c r="F30" i="4"/>
  <c r="H29" i="4"/>
  <c r="G29" i="4"/>
  <c r="F29" i="4"/>
  <c r="H28" i="4"/>
  <c r="G28" i="4"/>
  <c r="F28" i="4"/>
  <c r="H27" i="4"/>
  <c r="G27" i="4"/>
  <c r="F27" i="4"/>
  <c r="H26" i="4"/>
  <c r="C26" i="4" s="1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19" i="4"/>
  <c r="D19" i="4" s="1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C15" i="4"/>
  <c r="H14" i="4"/>
  <c r="G14" i="4"/>
  <c r="F14" i="4"/>
  <c r="H13" i="4"/>
  <c r="D13" i="4" s="1"/>
  <c r="G13" i="4"/>
  <c r="F13" i="4"/>
  <c r="H10" i="4"/>
  <c r="G10" i="4"/>
  <c r="F10" i="4"/>
  <c r="H9" i="4"/>
  <c r="G9" i="4"/>
  <c r="F9" i="4"/>
  <c r="H8" i="4"/>
  <c r="G8" i="4"/>
  <c r="F8" i="4"/>
  <c r="H7" i="4"/>
  <c r="G7" i="4"/>
  <c r="F7" i="4"/>
  <c r="B4" i="4"/>
  <c r="A3" i="4"/>
  <c r="I322" i="3"/>
  <c r="I320" i="3"/>
  <c r="I319" i="3"/>
  <c r="I318" i="3"/>
  <c r="I317" i="3"/>
  <c r="I316" i="3"/>
  <c r="I314" i="3"/>
  <c r="I313" i="3"/>
  <c r="I312" i="3"/>
  <c r="I311" i="3"/>
  <c r="I310" i="3"/>
  <c r="I309" i="3"/>
  <c r="I308" i="3"/>
  <c r="I307" i="3"/>
  <c r="I306" i="3"/>
  <c r="I305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5" i="3"/>
  <c r="I273" i="3"/>
  <c r="I272" i="3"/>
  <c r="I271" i="3"/>
  <c r="I270" i="3"/>
  <c r="I268" i="3"/>
  <c r="I267" i="3"/>
  <c r="I266" i="3"/>
  <c r="I265" i="3"/>
  <c r="I263" i="3"/>
  <c r="I262" i="3"/>
  <c r="I259" i="3"/>
  <c r="I258" i="3"/>
  <c r="I257" i="3"/>
  <c r="I256" i="3"/>
  <c r="I254" i="3"/>
  <c r="I253" i="3"/>
  <c r="I252" i="3"/>
  <c r="I251" i="3"/>
  <c r="I250" i="3"/>
  <c r="I249" i="3"/>
  <c r="I248" i="3"/>
  <c r="I246" i="3"/>
  <c r="I245" i="3"/>
  <c r="I243" i="3"/>
  <c r="I242" i="3"/>
  <c r="I241" i="3"/>
  <c r="I240" i="3"/>
  <c r="I238" i="3"/>
  <c r="I237" i="3"/>
  <c r="I236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6" i="3"/>
  <c r="I215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1" i="3"/>
  <c r="I60" i="3"/>
  <c r="I58" i="3"/>
  <c r="I57" i="3"/>
  <c r="I56" i="3"/>
  <c r="I54" i="3"/>
  <c r="I53" i="3"/>
  <c r="I51" i="3"/>
  <c r="I50" i="3"/>
  <c r="I49" i="3"/>
  <c r="I48" i="3"/>
  <c r="I47" i="3"/>
  <c r="I46" i="3"/>
  <c r="I45" i="3"/>
  <c r="I44" i="3"/>
  <c r="I42" i="3"/>
  <c r="I41" i="3"/>
  <c r="I40" i="3"/>
  <c r="I36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19" i="3"/>
  <c r="I18" i="3"/>
  <c r="I16" i="3"/>
  <c r="I15" i="3"/>
  <c r="I14" i="3"/>
  <c r="I13" i="3"/>
  <c r="I12" i="3"/>
  <c r="I11" i="3"/>
  <c r="I10" i="3"/>
  <c r="I9" i="3"/>
  <c r="I8" i="3"/>
  <c r="I7" i="3"/>
  <c r="A3" i="3"/>
  <c r="E46" i="2"/>
  <c r="D46" i="2"/>
  <c r="C46" i="2"/>
  <c r="B46" i="2"/>
  <c r="F44" i="2"/>
  <c r="F43" i="2"/>
  <c r="F4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B21" i="2"/>
  <c r="B38" i="2" s="1"/>
  <c r="E12" i="2"/>
  <c r="F11" i="2"/>
  <c r="F10" i="2"/>
  <c r="F9" i="2"/>
  <c r="D12" i="2"/>
  <c r="C12" i="2"/>
  <c r="B12" i="2"/>
  <c r="B40" i="2" s="1"/>
  <c r="B48" i="2" s="1"/>
  <c r="A3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B13" i="1"/>
  <c r="D17" i="4" l="1"/>
  <c r="C19" i="4"/>
  <c r="D25" i="4"/>
  <c r="C32" i="4"/>
  <c r="H39" i="4"/>
  <c r="B41" i="1"/>
  <c r="D40" i="2"/>
  <c r="D48" i="2" s="1"/>
  <c r="E40" i="2"/>
  <c r="E48" i="2" s="1"/>
  <c r="D9" i="4"/>
  <c r="C16" i="4"/>
  <c r="D23" i="4"/>
  <c r="C25" i="4"/>
  <c r="D29" i="4"/>
  <c r="C34" i="4"/>
  <c r="C41" i="1"/>
  <c r="D15" i="4"/>
  <c r="D20" i="4" s="1"/>
  <c r="C22" i="4"/>
  <c r="C35" i="4" s="1"/>
  <c r="D27" i="4"/>
  <c r="C29" i="4"/>
  <c r="C33" i="4"/>
  <c r="C37" i="4"/>
  <c r="D54" i="4"/>
  <c r="C41" i="4"/>
  <c r="H11" i="4"/>
  <c r="C9" i="4"/>
  <c r="D10" i="4"/>
  <c r="D14" i="4"/>
  <c r="C17" i="4"/>
  <c r="D18" i="4"/>
  <c r="C23" i="4"/>
  <c r="D24" i="4"/>
  <c r="C27" i="4"/>
  <c r="D28" i="4"/>
  <c r="D31" i="4"/>
  <c r="D38" i="4"/>
  <c r="D42" i="4"/>
  <c r="C7" i="4"/>
  <c r="D8" i="4"/>
  <c r="C10" i="4"/>
  <c r="C13" i="4"/>
  <c r="C14" i="4"/>
  <c r="D16" i="4"/>
  <c r="C18" i="4"/>
  <c r="H35" i="4"/>
  <c r="C24" i="4"/>
  <c r="D26" i="4"/>
  <c r="C28" i="4"/>
  <c r="D30" i="4"/>
  <c r="D33" i="4"/>
  <c r="D34" i="4"/>
  <c r="D37" i="4"/>
  <c r="C38" i="4"/>
  <c r="C42" i="4"/>
  <c r="C44" i="4" s="1"/>
  <c r="D43" i="4"/>
  <c r="C56" i="4"/>
  <c r="D55" i="4"/>
  <c r="D7" i="4"/>
  <c r="D11" i="4" s="1"/>
  <c r="C8" i="4"/>
  <c r="D22" i="4"/>
  <c r="C31" i="4"/>
  <c r="C39" i="4"/>
  <c r="H44" i="4"/>
  <c r="C43" i="4"/>
  <c r="C46" i="4"/>
  <c r="C47" i="4" s="1"/>
  <c r="C11" i="4"/>
  <c r="C40" i="2"/>
  <c r="C48" i="2" s="1"/>
  <c r="D18" i="1"/>
  <c r="D22" i="1" s="1"/>
  <c r="D39" i="1" s="1"/>
  <c r="F8" i="2"/>
  <c r="F12" i="2" s="1"/>
  <c r="D9" i="1"/>
  <c r="D13" i="1" s="1"/>
  <c r="F17" i="2"/>
  <c r="F21" i="2" s="1"/>
  <c r="F38" i="2" s="1"/>
  <c r="D39" i="4"/>
  <c r="H20" i="4"/>
  <c r="D41" i="4"/>
  <c r="D44" i="4" s="1"/>
  <c r="D46" i="4"/>
  <c r="D47" i="4" s="1"/>
  <c r="D41" i="1" l="1"/>
  <c r="D35" i="4"/>
  <c r="D56" i="4"/>
  <c r="C20" i="4"/>
  <c r="C58" i="4" s="1"/>
  <c r="D58" i="4"/>
  <c r="H58" i="4"/>
  <c r="F40" i="2"/>
  <c r="F48" i="2" s="1"/>
</calcChain>
</file>

<file path=xl/sharedStrings.xml><?xml version="1.0" encoding="utf-8"?>
<sst xmlns="http://schemas.openxmlformats.org/spreadsheetml/2006/main" count="506" uniqueCount="427">
  <si>
    <t>PUGET SOUND ENERGY</t>
  </si>
  <si>
    <t>PERIODIC ALLOCATED RESULTS OF OPERATIONS</t>
  </si>
  <si>
    <t>FOR THE MONTH ENDED MAY 31, 2015</t>
  </si>
  <si>
    <t>(Based on allocation factors developed for the 12 ME 12/31/2014)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</si>
  <si>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</si>
  <si>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</si>
  <si>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</si>
  <si>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</si>
  <si>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</si>
  <si>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</si>
  <si>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</si>
  <si>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</si>
  <si>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</si>
  <si>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</si>
  <si>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</si>
  <si>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</si>
  <si>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</si>
  <si>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</si>
  <si>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</si>
  <si>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</si>
  <si>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</si>
  <si>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</si>
  <si>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</si>
  <si>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</si>
  <si>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</si>
  <si>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</si>
  <si>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</si>
  <si>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</si>
  <si>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</si>
  <si>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</si>
  <si>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</si>
  <si>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</si>
  <si>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</si>
  <si>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</si>
  <si>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</si>
  <si>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</si>
  <si>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</si>
  <si>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</si>
  <si>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</si>
  <si>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</si>
  <si>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</si>
  <si>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</si>
  <si>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</si>
  <si>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</si>
  <si>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</si>
  <si>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</si>
  <si>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</si>
  <si>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</si>
  <si>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</si>
  <si>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</si>
  <si>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since June, UI planner incorrectly maps these orders</t>
  </si>
  <si>
    <t>INCOME STATEMENT DETAIL</t>
  </si>
  <si>
    <t xml:space="preserve">       45610121   Elec Trans Rev-Ancillary Svcs Sch. 1 449</t>
  </si>
  <si>
    <t>you can find them if you click on the above cell with the  link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</si>
  <si>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</si>
  <si>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</si>
  <si>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</si>
  <si>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</si>
  <si>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</si>
  <si>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</si>
  <si>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</si>
  <si>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 xml:space="preserve">I brought them to the correct lines, added to line 2 </t>
  </si>
  <si>
    <t>1 - OPERATING REVENUES</t>
  </si>
  <si>
    <t>and subtracted from line 5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</si>
  <si>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</si>
  <si>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</si>
  <si>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</si>
  <si>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45610122   Elec Trans Rev-Ancillary Svcs Sch. 2 449</t>
  </si>
  <si>
    <t xml:space="preserve">          (2) 444 - Public Street &amp; Highway Lighting</t>
  </si>
  <si>
    <t xml:space="preserve">       45610123   Elec Trans Rev-Ancillary Svcs Sch. 3 449</t>
  </si>
  <si>
    <t xml:space="preserve">          (2) 456 - Other Electric Revenues - Conservation</t>
  </si>
  <si>
    <t xml:space="preserve">          (2) 456 - Other Electric Revenues</t>
  </si>
  <si>
    <t xml:space="preserve">       45610124   Elec Trans Rev-Ancillary Svcs Sch. 5 449</t>
  </si>
  <si>
    <t xml:space="preserve">          (2) 456 - Other Electric Revenues - Unbilled</t>
  </si>
  <si>
    <t xml:space="preserve">       45610125   Elec Trans Rev-Ancillary Svcs Sch. 6 449</t>
  </si>
  <si>
    <t xml:space="preserve">       45610127   Elec Trans Rev - WA ST Tax - OASIS 449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</si>
  <si>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</si>
  <si>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</si>
  <si>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</si>
  <si>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</si>
  <si>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</si>
  <si>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</si>
  <si>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</si>
  <si>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</si>
  <si>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</si>
  <si>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</si>
  <si>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</si>
  <si>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</si>
  <si>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</si>
  <si>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</si>
  <si>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</si>
  <si>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</si>
  <si>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</si>
  <si>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</si>
  <si>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</si>
  <si>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</si>
  <si>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</si>
  <si>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</si>
  <si>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</si>
  <si>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</si>
  <si>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</si>
  <si>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</si>
  <si>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</si>
  <si>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</si>
  <si>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</si>
  <si>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</si>
  <si>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</si>
  <si>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</si>
  <si>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</si>
  <si>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</si>
  <si>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</si>
  <si>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</si>
  <si>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</si>
  <si>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</si>
  <si>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</si>
  <si>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</si>
  <si>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</si>
  <si>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</si>
  <si>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</si>
  <si>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</si>
  <si>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</si>
  <si>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</si>
  <si>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</si>
  <si>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</si>
  <si>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</si>
  <si>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</si>
  <si>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</si>
  <si>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</si>
  <si>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</si>
  <si>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</si>
  <si>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</si>
  <si>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</si>
  <si>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</si>
  <si>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</si>
  <si>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</si>
  <si>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</si>
  <si>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</si>
  <si>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</si>
  <si>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</si>
  <si>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</si>
  <si>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</si>
  <si>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</si>
  <si>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</si>
  <si>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</si>
  <si>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</si>
  <si>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</si>
  <si>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</si>
  <si>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</si>
  <si>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</si>
  <si>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</si>
  <si>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</si>
  <si>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</si>
  <si>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</si>
  <si>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</si>
  <si>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</si>
  <si>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</si>
  <si>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</si>
  <si>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</si>
  <si>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</si>
  <si>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</si>
  <si>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</si>
  <si>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</si>
  <si>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</si>
  <si>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</si>
  <si>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</si>
  <si>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</si>
  <si>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</si>
  <si>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</si>
  <si>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</si>
  <si>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</si>
  <si>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</si>
  <si>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</si>
  <si>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</si>
  <si>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</si>
  <si>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</si>
  <si>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</si>
  <si>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</si>
  <si>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</si>
  <si>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</si>
  <si>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</si>
  <si>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</si>
  <si>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</si>
  <si>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</si>
  <si>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</si>
  <si>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</si>
  <si>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</si>
  <si>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</si>
  <si>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</si>
  <si>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</si>
  <si>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</si>
  <si>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</si>
  <si>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</si>
  <si>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</si>
  <si>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</si>
  <si>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</si>
  <si>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</si>
  <si>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Montr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</si>
  <si>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</si>
  <si>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</si>
  <si>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</si>
  <si>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</si>
  <si>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</si>
  <si>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</si>
  <si>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</si>
  <si>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</si>
  <si>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</si>
  <si>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</si>
  <si>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</si>
  <si>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</si>
  <si>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</si>
  <si>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</si>
  <si>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</si>
  <si>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</si>
  <si>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</si>
  <si>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</si>
  <si>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</si>
  <si>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 &amp; Improvements</t>
  </si>
  <si>
    <t xml:space="preserve">               (18) 863 - Transmission Maint Supv &amp; Eng</t>
  </si>
  <si>
    <t xml:space="preserve">               (18) 865 - Transm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</si>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</sst>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_______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i/>
      <sz val="9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  <font>
      <sz val="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6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0" borderId="6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7" xfId="0" applyNumberFormat="1" applyFont="1" applyFill="1" applyBorder="1"/>
    <xf numFmtId="164" fontId="4" fillId="0" borderId="6" xfId="0" applyNumberFormat="1" applyFont="1" applyFill="1" applyBorder="1"/>
    <xf numFmtId="165" fontId="4" fillId="0" borderId="0" xfId="0" applyNumberFormat="1" applyFont="1" applyFill="1"/>
    <xf numFmtId="165" fontId="4" fillId="0" borderId="7" xfId="0" applyNumberFormat="1" applyFont="1" applyFill="1" applyBorder="1"/>
    <xf numFmtId="166" fontId="4" fillId="0" borderId="0" xfId="0" applyNumberFormat="1" applyFont="1" applyFill="1"/>
    <xf numFmtId="166" fontId="4" fillId="0" borderId="8" xfId="0" applyNumberFormat="1" applyFont="1" applyFill="1" applyBorder="1"/>
    <xf numFmtId="166" fontId="4" fillId="0" borderId="9" xfId="0" applyNumberFormat="1" applyFont="1" applyFill="1" applyBorder="1"/>
    <xf numFmtId="37" fontId="4" fillId="0" borderId="10" xfId="0" applyNumberFormat="1" applyFont="1" applyFill="1" applyBorder="1"/>
    <xf numFmtId="165" fontId="4" fillId="0" borderId="0" xfId="0" applyNumberFormat="1" applyFont="1" applyFill="1" applyBorder="1"/>
    <xf numFmtId="166" fontId="4" fillId="0" borderId="7" xfId="0" applyNumberFormat="1" applyFont="1" applyFill="1" applyBorder="1"/>
    <xf numFmtId="166" fontId="4" fillId="0" borderId="10" xfId="0" applyNumberFormat="1" applyFont="1" applyFill="1" applyBorder="1"/>
    <xf numFmtId="164" fontId="4" fillId="0" borderId="6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7" xfId="0" applyNumberFormat="1" applyFont="1" applyBorder="1"/>
    <xf numFmtId="166" fontId="4" fillId="0" borderId="0" xfId="0" applyNumberFormat="1" applyFont="1"/>
    <xf numFmtId="164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6" fontId="4" fillId="0" borderId="10" xfId="0" applyNumberFormat="1" applyFont="1" applyBorder="1"/>
    <xf numFmtId="164" fontId="5" fillId="0" borderId="6" xfId="0" applyNumberFormat="1" applyFont="1" applyBorder="1"/>
    <xf numFmtId="165" fontId="6" fillId="0" borderId="0" xfId="0" applyNumberFormat="1" applyFont="1" applyBorder="1"/>
    <xf numFmtId="165" fontId="6" fillId="0" borderId="7" xfId="0" applyNumberFormat="1" applyFont="1" applyBorder="1"/>
    <xf numFmtId="164" fontId="2" fillId="0" borderId="11" xfId="0" quotePrefix="1" applyNumberFormat="1" applyFont="1" applyFill="1" applyBorder="1" applyAlignment="1">
      <alignment horizontal="left" vertical="center"/>
    </xf>
    <xf numFmtId="42" fontId="4" fillId="0" borderId="9" xfId="0" applyNumberFormat="1" applyFont="1" applyFill="1" applyBorder="1"/>
    <xf numFmtId="43" fontId="4" fillId="0" borderId="0" xfId="0" applyNumberFormat="1" applyFont="1"/>
    <xf numFmtId="7" fontId="0" fillId="0" borderId="0" xfId="0" applyNumberFormat="1"/>
    <xf numFmtId="0" fontId="0" fillId="0" borderId="0" xfId="0" applyFill="1" applyAlignment="1">
      <alignment horizontal="centerContinuous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5" fillId="0" borderId="12" xfId="0" applyNumberFormat="1" applyFont="1" applyBorder="1"/>
    <xf numFmtId="37" fontId="4" fillId="0" borderId="13" xfId="0" applyNumberFormat="1" applyFont="1" applyFill="1" applyBorder="1"/>
    <xf numFmtId="37" fontId="4" fillId="0" borderId="14" xfId="0" applyNumberFormat="1" applyFont="1" applyFill="1" applyBorder="1"/>
    <xf numFmtId="166" fontId="0" fillId="0" borderId="0" xfId="0" applyNumberFormat="1" applyFill="1"/>
    <xf numFmtId="166" fontId="4" fillId="0" borderId="0" xfId="0" applyNumberFormat="1" applyFont="1" applyFill="1" applyBorder="1"/>
    <xf numFmtId="166" fontId="4" fillId="0" borderId="15" xfId="0" applyNumberFormat="1" applyFont="1" applyFill="1" applyBorder="1"/>
    <xf numFmtId="37" fontId="4" fillId="0" borderId="9" xfId="0" applyNumberFormat="1" applyFont="1" applyFill="1" applyBorder="1"/>
    <xf numFmtId="43" fontId="0" fillId="0" borderId="0" xfId="0" applyNumberFormat="1" applyFill="1"/>
    <xf numFmtId="164" fontId="4" fillId="0" borderId="15" xfId="0" applyNumberFormat="1" applyFont="1" applyBorder="1"/>
    <xf numFmtId="164" fontId="2" fillId="0" borderId="6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7" xfId="0" applyNumberFormat="1" applyFont="1" applyFill="1" applyBorder="1"/>
    <xf numFmtId="164" fontId="0" fillId="0" borderId="11" xfId="0" applyNumberFormat="1" applyBorder="1"/>
    <xf numFmtId="37" fontId="0" fillId="0" borderId="9" xfId="0" applyNumberFormat="1" applyFill="1" applyBorder="1"/>
    <xf numFmtId="37" fontId="0" fillId="0" borderId="10" xfId="0" applyNumberFormat="1" applyFill="1" applyBorder="1"/>
    <xf numFmtId="0" fontId="2" fillId="0" borderId="0" xfId="0" applyFont="1" applyFill="1" applyAlignment="1">
      <alignment horizontal="centerContinuous"/>
    </xf>
    <xf numFmtId="0" fontId="7" fillId="0" borderId="0" xfId="0" applyFont="1" applyFill="1"/>
    <xf numFmtId="0" fontId="8" fillId="15" borderId="0" xfId="0" applyFont="1" applyFill="1"/>
    <xf numFmtId="43" fontId="9" fillId="0" borderId="9" xfId="0" applyNumberFormat="1" applyFont="1" applyFill="1" applyBorder="1" applyAlignment="1">
      <alignment horizontal="center"/>
    </xf>
    <xf numFmtId="166" fontId="9" fillId="0" borderId="9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 wrapText="1"/>
    </xf>
    <xf numFmtId="166" fontId="8" fillId="0" borderId="0" xfId="0" applyNumberFormat="1" applyFont="1" applyFill="1" applyAlignment="1">
      <alignment wrapText="1"/>
    </xf>
    <xf numFmtId="167" fontId="9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left"/>
    </xf>
    <xf numFmtId="166" fontId="7" fillId="0" borderId="0" xfId="0" applyNumberFormat="1" applyFont="1" applyFill="1"/>
    <xf numFmtId="0" fontId="0" fillId="15" borderId="0" xfId="0" applyFill="1"/>
    <xf numFmtId="167" fontId="8" fillId="0" borderId="9" xfId="0" applyNumberFormat="1" applyFont="1" applyBorder="1" applyAlignment="1">
      <alignment horizontal="left"/>
    </xf>
    <xf numFmtId="166" fontId="8" fillId="0" borderId="13" xfId="0" applyNumberFormat="1" applyFont="1" applyFill="1" applyBorder="1" applyAlignment="1">
      <alignment horizontal="right"/>
    </xf>
    <xf numFmtId="167" fontId="14" fillId="0" borderId="13" xfId="0" applyNumberFormat="1" applyFont="1" applyFill="1" applyBorder="1" applyAlignment="1">
      <alignment horizontal="right"/>
    </xf>
    <xf numFmtId="166" fontId="9" fillId="0" borderId="16" xfId="0" applyNumberFormat="1" applyFont="1" applyFill="1" applyBorder="1" applyAlignment="1">
      <alignment horizontal="left"/>
    </xf>
    <xf numFmtId="166" fontId="9" fillId="0" borderId="16" xfId="0" applyNumberFormat="1" applyFont="1" applyFill="1" applyBorder="1" applyAlignment="1">
      <alignment horizontal="right"/>
    </xf>
    <xf numFmtId="167" fontId="15" fillId="0" borderId="13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9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9" xfId="0" applyNumberFormat="1" applyFont="1" applyBorder="1" applyAlignment="1">
      <alignment horizontal="left"/>
    </xf>
    <xf numFmtId="166" fontId="8" fillId="0" borderId="9" xfId="0" applyNumberFormat="1" applyFont="1" applyBorder="1" applyAlignment="1">
      <alignment horizontal="right"/>
    </xf>
    <xf numFmtId="166" fontId="9" fillId="0" borderId="13" xfId="0" applyNumberFormat="1" applyFont="1" applyFill="1" applyBorder="1" applyAlignment="1">
      <alignment horizontal="right"/>
    </xf>
    <xf numFmtId="167" fontId="13" fillId="0" borderId="9" xfId="0" applyNumberFormat="1" applyFont="1" applyBorder="1" applyAlignment="1">
      <alignment horizontal="right"/>
    </xf>
    <xf numFmtId="0" fontId="1" fillId="0" borderId="0" xfId="0" applyFont="1"/>
    <xf numFmtId="166" fontId="9" fillId="0" borderId="16" xfId="0" applyNumberFormat="1" applyFont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167" fontId="15" fillId="0" borderId="17" xfId="0" applyNumberFormat="1" applyFont="1" applyFill="1" applyBorder="1" applyAlignment="1">
      <alignment horizontal="right"/>
    </xf>
    <xf numFmtId="166" fontId="8" fillId="0" borderId="0" xfId="0" applyNumberFormat="1" applyFont="1" applyBorder="1" applyAlignment="1">
      <alignment horizontal="left"/>
    </xf>
    <xf numFmtId="166" fontId="8" fillId="0" borderId="4" xfId="0" applyNumberFormat="1" applyFont="1" applyBorder="1" applyAlignment="1">
      <alignment horizontal="left"/>
    </xf>
    <xf numFmtId="166" fontId="8" fillId="0" borderId="4" xfId="0" applyNumberFormat="1" applyFont="1" applyBorder="1" applyAlignment="1">
      <alignment horizontal="right"/>
    </xf>
    <xf numFmtId="166" fontId="8" fillId="0" borderId="16" xfId="0" applyNumberFormat="1" applyFont="1" applyBorder="1" applyAlignment="1">
      <alignment horizontal="left"/>
    </xf>
    <xf numFmtId="166" fontId="8" fillId="0" borderId="16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7" fontId="13" fillId="0" borderId="18" xfId="0" applyNumberFormat="1" applyFont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7" fontId="13" fillId="0" borderId="13" xfId="0" applyNumberFormat="1" applyFont="1" applyBorder="1" applyAlignment="1">
      <alignment horizontal="right"/>
    </xf>
    <xf numFmtId="166" fontId="9" fillId="0" borderId="16" xfId="0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 applyFill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2" xfId="0" quotePrefix="1" applyNumberFormat="1" applyFont="1" applyFill="1" applyBorder="1" applyAlignment="1">
      <alignment horizontal="center" vertical="center" wrapText="1"/>
    </xf>
    <xf numFmtId="10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4" fillId="0" borderId="7" xfId="0" applyFont="1" applyFill="1" applyBorder="1"/>
    <xf numFmtId="166" fontId="4" fillId="0" borderId="12" xfId="0" applyNumberFormat="1" applyFont="1" applyFill="1" applyBorder="1"/>
    <xf numFmtId="166" fontId="4" fillId="0" borderId="12" xfId="0" applyNumberFormat="1" applyFont="1" applyFill="1" applyBorder="1" applyAlignment="1">
      <alignment horizontal="center"/>
    </xf>
    <xf numFmtId="10" fontId="4" fillId="0" borderId="12" xfId="0" applyNumberFormat="1" applyFont="1" applyFill="1" applyBorder="1"/>
    <xf numFmtId="168" fontId="4" fillId="0" borderId="0" xfId="0" applyNumberFormat="1" applyFont="1" applyFill="1"/>
    <xf numFmtId="165" fontId="4" fillId="0" borderId="6" xfId="0" applyNumberFormat="1" applyFont="1" applyFill="1" applyBorder="1"/>
    <xf numFmtId="0" fontId="4" fillId="0" borderId="6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right" wrapText="1"/>
    </xf>
    <xf numFmtId="37" fontId="4" fillId="0" borderId="6" xfId="0" applyNumberFormat="1" applyFont="1" applyFill="1" applyBorder="1"/>
    <xf numFmtId="37" fontId="4" fillId="0" borderId="11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 applyAlignment="1">
      <alignment horizontal="right" wrapText="1"/>
    </xf>
    <xf numFmtId="165" fontId="4" fillId="0" borderId="11" xfId="0" applyNumberFormat="1" applyFont="1" applyFill="1" applyBorder="1"/>
    <xf numFmtId="10" fontId="4" fillId="0" borderId="6" xfId="0" applyNumberFormat="1" applyFont="1" applyFill="1" applyBorder="1"/>
    <xf numFmtId="166" fontId="4" fillId="0" borderId="6" xfId="0" applyNumberFormat="1" applyFont="1" applyFill="1" applyBorder="1"/>
    <xf numFmtId="166" fontId="4" fillId="0" borderId="11" xfId="0" applyNumberFormat="1" applyFont="1" applyFill="1" applyBorder="1"/>
    <xf numFmtId="168" fontId="4" fillId="0" borderId="0" xfId="0" applyNumberFormat="1" applyFont="1"/>
    <xf numFmtId="165" fontId="4" fillId="0" borderId="14" xfId="0" applyNumberFormat="1" applyFont="1" applyFill="1" applyBorder="1"/>
    <xf numFmtId="165" fontId="4" fillId="0" borderId="10" xfId="0" applyNumberFormat="1" applyFont="1" applyFill="1" applyBorder="1"/>
    <xf numFmtId="0" fontId="4" fillId="0" borderId="15" xfId="0" quotePrefix="1" applyFont="1" applyFill="1" applyBorder="1" applyAlignment="1">
      <alignment horizontal="left"/>
    </xf>
    <xf numFmtId="0" fontId="4" fillId="0" borderId="6" xfId="0" applyFont="1" applyFill="1" applyBorder="1"/>
    <xf numFmtId="43" fontId="4" fillId="0" borderId="6" xfId="0" applyNumberFormat="1" applyFont="1" applyFill="1" applyBorder="1"/>
    <xf numFmtId="5" fontId="4" fillId="0" borderId="7" xfId="0" applyNumberFormat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0" xfId="0" applyFont="1" applyFill="1" applyBorder="1"/>
    <xf numFmtId="10" fontId="4" fillId="0" borderId="11" xfId="0" applyNumberFormat="1" applyFont="1" applyFill="1" applyBorder="1"/>
    <xf numFmtId="165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10" xfId="0" applyNumberFormat="1" applyFont="1" applyFill="1" applyBorder="1"/>
    <xf numFmtId="43" fontId="8" fillId="0" borderId="0" xfId="0" applyNumberFormat="1" applyFont="1"/>
    <xf numFmtId="0" fontId="4" fillId="0" borderId="19" xfId="0" applyFont="1" applyFill="1" applyBorder="1"/>
    <xf numFmtId="0" fontId="4" fillId="0" borderId="13" xfId="0" applyFont="1" applyFill="1" applyBorder="1" applyAlignment="1">
      <alignment horizontal="center"/>
    </xf>
    <xf numFmtId="166" fontId="4" fillId="0" borderId="13" xfId="0" applyNumberFormat="1" applyFont="1" applyFill="1" applyBorder="1"/>
    <xf numFmtId="10" fontId="4" fillId="0" borderId="13" xfId="0" applyNumberFormat="1" applyFont="1" applyFill="1" applyBorder="1" applyAlignment="1">
      <alignment horizontal="center"/>
    </xf>
    <xf numFmtId="166" fontId="4" fillId="0" borderId="14" xfId="0" applyNumberFormat="1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10" fontId="4" fillId="0" borderId="7" xfId="0" applyNumberFormat="1" applyFont="1" applyFill="1" applyBorder="1"/>
    <xf numFmtId="10" fontId="4" fillId="0" borderId="15" xfId="0" applyNumberFormat="1" applyFont="1" applyFill="1" applyBorder="1"/>
    <xf numFmtId="0" fontId="4" fillId="0" borderId="9" xfId="0" applyFont="1" applyFill="1" applyBorder="1" applyAlignment="1">
      <alignment horizontal="center"/>
    </xf>
    <xf numFmtId="166" fontId="4" fillId="0" borderId="9" xfId="0" quotePrefix="1" applyNumberFormat="1" applyFont="1" applyFill="1" applyBorder="1" applyAlignment="1">
      <alignment horizontal="left"/>
    </xf>
    <xf numFmtId="10" fontId="4" fillId="0" borderId="8" xfId="0" applyNumberFormat="1" applyFont="1" applyFill="1" applyBorder="1"/>
    <xf numFmtId="10" fontId="4" fillId="0" borderId="10" xfId="0" applyNumberFormat="1" applyFont="1" applyFill="1" applyBorder="1"/>
    <xf numFmtId="0" fontId="17" fillId="0" borderId="0" xfId="0" applyFont="1" applyFill="1"/>
    <xf numFmtId="43" fontId="4" fillId="0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</cellXfs>
  <cellStyles count="1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Comma 2" xfId="13"/>
    <cellStyle name="Normal" xfId="0" builtinId="0"/>
    <cellStyle name="Normal 2" xfId="14"/>
    <cellStyle name="Normal 3" xfId="15"/>
    <cellStyle name="Note 2" xfId="16"/>
    <cellStyle name="Note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13" zoomScaleNormal="100" workbookViewId="0">
      <selection activeCell="A7" sqref="A7"/>
    </sheetView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3"/>
  </cols>
  <sheetData>
    <row r="1" spans="1:6" ht="18" customHeight="1" x14ac:dyDescent="0.25">
      <c r="A1" s="1" t="s">
        <v>0</v>
      </c>
      <c r="B1" s="2"/>
      <c r="C1" s="2"/>
      <c r="D1" s="2"/>
    </row>
    <row r="2" spans="1:6" ht="18" customHeight="1" x14ac:dyDescent="0.25">
      <c r="A2" s="1" t="s">
        <v>1</v>
      </c>
      <c r="B2" s="2"/>
      <c r="C2" s="2"/>
      <c r="D2" s="2"/>
    </row>
    <row r="3" spans="1:6" ht="18" customHeight="1" x14ac:dyDescent="0.25">
      <c r="A3" s="161" t="s">
        <v>2</v>
      </c>
      <c r="B3" s="161"/>
      <c r="C3" s="161"/>
      <c r="D3" s="161"/>
    </row>
    <row r="4" spans="1:6" ht="12" customHeight="1" x14ac:dyDescent="0.25">
      <c r="B4" s="2"/>
      <c r="C4" s="2"/>
      <c r="D4" s="2"/>
    </row>
    <row r="5" spans="1:6" ht="18" customHeight="1" x14ac:dyDescent="0.25">
      <c r="A5" s="162" t="s">
        <v>3</v>
      </c>
      <c r="B5" s="162"/>
      <c r="C5" s="162"/>
      <c r="D5" s="162"/>
      <c r="E5" s="4"/>
      <c r="F5" s="4"/>
    </row>
    <row r="6" spans="1:6" ht="18" customHeight="1" x14ac:dyDescent="0.25">
      <c r="A6" s="4"/>
      <c r="B6" s="4"/>
      <c r="C6" s="4"/>
      <c r="D6" s="4"/>
      <c r="E6" s="4"/>
      <c r="F6" s="4"/>
    </row>
    <row r="7" spans="1:6" ht="18" customHeight="1" x14ac:dyDescent="0.25">
      <c r="A7" s="5"/>
      <c r="B7" s="6" t="s">
        <v>4</v>
      </c>
      <c r="C7" s="7" t="s">
        <v>5</v>
      </c>
      <c r="D7" s="8" t="s">
        <v>6</v>
      </c>
    </row>
    <row r="8" spans="1:6" ht="18" customHeight="1" x14ac:dyDescent="0.25">
      <c r="A8" s="9" t="s">
        <v>7</v>
      </c>
      <c r="B8" s="10"/>
      <c r="C8" s="10"/>
      <c r="D8" s="11"/>
      <c r="E8" s="3"/>
    </row>
    <row r="9" spans="1:6" ht="18" customHeight="1" x14ac:dyDescent="0.25">
      <c r="A9" s="12" t="s">
        <v>8</v>
      </c>
      <c r="B9" s="13">
        <v>138626706.079999</v>
      </c>
      <c r="C9" s="13">
        <v>55431219.099999897</v>
      </c>
      <c r="D9" s="14">
        <f>SUM(B9:C9)</f>
        <v>194057925.1799989</v>
      </c>
      <c r="E9" s="3"/>
    </row>
    <row r="10" spans="1:6" ht="18" customHeight="1" x14ac:dyDescent="0.25">
      <c r="A10" s="12" t="s">
        <v>9</v>
      </c>
      <c r="B10" s="15">
        <v>22758.04</v>
      </c>
      <c r="C10" s="15">
        <v>0</v>
      </c>
      <c r="D10" s="11">
        <f>SUM(B10:C10)</f>
        <v>22758.04</v>
      </c>
      <c r="E10" s="3"/>
    </row>
    <row r="11" spans="1:6" ht="18" customHeight="1" x14ac:dyDescent="0.25">
      <c r="A11" s="12" t="s">
        <v>10</v>
      </c>
      <c r="B11" s="15">
        <v>10909730.25</v>
      </c>
      <c r="C11" s="15">
        <v>0</v>
      </c>
      <c r="D11" s="11">
        <f>SUM(B11:C11)</f>
        <v>10909730.25</v>
      </c>
      <c r="E11" s="3"/>
    </row>
    <row r="12" spans="1:6" ht="18" customHeight="1" x14ac:dyDescent="0.25">
      <c r="A12" s="12" t="s">
        <v>11</v>
      </c>
      <c r="B12" s="16">
        <v>5543346.3999999901</v>
      </c>
      <c r="C12" s="17">
        <v>2814969.21999999</v>
      </c>
      <c r="D12" s="18">
        <f>SUM(B12:C12)</f>
        <v>8358315.6199999806</v>
      </c>
      <c r="E12" s="3"/>
    </row>
    <row r="13" spans="1:6" ht="18" customHeight="1" x14ac:dyDescent="0.25">
      <c r="A13" s="12" t="s">
        <v>12</v>
      </c>
      <c r="B13" s="19">
        <f>SUM(B9:B12)</f>
        <v>155102540.76999897</v>
      </c>
      <c r="C13" s="19">
        <f>SUM(C9:C12)</f>
        <v>58246188.319999889</v>
      </c>
      <c r="D13" s="14">
        <f>SUM(D9:D12)</f>
        <v>213348729.08999887</v>
      </c>
      <c r="E13" s="3"/>
    </row>
    <row r="14" spans="1:6" ht="18" customHeight="1" x14ac:dyDescent="0.25">
      <c r="A14" s="9" t="s">
        <v>13</v>
      </c>
      <c r="B14" s="10"/>
      <c r="C14" s="10"/>
      <c r="D14" s="11"/>
      <c r="E14" s="3"/>
    </row>
    <row r="15" spans="1:6" ht="18" customHeight="1" x14ac:dyDescent="0.25">
      <c r="A15" s="9" t="s">
        <v>14</v>
      </c>
      <c r="B15" s="10"/>
      <c r="C15" s="10"/>
      <c r="D15" s="11"/>
      <c r="E15" s="3"/>
    </row>
    <row r="16" spans="1:6" ht="18" customHeight="1" x14ac:dyDescent="0.25">
      <c r="A16" s="9" t="s">
        <v>15</v>
      </c>
      <c r="B16" s="10"/>
      <c r="C16" s="10"/>
      <c r="D16" s="11"/>
      <c r="E16" s="3"/>
    </row>
    <row r="17" spans="1:5" ht="18" customHeight="1" x14ac:dyDescent="0.25">
      <c r="A17" s="9" t="s">
        <v>16</v>
      </c>
      <c r="B17" s="10"/>
      <c r="C17" s="10"/>
      <c r="D17" s="11"/>
      <c r="E17" s="3"/>
    </row>
    <row r="18" spans="1:5" ht="18" customHeight="1" x14ac:dyDescent="0.25">
      <c r="A18" s="12" t="s">
        <v>17</v>
      </c>
      <c r="B18" s="13">
        <v>17176293.66</v>
      </c>
      <c r="C18" s="13">
        <v>0</v>
      </c>
      <c r="D18" s="14">
        <f>B18+C18</f>
        <v>17176293.66</v>
      </c>
      <c r="E18" s="3"/>
    </row>
    <row r="19" spans="1:5" ht="18" customHeight="1" x14ac:dyDescent="0.25">
      <c r="A19" s="12" t="s">
        <v>18</v>
      </c>
      <c r="B19" s="15">
        <v>36465077.329999998</v>
      </c>
      <c r="C19" s="15">
        <v>23822294.350000001</v>
      </c>
      <c r="D19" s="20">
        <f>B19+C19</f>
        <v>60287371.68</v>
      </c>
      <c r="E19" s="3"/>
    </row>
    <row r="20" spans="1:5" ht="18" customHeight="1" x14ac:dyDescent="0.25">
      <c r="A20" s="12" t="s">
        <v>19</v>
      </c>
      <c r="B20" s="15">
        <v>8896124.9700000007</v>
      </c>
      <c r="C20" s="15">
        <v>0</v>
      </c>
      <c r="D20" s="20">
        <f>B20+C20</f>
        <v>8896124.9700000007</v>
      </c>
      <c r="E20" s="3"/>
    </row>
    <row r="21" spans="1:5" ht="18" customHeight="1" x14ac:dyDescent="0.25">
      <c r="A21" s="12" t="s">
        <v>20</v>
      </c>
      <c r="B21" s="16">
        <v>-10414407.48</v>
      </c>
      <c r="C21" s="17">
        <v>0</v>
      </c>
      <c r="D21" s="21">
        <f>B21+C21</f>
        <v>-10414407.48</v>
      </c>
      <c r="E21" s="3"/>
    </row>
    <row r="22" spans="1:5" ht="18" customHeight="1" x14ac:dyDescent="0.25">
      <c r="A22" s="12" t="s">
        <v>21</v>
      </c>
      <c r="B22" s="19">
        <f>SUM(B18:B21)</f>
        <v>52123088.479999989</v>
      </c>
      <c r="C22" s="19">
        <f>SUM(C18:C21)</f>
        <v>23822294.350000001</v>
      </c>
      <c r="D22" s="14">
        <f>SUM(D18:D21)</f>
        <v>75945382.829999998</v>
      </c>
      <c r="E22" s="3"/>
    </row>
    <row r="23" spans="1:5" ht="18" customHeight="1" x14ac:dyDescent="0.25">
      <c r="A23" s="22" t="s">
        <v>22</v>
      </c>
      <c r="B23" s="23"/>
      <c r="C23" s="23"/>
      <c r="D23" s="24"/>
    </row>
    <row r="24" spans="1:5" ht="18" customHeight="1" x14ac:dyDescent="0.25">
      <c r="A24" s="12" t="s">
        <v>23</v>
      </c>
      <c r="B24" s="13">
        <v>9436362.4800000004</v>
      </c>
      <c r="C24" s="13">
        <v>166032.6</v>
      </c>
      <c r="D24" s="14">
        <f t="shared" ref="D24:D38" si="0">B24+C24</f>
        <v>9602395.0800000001</v>
      </c>
      <c r="E24" s="3"/>
    </row>
    <row r="25" spans="1:5" ht="18" customHeight="1" x14ac:dyDescent="0.25">
      <c r="A25" s="12" t="s">
        <v>24</v>
      </c>
      <c r="B25" s="25">
        <v>1414140.62</v>
      </c>
      <c r="C25" s="25">
        <v>0</v>
      </c>
      <c r="D25" s="20">
        <f t="shared" si="0"/>
        <v>1414140.62</v>
      </c>
      <c r="E25" s="3"/>
    </row>
    <row r="26" spans="1:5" ht="18" customHeight="1" x14ac:dyDescent="0.25">
      <c r="A26" s="12" t="s">
        <v>25</v>
      </c>
      <c r="B26" s="25">
        <v>5958623.7300000004</v>
      </c>
      <c r="C26" s="25">
        <v>4405431.24</v>
      </c>
      <c r="D26" s="20">
        <f t="shared" si="0"/>
        <v>10364054.970000001</v>
      </c>
      <c r="E26" s="3"/>
    </row>
    <row r="27" spans="1:5" ht="18" customHeight="1" x14ac:dyDescent="0.25">
      <c r="A27" s="12" t="s">
        <v>26</v>
      </c>
      <c r="B27" s="25">
        <v>4332666.061125</v>
      </c>
      <c r="C27" s="25">
        <v>2715416.478875</v>
      </c>
      <c r="D27" s="20">
        <f t="shared" si="0"/>
        <v>7048082.54</v>
      </c>
      <c r="E27" s="3"/>
    </row>
    <row r="28" spans="1:5" ht="18" customHeight="1" x14ac:dyDescent="0.25">
      <c r="A28" s="12" t="s">
        <v>27</v>
      </c>
      <c r="B28" s="25">
        <v>1313743.8117160001</v>
      </c>
      <c r="C28" s="25">
        <v>360636.61828399898</v>
      </c>
      <c r="D28" s="20">
        <f t="shared" si="0"/>
        <v>1674380.429999999</v>
      </c>
      <c r="E28" s="3"/>
    </row>
    <row r="29" spans="1:5" ht="18" customHeight="1" x14ac:dyDescent="0.25">
      <c r="A29" s="12" t="s">
        <v>28</v>
      </c>
      <c r="B29" s="25">
        <v>7330449.4699999997</v>
      </c>
      <c r="C29" s="25">
        <v>531883.65</v>
      </c>
      <c r="D29" s="20">
        <f t="shared" si="0"/>
        <v>7862333.1200000001</v>
      </c>
      <c r="E29" s="3"/>
    </row>
    <row r="30" spans="1:5" ht="18" customHeight="1" x14ac:dyDescent="0.25">
      <c r="A30" s="12" t="s">
        <v>29</v>
      </c>
      <c r="B30" s="25">
        <v>8912292.8591829892</v>
      </c>
      <c r="C30" s="25">
        <v>4169261.9408169901</v>
      </c>
      <c r="D30" s="20">
        <f t="shared" si="0"/>
        <v>13081554.799999978</v>
      </c>
      <c r="E30" s="3"/>
    </row>
    <row r="31" spans="1:5" ht="18" customHeight="1" x14ac:dyDescent="0.25">
      <c r="A31" s="12" t="s">
        <v>30</v>
      </c>
      <c r="B31" s="25">
        <v>21612724.899489999</v>
      </c>
      <c r="C31" s="25">
        <v>9693961.82051</v>
      </c>
      <c r="D31" s="20">
        <f t="shared" si="0"/>
        <v>31306686.719999999</v>
      </c>
      <c r="E31" s="3"/>
    </row>
    <row r="32" spans="1:5" ht="18" customHeight="1" x14ac:dyDescent="0.25">
      <c r="A32" s="12" t="s">
        <v>31</v>
      </c>
      <c r="B32" s="25">
        <v>3736874.58329</v>
      </c>
      <c r="C32" s="25">
        <v>979973.21670999995</v>
      </c>
      <c r="D32" s="20">
        <f t="shared" si="0"/>
        <v>4716847.8</v>
      </c>
      <c r="E32" s="3"/>
    </row>
    <row r="33" spans="1:5" ht="18" customHeight="1" x14ac:dyDescent="0.25">
      <c r="A33" s="12" t="s">
        <v>32</v>
      </c>
      <c r="B33" s="25">
        <v>1717072.18</v>
      </c>
      <c r="C33" s="25">
        <v>0</v>
      </c>
      <c r="D33" s="20">
        <f t="shared" si="0"/>
        <v>1717072.18</v>
      </c>
      <c r="E33" s="3"/>
    </row>
    <row r="34" spans="1:5" ht="18" customHeight="1" x14ac:dyDescent="0.25">
      <c r="A34" s="26" t="s">
        <v>33</v>
      </c>
      <c r="B34" s="25">
        <v>-7128694.1499999901</v>
      </c>
      <c r="C34" s="25">
        <v>-3780.85</v>
      </c>
      <c r="D34" s="27">
        <f t="shared" si="0"/>
        <v>-7132474.9999999898</v>
      </c>
    </row>
    <row r="35" spans="1:5" ht="18" customHeight="1" x14ac:dyDescent="0.25">
      <c r="A35" s="12" t="s">
        <v>34</v>
      </c>
      <c r="B35" s="25">
        <v>2807875.26</v>
      </c>
      <c r="C35" s="25">
        <v>0</v>
      </c>
      <c r="D35" s="27">
        <f t="shared" si="0"/>
        <v>2807875.26</v>
      </c>
    </row>
    <row r="36" spans="1:5" ht="18" customHeight="1" x14ac:dyDescent="0.25">
      <c r="A36" s="26" t="s">
        <v>35</v>
      </c>
      <c r="B36" s="25">
        <v>15602378.304515</v>
      </c>
      <c r="C36" s="25">
        <v>6489645.385485</v>
      </c>
      <c r="D36" s="27">
        <f t="shared" si="0"/>
        <v>22092023.690000001</v>
      </c>
    </row>
    <row r="37" spans="1:5" ht="18" customHeight="1" x14ac:dyDescent="0.25">
      <c r="A37" s="26" t="s">
        <v>36</v>
      </c>
      <c r="B37" s="25">
        <v>0</v>
      </c>
      <c r="C37" s="25">
        <v>0</v>
      </c>
      <c r="D37" s="27">
        <f t="shared" si="0"/>
        <v>0</v>
      </c>
    </row>
    <row r="38" spans="1:5" ht="18" customHeight="1" x14ac:dyDescent="0.25">
      <c r="A38" s="26" t="s">
        <v>37</v>
      </c>
      <c r="B38" s="28">
        <v>8248225.1900000004</v>
      </c>
      <c r="C38" s="29">
        <v>1714622.5699999901</v>
      </c>
      <c r="D38" s="30">
        <f t="shared" si="0"/>
        <v>9962847.7599999905</v>
      </c>
    </row>
    <row r="39" spans="1:5" ht="18" customHeight="1" x14ac:dyDescent="0.25">
      <c r="A39" s="22" t="s">
        <v>38</v>
      </c>
      <c r="B39" s="19">
        <f>SUM(B22:B38)</f>
        <v>137417823.77931899</v>
      </c>
      <c r="C39" s="19">
        <f>SUM(C22:C38)</f>
        <v>55045379.020680986</v>
      </c>
      <c r="D39" s="14">
        <f>SUM(D22:D38)</f>
        <v>192463202.79999998</v>
      </c>
    </row>
    <row r="40" spans="1:5" ht="18" customHeight="1" x14ac:dyDescent="0.25">
      <c r="A40" s="26"/>
      <c r="B40" s="23"/>
      <c r="C40" s="23"/>
      <c r="D40" s="24"/>
    </row>
    <row r="41" spans="1:5" ht="18" customHeight="1" x14ac:dyDescent="0.55000000000000004">
      <c r="A41" s="31" t="s">
        <v>39</v>
      </c>
      <c r="B41" s="32">
        <f>B13-B39</f>
        <v>17684716.990679979</v>
      </c>
      <c r="C41" s="32">
        <f>C13-C39</f>
        <v>3200809.2993189022</v>
      </c>
      <c r="D41" s="33">
        <f>D13-D39</f>
        <v>20885526.289998889</v>
      </c>
    </row>
    <row r="42" spans="1:5" ht="6" customHeight="1" x14ac:dyDescent="0.25">
      <c r="A42" s="34"/>
      <c r="B42" s="35"/>
      <c r="C42" s="35"/>
      <c r="D42" s="18"/>
      <c r="E42" s="3"/>
    </row>
    <row r="44" spans="1:5" ht="18" customHeight="1" x14ac:dyDescent="0.25">
      <c r="A44" s="3"/>
      <c r="B44" s="36"/>
    </row>
    <row r="46" spans="1:5" ht="18" customHeight="1" x14ac:dyDescent="0.25">
      <c r="B46" s="37"/>
      <c r="C46" s="37"/>
      <c r="D46" s="37"/>
    </row>
  </sheetData>
  <mergeCells count="2">
    <mergeCell ref="A3:D3"/>
    <mergeCell ref="A5:D5"/>
  </mergeCells>
  <printOptions horizontalCentered="1"/>
  <pageMargins left="0.25" right="0.25" top="0.52" bottom="0.78" header="0.35" footer="0.28000000000000003"/>
  <pageSetup scale="97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22" zoomScaleNormal="100" workbookViewId="0">
      <selection activeCell="A7" sqref="A7"/>
    </sheetView>
  </sheetViews>
  <sheetFormatPr defaultRowHeight="18" customHeight="1" x14ac:dyDescent="0.25"/>
  <cols>
    <col min="1" max="1" width="39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0" width="9.109375" style="3"/>
  </cols>
  <sheetData>
    <row r="1" spans="1:7" ht="18" customHeight="1" x14ac:dyDescent="0.25">
      <c r="A1" s="1" t="s">
        <v>0</v>
      </c>
      <c r="B1" s="38"/>
      <c r="C1" s="38"/>
      <c r="D1" s="38"/>
      <c r="E1" s="38"/>
      <c r="F1" s="38"/>
    </row>
    <row r="2" spans="1:7" ht="18" customHeight="1" x14ac:dyDescent="0.25">
      <c r="A2" s="1" t="s">
        <v>40</v>
      </c>
      <c r="B2" s="38"/>
      <c r="C2" s="38"/>
      <c r="D2" s="38"/>
      <c r="E2" s="38"/>
      <c r="F2" s="38"/>
    </row>
    <row r="3" spans="1:7" ht="18" customHeight="1" x14ac:dyDescent="0.25">
      <c r="A3" s="1" t="str">
        <f>Allocated!A3</f>
        <v>FOR THE MONTH ENDED MAY 31, 2015</v>
      </c>
      <c r="B3" s="38"/>
      <c r="C3" s="38"/>
      <c r="D3" s="38"/>
      <c r="E3" s="38"/>
      <c r="F3" s="38"/>
    </row>
    <row r="4" spans="1:7" ht="12" customHeight="1" x14ac:dyDescent="0.25"/>
    <row r="5" spans="1:7" ht="18" customHeight="1" x14ac:dyDescent="0.25">
      <c r="A5" s="5"/>
      <c r="B5" s="39" t="s">
        <v>4</v>
      </c>
      <c r="C5" s="39" t="s">
        <v>5</v>
      </c>
      <c r="D5" s="39" t="s">
        <v>41</v>
      </c>
      <c r="E5" s="39" t="s">
        <v>42</v>
      </c>
      <c r="F5" s="40" t="s">
        <v>6</v>
      </c>
    </row>
    <row r="6" spans="1:7" ht="18" customHeight="1" x14ac:dyDescent="0.25">
      <c r="A6" s="41" t="s">
        <v>43</v>
      </c>
      <c r="B6" s="42"/>
      <c r="C6" s="42"/>
      <c r="D6" s="42"/>
      <c r="E6" s="42"/>
      <c r="F6" s="43"/>
    </row>
    <row r="7" spans="1:7" ht="18" customHeight="1" x14ac:dyDescent="0.25">
      <c r="A7" s="22" t="s">
        <v>7</v>
      </c>
      <c r="B7" s="10"/>
      <c r="C7" s="10"/>
      <c r="D7" s="10"/>
      <c r="E7" s="10"/>
      <c r="F7" s="11"/>
    </row>
    <row r="8" spans="1:7" ht="18" customHeight="1" x14ac:dyDescent="0.25">
      <c r="A8" s="26" t="s">
        <v>8</v>
      </c>
      <c r="B8" s="19">
        <v>138626706.079999</v>
      </c>
      <c r="C8" s="19">
        <v>55431219.099999897</v>
      </c>
      <c r="D8" s="19">
        <v>0</v>
      </c>
      <c r="E8" s="19">
        <v>0</v>
      </c>
      <c r="F8" s="14">
        <f>SUM(B8:E8)</f>
        <v>194057925.1799989</v>
      </c>
      <c r="G8" s="44"/>
    </row>
    <row r="9" spans="1:7" ht="18" customHeight="1" x14ac:dyDescent="0.25">
      <c r="A9" s="26" t="s">
        <v>9</v>
      </c>
      <c r="B9" s="45">
        <v>22758.04</v>
      </c>
      <c r="C9" s="45">
        <v>0</v>
      </c>
      <c r="D9" s="45">
        <v>0</v>
      </c>
      <c r="E9" s="45">
        <v>0</v>
      </c>
      <c r="F9" s="20">
        <f>SUM(B9:E9)</f>
        <v>22758.04</v>
      </c>
      <c r="G9" s="44"/>
    </row>
    <row r="10" spans="1:7" ht="18" customHeight="1" x14ac:dyDescent="0.25">
      <c r="A10" s="26" t="s">
        <v>10</v>
      </c>
      <c r="B10" s="45">
        <v>10909730.25</v>
      </c>
      <c r="C10" s="45">
        <v>0</v>
      </c>
      <c r="D10" s="45">
        <v>0</v>
      </c>
      <c r="E10" s="45">
        <v>0</v>
      </c>
      <c r="F10" s="20">
        <f>SUM(B10:E10)</f>
        <v>10909730.25</v>
      </c>
      <c r="G10" s="44"/>
    </row>
    <row r="11" spans="1:7" ht="18" customHeight="1" x14ac:dyDescent="0.25">
      <c r="A11" s="26" t="s">
        <v>11</v>
      </c>
      <c r="B11" s="16">
        <v>5543346.3999999901</v>
      </c>
      <c r="C11" s="17">
        <v>2814969.21999999</v>
      </c>
      <c r="D11" s="17">
        <v>0</v>
      </c>
      <c r="E11" s="17">
        <v>0</v>
      </c>
      <c r="F11" s="21">
        <f>SUM(B11:E11)</f>
        <v>8358315.6199999806</v>
      </c>
      <c r="G11" s="44"/>
    </row>
    <row r="12" spans="1:7" ht="18" customHeight="1" x14ac:dyDescent="0.25">
      <c r="A12" s="26" t="s">
        <v>12</v>
      </c>
      <c r="B12" s="19">
        <f>SUM(B8:B11)</f>
        <v>155102540.76999897</v>
      </c>
      <c r="C12" s="19">
        <f>SUM(C8:C11)</f>
        <v>58246188.319999889</v>
      </c>
      <c r="D12" s="19">
        <f>SUM(D8:D11)</f>
        <v>0</v>
      </c>
      <c r="E12" s="19">
        <f>SUM(E8:E11)</f>
        <v>0</v>
      </c>
      <c r="F12" s="14">
        <f>SUM(F8:F11)</f>
        <v>213348729.08999887</v>
      </c>
      <c r="G12" s="44"/>
    </row>
    <row r="13" spans="1:7" ht="18" customHeight="1" x14ac:dyDescent="0.25">
      <c r="A13" s="22" t="s">
        <v>13</v>
      </c>
      <c r="B13" s="10"/>
      <c r="C13" s="10"/>
      <c r="D13" s="10"/>
      <c r="E13" s="10"/>
      <c r="F13" s="11"/>
      <c r="G13" s="44"/>
    </row>
    <row r="14" spans="1:7" ht="18" customHeight="1" x14ac:dyDescent="0.25">
      <c r="A14" s="22" t="s">
        <v>14</v>
      </c>
      <c r="B14" s="10"/>
      <c r="C14" s="10"/>
      <c r="D14" s="10"/>
      <c r="E14" s="10"/>
      <c r="F14" s="11"/>
      <c r="G14" s="44"/>
    </row>
    <row r="15" spans="1:7" ht="18" customHeight="1" x14ac:dyDescent="0.25">
      <c r="A15" s="22" t="s">
        <v>15</v>
      </c>
      <c r="B15" s="10"/>
      <c r="C15" s="10"/>
      <c r="D15" s="10"/>
      <c r="E15" s="10"/>
      <c r="F15" s="11"/>
      <c r="G15" s="44"/>
    </row>
    <row r="16" spans="1:7" ht="18" customHeight="1" x14ac:dyDescent="0.25">
      <c r="A16" s="22" t="s">
        <v>16</v>
      </c>
      <c r="B16" s="10"/>
      <c r="C16" s="10"/>
      <c r="D16" s="10"/>
      <c r="E16" s="10"/>
      <c r="F16" s="11"/>
      <c r="G16" s="44"/>
    </row>
    <row r="17" spans="1:7" ht="18" customHeight="1" x14ac:dyDescent="0.25">
      <c r="A17" s="26" t="s">
        <v>17</v>
      </c>
      <c r="B17" s="19">
        <v>17176293.66</v>
      </c>
      <c r="C17" s="19">
        <v>0</v>
      </c>
      <c r="D17" s="19">
        <v>0</v>
      </c>
      <c r="E17" s="19">
        <v>0</v>
      </c>
      <c r="F17" s="14">
        <f>SUM(B17:E17)</f>
        <v>17176293.66</v>
      </c>
      <c r="G17" s="44"/>
    </row>
    <row r="18" spans="1:7" ht="18" customHeight="1" x14ac:dyDescent="0.25">
      <c r="A18" s="26" t="s">
        <v>18</v>
      </c>
      <c r="B18" s="45">
        <v>36465077.329999998</v>
      </c>
      <c r="C18" s="45">
        <v>23822294.350000001</v>
      </c>
      <c r="D18" s="45">
        <v>0</v>
      </c>
      <c r="E18" s="45">
        <v>0</v>
      </c>
      <c r="F18" s="20">
        <f>SUM(B18:E18)</f>
        <v>60287371.68</v>
      </c>
      <c r="G18" s="44"/>
    </row>
    <row r="19" spans="1:7" ht="18" customHeight="1" x14ac:dyDescent="0.25">
      <c r="A19" s="26" t="s">
        <v>19</v>
      </c>
      <c r="B19" s="45">
        <v>8896124.9700000007</v>
      </c>
      <c r="C19" s="45">
        <v>0</v>
      </c>
      <c r="D19" s="45">
        <v>0</v>
      </c>
      <c r="E19" s="45">
        <v>0</v>
      </c>
      <c r="F19" s="20">
        <f>SUM(B19:E19)</f>
        <v>8896124.9700000007</v>
      </c>
      <c r="G19" s="44"/>
    </row>
    <row r="20" spans="1:7" ht="18" customHeight="1" x14ac:dyDescent="0.25">
      <c r="A20" s="26" t="s">
        <v>20</v>
      </c>
      <c r="B20" s="16">
        <v>-10414407.48</v>
      </c>
      <c r="C20" s="17">
        <v>0</v>
      </c>
      <c r="D20" s="17">
        <v>0</v>
      </c>
      <c r="E20" s="17">
        <v>0</v>
      </c>
      <c r="F20" s="21">
        <f>SUM(B20:E20)</f>
        <v>-10414407.48</v>
      </c>
      <c r="G20" s="44"/>
    </row>
    <row r="21" spans="1:7" ht="18" customHeight="1" x14ac:dyDescent="0.25">
      <c r="A21" s="26" t="s">
        <v>21</v>
      </c>
      <c r="B21" s="19">
        <f>SUM(B17:B20)</f>
        <v>52123088.479999989</v>
      </c>
      <c r="C21" s="19">
        <f>SUM(C17:C20)</f>
        <v>23822294.350000001</v>
      </c>
      <c r="D21" s="19">
        <f>SUM(D17:D20)</f>
        <v>0</v>
      </c>
      <c r="E21" s="19">
        <f>SUM(E17:E20)</f>
        <v>0</v>
      </c>
      <c r="F21" s="14">
        <f>SUM(F17:F20)</f>
        <v>75945382.829999998</v>
      </c>
      <c r="G21" s="44"/>
    </row>
    <row r="22" spans="1:7" ht="18" customHeight="1" x14ac:dyDescent="0.25">
      <c r="A22" s="22" t="s">
        <v>22</v>
      </c>
      <c r="B22" s="10"/>
      <c r="C22" s="10"/>
      <c r="D22" s="10"/>
      <c r="E22" s="10"/>
      <c r="F22" s="11"/>
      <c r="G22" s="44"/>
    </row>
    <row r="23" spans="1:7" ht="18" customHeight="1" x14ac:dyDescent="0.25">
      <c r="A23" s="26" t="s">
        <v>23</v>
      </c>
      <c r="B23" s="19">
        <v>9436362.4800000004</v>
      </c>
      <c r="C23" s="19">
        <v>166032.6</v>
      </c>
      <c r="D23" s="19">
        <v>0</v>
      </c>
      <c r="E23" s="19">
        <v>0</v>
      </c>
      <c r="F23" s="14">
        <f t="shared" ref="F23:F37" si="0">SUM(B23:E23)</f>
        <v>9602395.0800000001</v>
      </c>
      <c r="G23" s="44"/>
    </row>
    <row r="24" spans="1:7" ht="18" customHeight="1" x14ac:dyDescent="0.25">
      <c r="A24" s="26" t="s">
        <v>24</v>
      </c>
      <c r="B24" s="46">
        <v>1414140.62</v>
      </c>
      <c r="C24" s="45">
        <v>0</v>
      </c>
      <c r="D24" s="45">
        <v>0</v>
      </c>
      <c r="E24" s="45">
        <v>0</v>
      </c>
      <c r="F24" s="20">
        <f t="shared" si="0"/>
        <v>1414140.62</v>
      </c>
      <c r="G24" s="44"/>
    </row>
    <row r="25" spans="1:7" ht="18" customHeight="1" x14ac:dyDescent="0.25">
      <c r="A25" s="26" t="s">
        <v>25</v>
      </c>
      <c r="B25" s="46">
        <v>5958623.7300000004</v>
      </c>
      <c r="C25" s="10">
        <v>4405431.24</v>
      </c>
      <c r="D25" s="45">
        <v>0</v>
      </c>
      <c r="E25" s="45">
        <v>0</v>
      </c>
      <c r="F25" s="20">
        <f t="shared" si="0"/>
        <v>10364054.970000001</v>
      </c>
      <c r="G25" s="44"/>
    </row>
    <row r="26" spans="1:7" ht="18" customHeight="1" x14ac:dyDescent="0.25">
      <c r="A26" s="12" t="s">
        <v>26</v>
      </c>
      <c r="B26" s="46">
        <v>2781859.6899999902</v>
      </c>
      <c r="C26" s="10">
        <v>1604510.16</v>
      </c>
      <c r="D26" s="10">
        <v>2661712.69</v>
      </c>
      <c r="E26" s="45">
        <v>0</v>
      </c>
      <c r="F26" s="20">
        <f t="shared" si="0"/>
        <v>7048082.5399999898</v>
      </c>
      <c r="G26" s="44"/>
    </row>
    <row r="27" spans="1:7" ht="18" customHeight="1" x14ac:dyDescent="0.25">
      <c r="A27" s="26" t="s">
        <v>27</v>
      </c>
      <c r="B27" s="46">
        <v>1177605.1599999999</v>
      </c>
      <c r="C27" s="10">
        <v>262779.64999999898</v>
      </c>
      <c r="D27" s="10">
        <v>233995.62</v>
      </c>
      <c r="E27" s="45">
        <v>0</v>
      </c>
      <c r="F27" s="20">
        <f t="shared" si="0"/>
        <v>1674380.4299999988</v>
      </c>
      <c r="G27" s="44"/>
    </row>
    <row r="28" spans="1:7" ht="18" customHeight="1" x14ac:dyDescent="0.25">
      <c r="A28" s="26" t="s">
        <v>28</v>
      </c>
      <c r="B28" s="46">
        <v>7330449.4699999997</v>
      </c>
      <c r="C28" s="10">
        <v>531883.65</v>
      </c>
      <c r="D28" s="45">
        <v>0</v>
      </c>
      <c r="E28" s="45">
        <v>0</v>
      </c>
      <c r="F28" s="20">
        <f t="shared" si="0"/>
        <v>7862333.1200000001</v>
      </c>
      <c r="G28" s="44"/>
    </row>
    <row r="29" spans="1:7" ht="18" customHeight="1" x14ac:dyDescent="0.25">
      <c r="A29" s="12" t="s">
        <v>29</v>
      </c>
      <c r="B29" s="46">
        <v>3219825.39</v>
      </c>
      <c r="C29" s="10">
        <v>1504465.68</v>
      </c>
      <c r="D29" s="10">
        <v>8357263.7299999902</v>
      </c>
      <c r="E29" s="45">
        <v>0</v>
      </c>
      <c r="F29" s="20">
        <f t="shared" si="0"/>
        <v>13081554.79999999</v>
      </c>
      <c r="G29" s="44"/>
    </row>
    <row r="30" spans="1:7" ht="18" customHeight="1" x14ac:dyDescent="0.25">
      <c r="A30" s="26" t="s">
        <v>30</v>
      </c>
      <c r="B30" s="46">
        <v>20440740.370000001</v>
      </c>
      <c r="C30" s="10">
        <v>9156267.9700000007</v>
      </c>
      <c r="D30" s="10">
        <v>1709678.38</v>
      </c>
      <c r="E30" s="45">
        <v>0</v>
      </c>
      <c r="F30" s="20">
        <f t="shared" si="0"/>
        <v>31306686.720000003</v>
      </c>
      <c r="G30" s="44"/>
    </row>
    <row r="31" spans="1:7" ht="18" customHeight="1" x14ac:dyDescent="0.25">
      <c r="A31" s="26" t="s">
        <v>31</v>
      </c>
      <c r="B31" s="46">
        <v>2026953.8</v>
      </c>
      <c r="C31" s="10">
        <v>195480.02</v>
      </c>
      <c r="D31" s="10">
        <v>2494413.98</v>
      </c>
      <c r="E31" s="45">
        <v>0</v>
      </c>
      <c r="F31" s="20">
        <f t="shared" si="0"/>
        <v>4716847.8</v>
      </c>
      <c r="G31" s="44"/>
    </row>
    <row r="32" spans="1:7" ht="18" customHeight="1" x14ac:dyDescent="0.25">
      <c r="A32" s="26" t="s">
        <v>32</v>
      </c>
      <c r="B32" s="46">
        <v>1717072.18</v>
      </c>
      <c r="C32" s="45">
        <v>0</v>
      </c>
      <c r="D32" s="45">
        <v>0</v>
      </c>
      <c r="E32" s="45">
        <v>0</v>
      </c>
      <c r="F32" s="20">
        <f t="shared" si="0"/>
        <v>1717072.18</v>
      </c>
      <c r="G32" s="44"/>
    </row>
    <row r="33" spans="1:8" ht="18" customHeight="1" x14ac:dyDescent="0.25">
      <c r="A33" s="12" t="s">
        <v>33</v>
      </c>
      <c r="B33" s="46">
        <v>-7128694.1499999901</v>
      </c>
      <c r="C33" s="10">
        <v>-3780.85</v>
      </c>
      <c r="D33" s="45">
        <v>0</v>
      </c>
      <c r="E33" s="45">
        <v>0</v>
      </c>
      <c r="F33" s="20">
        <f t="shared" si="0"/>
        <v>-7132474.9999999898</v>
      </c>
      <c r="G33" s="44"/>
    </row>
    <row r="34" spans="1:8" ht="18" customHeight="1" x14ac:dyDescent="0.25">
      <c r="A34" s="12" t="s">
        <v>34</v>
      </c>
      <c r="B34" s="46">
        <v>2807875.26</v>
      </c>
      <c r="C34" s="45">
        <v>0</v>
      </c>
      <c r="D34" s="45">
        <v>0</v>
      </c>
      <c r="E34" s="45">
        <v>0</v>
      </c>
      <c r="F34" s="20">
        <f t="shared" si="0"/>
        <v>2807875.26</v>
      </c>
      <c r="G34" s="44"/>
    </row>
    <row r="35" spans="1:8" ht="18" customHeight="1" x14ac:dyDescent="0.25">
      <c r="A35" s="26" t="s">
        <v>35</v>
      </c>
      <c r="B35" s="46">
        <v>15350282.300000001</v>
      </c>
      <c r="C35" s="10">
        <v>6373986.46</v>
      </c>
      <c r="D35" s="10">
        <v>367754.929999999</v>
      </c>
      <c r="E35" s="45">
        <v>0</v>
      </c>
      <c r="F35" s="20">
        <f t="shared" si="0"/>
        <v>22092023.690000001</v>
      </c>
      <c r="G35" s="44"/>
    </row>
    <row r="36" spans="1:8" ht="18" customHeight="1" x14ac:dyDescent="0.25">
      <c r="A36" s="26" t="s">
        <v>36</v>
      </c>
      <c r="B36" s="46">
        <v>0</v>
      </c>
      <c r="C36" s="45">
        <v>0</v>
      </c>
      <c r="D36" s="45">
        <v>0</v>
      </c>
      <c r="E36" s="45">
        <v>0</v>
      </c>
      <c r="F36" s="20">
        <f t="shared" si="0"/>
        <v>0</v>
      </c>
      <c r="G36" s="44"/>
    </row>
    <row r="37" spans="1:8" ht="18" customHeight="1" x14ac:dyDescent="0.25">
      <c r="A37" s="26" t="s">
        <v>37</v>
      </c>
      <c r="B37" s="16">
        <v>8248225.1900000004</v>
      </c>
      <c r="C37" s="47">
        <v>1714622.5699999901</v>
      </c>
      <c r="D37" s="47">
        <v>0</v>
      </c>
      <c r="E37" s="17">
        <v>0</v>
      </c>
      <c r="F37" s="21">
        <f t="shared" si="0"/>
        <v>9962847.7599999905</v>
      </c>
      <c r="G37" s="44"/>
    </row>
    <row r="38" spans="1:8" ht="18" customHeight="1" x14ac:dyDescent="0.25">
      <c r="A38" s="22" t="s">
        <v>38</v>
      </c>
      <c r="B38" s="19">
        <f>SUM(B21:B37)</f>
        <v>126904409.96999998</v>
      </c>
      <c r="C38" s="19">
        <f>SUM(C21:C37)</f>
        <v>49733973.5</v>
      </c>
      <c r="D38" s="19">
        <f>SUM(D21:D37)</f>
        <v>15824819.329999991</v>
      </c>
      <c r="E38" s="19">
        <f>SUM(E21:E37)</f>
        <v>0</v>
      </c>
      <c r="F38" s="14">
        <f>SUM(F21:F37)</f>
        <v>192463202.79999998</v>
      </c>
      <c r="G38" s="44"/>
    </row>
    <row r="39" spans="1:8" ht="12" customHeight="1" x14ac:dyDescent="0.25">
      <c r="A39" s="26"/>
      <c r="B39" s="10"/>
      <c r="C39" s="10"/>
      <c r="D39" s="10"/>
      <c r="E39" s="10"/>
      <c r="F39" s="11"/>
      <c r="G39" s="44"/>
    </row>
    <row r="40" spans="1:8" ht="18" customHeight="1" x14ac:dyDescent="0.25">
      <c r="A40" s="31" t="s">
        <v>39</v>
      </c>
      <c r="B40" s="19">
        <f>B12-B38</f>
        <v>28198130.799998984</v>
      </c>
      <c r="C40" s="19">
        <f>C12-C38</f>
        <v>8512214.8199998885</v>
      </c>
      <c r="D40" s="19">
        <f>D12-D38</f>
        <v>-15824819.329999991</v>
      </c>
      <c r="E40" s="19">
        <f>E12-E38</f>
        <v>0</v>
      </c>
      <c r="F40" s="14">
        <f>F12-F38</f>
        <v>20885526.289998889</v>
      </c>
      <c r="G40" s="44"/>
      <c r="H40" s="48"/>
    </row>
    <row r="41" spans="1:8" ht="13.5" customHeight="1" x14ac:dyDescent="0.25">
      <c r="A41" s="26"/>
      <c r="B41" s="10"/>
      <c r="C41" s="10"/>
      <c r="D41" s="10"/>
      <c r="E41" s="10"/>
      <c r="F41" s="11"/>
      <c r="G41" s="44"/>
    </row>
    <row r="42" spans="1:8" ht="18" customHeight="1" x14ac:dyDescent="0.25">
      <c r="A42" s="31" t="s">
        <v>44</v>
      </c>
      <c r="B42" s="10"/>
      <c r="C42" s="10"/>
      <c r="D42" s="10"/>
      <c r="E42" s="10"/>
      <c r="F42" s="11"/>
      <c r="G42" s="44"/>
    </row>
    <row r="43" spans="1:8" ht="18" customHeight="1" x14ac:dyDescent="0.25">
      <c r="A43" s="26" t="s">
        <v>45</v>
      </c>
      <c r="B43" s="19">
        <v>0</v>
      </c>
      <c r="C43" s="19">
        <v>0</v>
      </c>
      <c r="D43" s="19">
        <v>0</v>
      </c>
      <c r="E43" s="19">
        <v>-6431894.6799999997</v>
      </c>
      <c r="F43" s="14">
        <f>SUM(B43:E43)</f>
        <v>-6431894.6799999997</v>
      </c>
      <c r="G43" s="44"/>
    </row>
    <row r="44" spans="1:8" ht="18" customHeight="1" x14ac:dyDescent="0.25">
      <c r="A44" s="49" t="s">
        <v>46</v>
      </c>
      <c r="B44" s="46">
        <v>0</v>
      </c>
      <c r="C44" s="45">
        <v>0</v>
      </c>
      <c r="D44" s="45">
        <v>0</v>
      </c>
      <c r="E44" s="45">
        <v>20548053.059999891</v>
      </c>
      <c r="F44" s="20">
        <f>SUM(B44:E44)</f>
        <v>20548053.059999891</v>
      </c>
      <c r="G44" s="44"/>
    </row>
    <row r="45" spans="1:8" ht="18" customHeight="1" x14ac:dyDescent="0.25">
      <c r="A45" s="49" t="s">
        <v>47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4"/>
    </row>
    <row r="46" spans="1:8" ht="18" customHeight="1" x14ac:dyDescent="0.25">
      <c r="A46" s="31" t="s">
        <v>48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14116158.379999891</v>
      </c>
      <c r="F46" s="14">
        <f>SUM(F43:F45)</f>
        <v>14116158.379999891</v>
      </c>
      <c r="G46" s="44"/>
    </row>
    <row r="47" spans="1:8" ht="18" customHeight="1" x14ac:dyDescent="0.25">
      <c r="A47" s="26"/>
      <c r="B47" s="10"/>
      <c r="C47" s="10"/>
      <c r="D47" s="10"/>
      <c r="E47" s="10"/>
      <c r="F47" s="11"/>
      <c r="G47" s="44"/>
    </row>
    <row r="48" spans="1:8" ht="18" customHeight="1" x14ac:dyDescent="0.55000000000000004">
      <c r="A48" s="50" t="s">
        <v>49</v>
      </c>
      <c r="B48" s="51">
        <f>B40-B46</f>
        <v>28198130.799998984</v>
      </c>
      <c r="C48" s="51">
        <f>C40-C46</f>
        <v>8512214.8199998885</v>
      </c>
      <c r="D48" s="51">
        <f>D40-D46</f>
        <v>-15824819.329999991</v>
      </c>
      <c r="E48" s="51">
        <f>E40-E46</f>
        <v>-14116158.379999891</v>
      </c>
      <c r="F48" s="52">
        <f>F40-F46</f>
        <v>6769367.909998998</v>
      </c>
      <c r="G48" s="44"/>
    </row>
    <row r="49" spans="1:7" ht="9.9" customHeight="1" x14ac:dyDescent="0.25">
      <c r="A49" s="53"/>
      <c r="B49" s="54"/>
      <c r="C49" s="54"/>
      <c r="D49" s="54"/>
      <c r="E49" s="54"/>
      <c r="F49" s="55"/>
      <c r="G49" s="44"/>
    </row>
    <row r="50" spans="1:7" ht="18" customHeight="1" x14ac:dyDescent="0.25">
      <c r="G50" s="44"/>
    </row>
    <row r="51" spans="1:7" ht="18" customHeight="1" x14ac:dyDescent="0.25">
      <c r="G51" s="44"/>
    </row>
    <row r="52" spans="1:7" ht="18" customHeight="1" x14ac:dyDescent="0.25">
      <c r="G52" s="44"/>
    </row>
    <row r="53" spans="1:7" ht="18" customHeight="1" x14ac:dyDescent="0.25">
      <c r="G53" s="44"/>
    </row>
    <row r="54" spans="1:7" ht="18" customHeight="1" x14ac:dyDescent="0.25">
      <c r="G54" s="44"/>
    </row>
    <row r="55" spans="1:7" ht="18" customHeight="1" x14ac:dyDescent="0.25">
      <c r="G55" s="44"/>
    </row>
    <row r="56" spans="1:7" ht="18" customHeight="1" x14ac:dyDescent="0.25">
      <c r="G56" s="44"/>
    </row>
    <row r="57" spans="1:7" ht="18" customHeight="1" x14ac:dyDescent="0.25">
      <c r="G57" s="44"/>
    </row>
    <row r="58" spans="1:7" ht="18" customHeight="1" x14ac:dyDescent="0.25">
      <c r="G58" s="44"/>
    </row>
    <row r="59" spans="1:7" ht="18" customHeight="1" x14ac:dyDescent="0.25">
      <c r="G59" s="44"/>
    </row>
    <row r="60" spans="1:7" ht="18" customHeight="1" x14ac:dyDescent="0.25">
      <c r="G60" s="44"/>
    </row>
    <row r="61" spans="1:7" ht="18" customHeight="1" x14ac:dyDescent="0.25">
      <c r="G61" s="44"/>
    </row>
    <row r="62" spans="1:7" ht="18" customHeight="1" x14ac:dyDescent="0.25">
      <c r="G62" s="44"/>
    </row>
    <row r="63" spans="1:7" ht="18" customHeight="1" x14ac:dyDescent="0.25">
      <c r="G63" s="44"/>
    </row>
    <row r="64" spans="1:7" ht="18" customHeight="1" x14ac:dyDescent="0.25">
      <c r="G64" s="44"/>
    </row>
    <row r="65" spans="7:7" ht="18" customHeight="1" x14ac:dyDescent="0.25">
      <c r="G65" s="44"/>
    </row>
    <row r="66" spans="7:7" ht="18" customHeight="1" x14ac:dyDescent="0.25">
      <c r="G66" s="44"/>
    </row>
    <row r="67" spans="7:7" ht="18" customHeight="1" x14ac:dyDescent="0.25">
      <c r="G67" s="44"/>
    </row>
    <row r="68" spans="7:7" ht="18" customHeight="1" x14ac:dyDescent="0.25">
      <c r="G68" s="44"/>
    </row>
    <row r="69" spans="7:7" ht="18" customHeight="1" x14ac:dyDescent="0.25">
      <c r="G69" s="44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1"/>
  <sheetViews>
    <sheetView zoomScale="115" workbookViewId="0">
      <pane ySplit="4" topLeftCell="A5" activePane="bottomLeft" state="frozen"/>
      <selection activeCell="A7" sqref="A7"/>
      <selection pane="bottomLeft" activeCell="A7" sqref="A7"/>
    </sheetView>
  </sheetViews>
  <sheetFormatPr defaultColWidth="9.109375" defaultRowHeight="15" customHeight="1" outlineLevelCol="1" x14ac:dyDescent="0.2"/>
  <cols>
    <col min="1" max="1" width="54.44140625" style="68" customWidth="1"/>
    <col min="2" max="4" width="12.88671875" style="72" customWidth="1" collapsed="1"/>
    <col min="5" max="5" width="11" style="72" hidden="1" customWidth="1" outlineLevel="1"/>
    <col min="6" max="6" width="10" style="72" hidden="1" customWidth="1" outlineLevel="1"/>
    <col min="7" max="8" width="11.44140625" style="72" hidden="1" customWidth="1" outlineLevel="1"/>
    <col min="9" max="9" width="12.88671875" style="72" customWidth="1" collapsed="1"/>
    <col min="10" max="10" width="7.44140625" style="57" customWidth="1"/>
    <col min="11" max="11" width="9.109375" style="57" customWidth="1"/>
    <col min="12" max="12" width="9.109375" style="57"/>
    <col min="13" max="13" width="50.88671875" style="57" hidden="1" customWidth="1"/>
    <col min="14" max="16384" width="9.109375" style="57"/>
  </cols>
  <sheetData>
    <row r="1" spans="1:16" ht="1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M1" s="58" t="s">
        <v>50</v>
      </c>
    </row>
    <row r="2" spans="1:16" ht="11.25" customHeight="1" x14ac:dyDescent="0.25">
      <c r="A2" s="56" t="s">
        <v>51</v>
      </c>
      <c r="B2" s="56"/>
      <c r="C2" s="56"/>
      <c r="D2" s="56"/>
      <c r="E2" s="56"/>
      <c r="F2" s="56"/>
      <c r="G2" s="56"/>
      <c r="H2" s="56"/>
      <c r="I2" s="56"/>
      <c r="M2" s="58" t="s">
        <v>52</v>
      </c>
    </row>
    <row r="3" spans="1:16" ht="12.75" customHeight="1" x14ac:dyDescent="0.25">
      <c r="A3" s="56" t="str">
        <f>Allocated!A3</f>
        <v>FOR THE MONTH ENDED MAY 31, 2015</v>
      </c>
      <c r="B3" s="56"/>
      <c r="C3" s="56"/>
      <c r="D3" s="56"/>
      <c r="E3" s="56"/>
      <c r="F3" s="56"/>
      <c r="G3" s="56"/>
      <c r="H3" s="56"/>
      <c r="I3" s="56"/>
      <c r="M3" s="58" t="s">
        <v>53</v>
      </c>
    </row>
    <row r="4" spans="1:16" ht="11.25" customHeight="1" x14ac:dyDescent="0.25">
      <c r="A4" s="59" t="s">
        <v>54</v>
      </c>
      <c r="B4" s="60" t="s">
        <v>4</v>
      </c>
      <c r="C4" s="60" t="s">
        <v>55</v>
      </c>
      <c r="D4" s="60" t="s">
        <v>41</v>
      </c>
      <c r="E4" s="61" t="s">
        <v>56</v>
      </c>
      <c r="F4" s="61" t="s">
        <v>57</v>
      </c>
      <c r="G4" s="62" t="s">
        <v>58</v>
      </c>
      <c r="H4" s="62" t="s">
        <v>59</v>
      </c>
      <c r="I4" s="60" t="s">
        <v>60</v>
      </c>
      <c r="M4" s="58" t="s">
        <v>61</v>
      </c>
    </row>
    <row r="5" spans="1:16" ht="15" customHeight="1" x14ac:dyDescent="0.25">
      <c r="A5" s="63" t="s">
        <v>62</v>
      </c>
      <c r="B5" s="64"/>
      <c r="C5" s="64"/>
      <c r="D5" s="64"/>
      <c r="E5" s="64"/>
      <c r="F5" s="64"/>
      <c r="G5" s="64"/>
      <c r="H5" s="64"/>
      <c r="I5" s="64"/>
      <c r="M5" s="58" t="s">
        <v>63</v>
      </c>
    </row>
    <row r="6" spans="1:16" ht="15" customHeight="1" x14ac:dyDescent="0.2">
      <c r="A6" s="66" t="s">
        <v>64</v>
      </c>
      <c r="B6" s="64"/>
      <c r="C6" s="64"/>
      <c r="D6" s="64"/>
      <c r="E6" s="64"/>
      <c r="F6" s="64"/>
      <c r="G6" s="64"/>
      <c r="H6" s="64"/>
      <c r="I6" s="64"/>
    </row>
    <row r="7" spans="1:16" ht="15" customHeight="1" x14ac:dyDescent="0.3">
      <c r="A7" s="68" t="s">
        <v>65</v>
      </c>
      <c r="B7" s="69">
        <v>65812031.140000001</v>
      </c>
      <c r="C7" s="69">
        <v>0</v>
      </c>
      <c r="D7" s="69">
        <v>0</v>
      </c>
      <c r="E7" s="70">
        <v>0</v>
      </c>
      <c r="F7" s="70">
        <v>0</v>
      </c>
      <c r="G7" s="70">
        <v>65812031.140000001</v>
      </c>
      <c r="H7" s="70">
        <v>0</v>
      </c>
      <c r="I7" s="69">
        <f t="shared" ref="I7:I70" si="0">+H7+G7</f>
        <v>65812031.140000001</v>
      </c>
      <c r="K7" s="71"/>
      <c r="M7" s="73" t="s">
        <v>52</v>
      </c>
    </row>
    <row r="8" spans="1:16" ht="15" customHeight="1" x14ac:dyDescent="0.3">
      <c r="A8" s="68" t="s">
        <v>66</v>
      </c>
      <c r="B8" s="69">
        <v>71022321.069999993</v>
      </c>
      <c r="C8" s="69">
        <v>0</v>
      </c>
      <c r="D8" s="69">
        <v>0</v>
      </c>
      <c r="E8" s="70">
        <v>0</v>
      </c>
      <c r="F8" s="70">
        <v>0</v>
      </c>
      <c r="G8" s="70">
        <v>71022321.069999993</v>
      </c>
      <c r="H8" s="70">
        <v>0</v>
      </c>
      <c r="I8" s="69">
        <f t="shared" si="0"/>
        <v>71022321.069999993</v>
      </c>
      <c r="K8" s="71"/>
      <c r="M8" s="73" t="s">
        <v>67</v>
      </c>
    </row>
    <row r="9" spans="1:16" ht="15" customHeight="1" x14ac:dyDescent="0.3">
      <c r="A9" s="68" t="s">
        <v>68</v>
      </c>
      <c r="B9" s="69">
        <v>1400241.8699999901</v>
      </c>
      <c r="C9" s="69">
        <v>0</v>
      </c>
      <c r="D9" s="69">
        <v>0</v>
      </c>
      <c r="E9" s="70">
        <v>0</v>
      </c>
      <c r="F9" s="70">
        <v>0</v>
      </c>
      <c r="G9" s="70">
        <v>1400241.8699999901</v>
      </c>
      <c r="H9" s="70">
        <v>0</v>
      </c>
      <c r="I9" s="69">
        <f t="shared" si="0"/>
        <v>1400241.8699999901</v>
      </c>
      <c r="K9" s="71"/>
      <c r="M9" s="73" t="s">
        <v>69</v>
      </c>
    </row>
    <row r="10" spans="1:16" ht="15" customHeight="1" x14ac:dyDescent="0.3">
      <c r="A10" s="68" t="s">
        <v>70</v>
      </c>
      <c r="B10" s="69">
        <v>0</v>
      </c>
      <c r="C10" s="69">
        <v>0</v>
      </c>
      <c r="D10" s="69">
        <v>0</v>
      </c>
      <c r="E10" s="70">
        <v>0</v>
      </c>
      <c r="F10" s="70">
        <v>0</v>
      </c>
      <c r="G10" s="70">
        <v>0</v>
      </c>
      <c r="H10" s="70">
        <v>0</v>
      </c>
      <c r="I10" s="69">
        <f t="shared" si="0"/>
        <v>0</v>
      </c>
      <c r="K10" s="71"/>
      <c r="M10" s="73" t="s">
        <v>72</v>
      </c>
    </row>
    <row r="11" spans="1:16" ht="15" customHeight="1" x14ac:dyDescent="0.3">
      <c r="A11" s="68" t="s">
        <v>73</v>
      </c>
      <c r="B11" s="69">
        <v>0</v>
      </c>
      <c r="C11" s="69">
        <v>0</v>
      </c>
      <c r="D11" s="69">
        <v>0</v>
      </c>
      <c r="E11" s="70">
        <v>0</v>
      </c>
      <c r="F11" s="70">
        <v>0</v>
      </c>
      <c r="G11" s="70">
        <v>0</v>
      </c>
      <c r="H11" s="70">
        <v>0</v>
      </c>
      <c r="I11" s="69">
        <f t="shared" si="0"/>
        <v>0</v>
      </c>
      <c r="K11" s="71"/>
      <c r="M11" s="73" t="s">
        <v>74</v>
      </c>
    </row>
    <row r="12" spans="1:16" ht="15" customHeight="1" x14ac:dyDescent="0.3">
      <c r="A12" s="68" t="s">
        <v>71</v>
      </c>
      <c r="B12" s="69">
        <v>392111.99999999901</v>
      </c>
      <c r="C12" s="69">
        <v>0</v>
      </c>
      <c r="D12" s="69">
        <v>0</v>
      </c>
      <c r="E12" s="70">
        <v>0</v>
      </c>
      <c r="F12" s="70">
        <v>0</v>
      </c>
      <c r="G12" s="70">
        <v>392111.99999999901</v>
      </c>
      <c r="H12" s="70">
        <v>0</v>
      </c>
      <c r="I12" s="69">
        <f t="shared" si="0"/>
        <v>392111.99999999901</v>
      </c>
      <c r="K12" s="71"/>
      <c r="M12" s="73" t="s">
        <v>75</v>
      </c>
      <c r="P12" s="68"/>
    </row>
    <row r="13" spans="1:16" ht="15" customHeight="1" x14ac:dyDescent="0.3">
      <c r="A13" s="68" t="s">
        <v>76</v>
      </c>
      <c r="B13" s="69">
        <v>0</v>
      </c>
      <c r="C13" s="69">
        <v>33774582.149999999</v>
      </c>
      <c r="D13" s="69">
        <v>0</v>
      </c>
      <c r="E13" s="70">
        <v>0</v>
      </c>
      <c r="F13" s="70">
        <v>0</v>
      </c>
      <c r="G13" s="70">
        <v>0</v>
      </c>
      <c r="H13" s="70">
        <v>33774582.149999999</v>
      </c>
      <c r="I13" s="69">
        <f t="shared" si="0"/>
        <v>33774582.149999999</v>
      </c>
      <c r="K13" s="71"/>
    </row>
    <row r="14" spans="1:16" ht="12" customHeight="1" x14ac:dyDescent="0.3">
      <c r="A14" s="68" t="s">
        <v>77</v>
      </c>
      <c r="B14" s="69">
        <v>0</v>
      </c>
      <c r="C14" s="69">
        <v>20103476.919999901</v>
      </c>
      <c r="D14" s="69">
        <v>0</v>
      </c>
      <c r="E14" s="70">
        <v>0</v>
      </c>
      <c r="F14" s="70">
        <v>0</v>
      </c>
      <c r="G14" s="70">
        <v>0</v>
      </c>
      <c r="H14" s="70">
        <v>20103476.919999901</v>
      </c>
      <c r="I14" s="69">
        <f t="shared" si="0"/>
        <v>20103476.919999901</v>
      </c>
      <c r="K14" s="71"/>
    </row>
    <row r="15" spans="1:16" ht="15" customHeight="1" x14ac:dyDescent="0.3">
      <c r="A15" s="74" t="s">
        <v>78</v>
      </c>
      <c r="B15" s="69">
        <v>0</v>
      </c>
      <c r="C15" s="69">
        <v>1553160.02999999</v>
      </c>
      <c r="D15" s="69">
        <v>0</v>
      </c>
      <c r="E15" s="70">
        <v>0</v>
      </c>
      <c r="F15" s="70">
        <v>0</v>
      </c>
      <c r="G15" s="70">
        <v>0</v>
      </c>
      <c r="H15" s="70">
        <v>1553160.02999999</v>
      </c>
      <c r="I15" s="69">
        <f t="shared" si="0"/>
        <v>1553160.02999999</v>
      </c>
      <c r="K15" s="71"/>
    </row>
    <row r="16" spans="1:16" ht="15" customHeight="1" x14ac:dyDescent="0.3">
      <c r="A16" s="68" t="s">
        <v>79</v>
      </c>
      <c r="B16" s="75">
        <v>138626706.079999</v>
      </c>
      <c r="C16" s="75">
        <v>55431219.099999897</v>
      </c>
      <c r="D16" s="75">
        <v>0</v>
      </c>
      <c r="E16" s="76">
        <v>0</v>
      </c>
      <c r="F16" s="76">
        <v>0</v>
      </c>
      <c r="G16" s="76">
        <v>138626706.079999</v>
      </c>
      <c r="H16" s="76">
        <v>55431219.099999897</v>
      </c>
      <c r="I16" s="75">
        <f t="shared" si="0"/>
        <v>194057925.1799989</v>
      </c>
      <c r="K16" s="71"/>
    </row>
    <row r="17" spans="1:11" ht="12.75" customHeight="1" x14ac:dyDescent="0.3">
      <c r="A17" s="66" t="s">
        <v>80</v>
      </c>
      <c r="B17" s="69"/>
      <c r="C17" s="69"/>
      <c r="D17" s="69"/>
      <c r="E17"/>
      <c r="F17"/>
      <c r="G17"/>
      <c r="H17"/>
      <c r="I17" s="69"/>
      <c r="K17" s="67"/>
    </row>
    <row r="18" spans="1:11" ht="15" customHeight="1" x14ac:dyDescent="0.3">
      <c r="A18" s="74" t="s">
        <v>81</v>
      </c>
      <c r="B18" s="69">
        <v>22758.04</v>
      </c>
      <c r="C18" s="69">
        <v>0</v>
      </c>
      <c r="D18" s="69">
        <v>0</v>
      </c>
      <c r="E18" s="70">
        <v>0</v>
      </c>
      <c r="F18" s="70">
        <v>0</v>
      </c>
      <c r="G18" s="70">
        <v>22758.04</v>
      </c>
      <c r="H18" s="70">
        <v>0</v>
      </c>
      <c r="I18" s="69">
        <f t="shared" si="0"/>
        <v>22758.04</v>
      </c>
      <c r="K18" s="71"/>
    </row>
    <row r="19" spans="1:11" ht="15" customHeight="1" x14ac:dyDescent="0.3">
      <c r="A19" s="68" t="s">
        <v>82</v>
      </c>
      <c r="B19" s="75">
        <v>22758.04</v>
      </c>
      <c r="C19" s="75">
        <v>0</v>
      </c>
      <c r="D19" s="75">
        <v>0</v>
      </c>
      <c r="E19" s="76">
        <v>0</v>
      </c>
      <c r="F19" s="76">
        <v>0</v>
      </c>
      <c r="G19" s="76">
        <v>22758.04</v>
      </c>
      <c r="H19" s="76">
        <v>0</v>
      </c>
      <c r="I19" s="75">
        <f t="shared" si="0"/>
        <v>22758.04</v>
      </c>
      <c r="K19" s="71"/>
    </row>
    <row r="20" spans="1:11" ht="15" customHeight="1" x14ac:dyDescent="0.3">
      <c r="A20" s="66" t="s">
        <v>83</v>
      </c>
      <c r="B20" s="69"/>
      <c r="C20" s="69"/>
      <c r="D20" s="69"/>
      <c r="E20"/>
      <c r="F20"/>
      <c r="G20"/>
      <c r="H20"/>
      <c r="I20" s="69"/>
      <c r="K20" s="67"/>
    </row>
    <row r="21" spans="1:11" ht="15" customHeight="1" x14ac:dyDescent="0.3">
      <c r="A21" s="68" t="s">
        <v>84</v>
      </c>
      <c r="B21" s="69">
        <v>1175729.25</v>
      </c>
      <c r="C21" s="69">
        <v>0</v>
      </c>
      <c r="D21" s="69">
        <v>0</v>
      </c>
      <c r="E21" s="70">
        <v>0</v>
      </c>
      <c r="F21" s="70">
        <v>0</v>
      </c>
      <c r="G21" s="70">
        <v>1175729.25</v>
      </c>
      <c r="H21" s="70">
        <v>0</v>
      </c>
      <c r="I21" s="69">
        <f t="shared" si="0"/>
        <v>1175729.25</v>
      </c>
      <c r="K21" s="71"/>
    </row>
    <row r="22" spans="1:11" ht="15" customHeight="1" x14ac:dyDescent="0.3">
      <c r="A22" s="74" t="s">
        <v>85</v>
      </c>
      <c r="B22" s="69">
        <v>9734001</v>
      </c>
      <c r="C22" s="69">
        <v>0</v>
      </c>
      <c r="D22" s="69">
        <v>0</v>
      </c>
      <c r="E22" s="70">
        <v>0</v>
      </c>
      <c r="F22" s="70">
        <v>0</v>
      </c>
      <c r="G22" s="70">
        <v>9734001</v>
      </c>
      <c r="H22" s="70">
        <v>0</v>
      </c>
      <c r="I22" s="69">
        <f t="shared" si="0"/>
        <v>9734001</v>
      </c>
      <c r="K22" s="71"/>
    </row>
    <row r="23" spans="1:11" ht="15" customHeight="1" x14ac:dyDescent="0.3">
      <c r="A23" s="68" t="s">
        <v>86</v>
      </c>
      <c r="B23" s="75">
        <v>10909730.25</v>
      </c>
      <c r="C23" s="75">
        <v>0</v>
      </c>
      <c r="D23" s="75">
        <v>0</v>
      </c>
      <c r="E23" s="76">
        <v>0</v>
      </c>
      <c r="F23" s="76">
        <v>0</v>
      </c>
      <c r="G23" s="76">
        <v>10909730.25</v>
      </c>
      <c r="H23" s="76">
        <v>0</v>
      </c>
      <c r="I23" s="75">
        <f t="shared" si="0"/>
        <v>10909730.25</v>
      </c>
      <c r="K23" s="71"/>
    </row>
    <row r="24" spans="1:11" ht="15" customHeight="1" x14ac:dyDescent="0.3">
      <c r="A24" s="68" t="s">
        <v>87</v>
      </c>
      <c r="B24" s="69"/>
      <c r="C24" s="69"/>
      <c r="D24" s="69"/>
      <c r="E24"/>
      <c r="F24"/>
      <c r="G24"/>
      <c r="H24"/>
      <c r="I24" s="69"/>
      <c r="K24" s="67"/>
    </row>
    <row r="25" spans="1:11" ht="15" customHeight="1" x14ac:dyDescent="0.3">
      <c r="A25" s="68" t="s">
        <v>88</v>
      </c>
      <c r="B25" s="69">
        <v>0</v>
      </c>
      <c r="C25" s="69">
        <v>0</v>
      </c>
      <c r="D25" s="69">
        <v>0</v>
      </c>
      <c r="E25" s="70">
        <v>0</v>
      </c>
      <c r="F25" s="70">
        <v>0</v>
      </c>
      <c r="G25" s="70">
        <v>0</v>
      </c>
      <c r="H25" s="70">
        <v>0</v>
      </c>
      <c r="I25" s="69">
        <f t="shared" si="0"/>
        <v>0</v>
      </c>
      <c r="K25" s="71"/>
    </row>
    <row r="26" spans="1:11" ht="15" customHeight="1" x14ac:dyDescent="0.3">
      <c r="A26" s="68" t="s">
        <v>89</v>
      </c>
      <c r="B26" s="69">
        <v>264617.8</v>
      </c>
      <c r="C26" s="69">
        <v>0</v>
      </c>
      <c r="D26" s="69">
        <v>0</v>
      </c>
      <c r="E26" s="70">
        <v>0</v>
      </c>
      <c r="F26" s="70">
        <v>0</v>
      </c>
      <c r="G26" s="70">
        <v>264617.8</v>
      </c>
      <c r="H26" s="70">
        <v>0</v>
      </c>
      <c r="I26" s="69">
        <f t="shared" si="0"/>
        <v>264617.8</v>
      </c>
      <c r="K26" s="71"/>
    </row>
    <row r="27" spans="1:11" ht="15" customHeight="1" x14ac:dyDescent="0.3">
      <c r="A27" s="68" t="s">
        <v>90</v>
      </c>
      <c r="B27" s="69">
        <v>1214277.1599999999</v>
      </c>
      <c r="C27" s="69">
        <v>0</v>
      </c>
      <c r="D27" s="69">
        <v>0</v>
      </c>
      <c r="E27" s="70">
        <v>0</v>
      </c>
      <c r="F27" s="70">
        <v>0</v>
      </c>
      <c r="G27" s="70">
        <v>1214277.1599999999</v>
      </c>
      <c r="H27" s="70">
        <v>0</v>
      </c>
      <c r="I27" s="69">
        <f t="shared" si="0"/>
        <v>1214277.1599999999</v>
      </c>
      <c r="K27" s="71"/>
    </row>
    <row r="28" spans="1:11" ht="15" customHeight="1" x14ac:dyDescent="0.3">
      <c r="A28" s="68" t="s">
        <v>91</v>
      </c>
      <c r="B28" s="69">
        <v>1285127.6799999999</v>
      </c>
      <c r="C28" s="69">
        <v>0</v>
      </c>
      <c r="D28" s="69">
        <v>0</v>
      </c>
      <c r="E28" s="70">
        <v>0</v>
      </c>
      <c r="F28" s="70">
        <v>0</v>
      </c>
      <c r="G28" s="70">
        <v>1285127.6799999999</v>
      </c>
      <c r="H28" s="70">
        <v>0</v>
      </c>
      <c r="I28" s="69">
        <f t="shared" si="0"/>
        <v>1285127.6799999999</v>
      </c>
      <c r="K28" s="71"/>
    </row>
    <row r="29" spans="1:11" ht="15" customHeight="1" x14ac:dyDescent="0.3">
      <c r="A29" s="68" t="s">
        <v>92</v>
      </c>
      <c r="B29" s="69">
        <v>2779323.76</v>
      </c>
      <c r="C29" s="69">
        <v>0</v>
      </c>
      <c r="D29" s="69">
        <v>0</v>
      </c>
      <c r="E29" s="70">
        <v>0</v>
      </c>
      <c r="F29" s="70">
        <v>0</v>
      </c>
      <c r="G29" s="70">
        <v>2779323.76</v>
      </c>
      <c r="H29" s="70">
        <v>0</v>
      </c>
      <c r="I29" s="69">
        <f t="shared" si="0"/>
        <v>2779323.76</v>
      </c>
      <c r="K29" s="71"/>
    </row>
    <row r="30" spans="1:11" ht="15" customHeight="1" x14ac:dyDescent="0.3">
      <c r="A30" s="68" t="s">
        <v>93</v>
      </c>
      <c r="B30" s="69">
        <v>0</v>
      </c>
      <c r="C30" s="69">
        <v>135421.93</v>
      </c>
      <c r="D30" s="69">
        <v>0</v>
      </c>
      <c r="E30" s="70">
        <v>0</v>
      </c>
      <c r="F30" s="70">
        <v>0</v>
      </c>
      <c r="G30" s="70">
        <v>0</v>
      </c>
      <c r="H30" s="70">
        <v>135421.93</v>
      </c>
      <c r="I30" s="69">
        <f t="shared" si="0"/>
        <v>135421.93</v>
      </c>
      <c r="K30" s="71"/>
    </row>
    <row r="31" spans="1:11" ht="15" customHeight="1" x14ac:dyDescent="0.3">
      <c r="A31" s="68" t="s">
        <v>94</v>
      </c>
      <c r="B31" s="69">
        <v>0</v>
      </c>
      <c r="C31" s="69">
        <v>210818.65</v>
      </c>
      <c r="D31" s="69">
        <v>0</v>
      </c>
      <c r="E31" s="70">
        <v>0</v>
      </c>
      <c r="F31" s="70">
        <v>0</v>
      </c>
      <c r="G31" s="70">
        <v>0</v>
      </c>
      <c r="H31" s="70">
        <v>210818.65</v>
      </c>
      <c r="I31" s="69">
        <f t="shared" si="0"/>
        <v>210818.65</v>
      </c>
      <c r="K31" s="71"/>
    </row>
    <row r="32" spans="1:11" ht="15" customHeight="1" x14ac:dyDescent="0.3">
      <c r="A32" s="68" t="s">
        <v>95</v>
      </c>
      <c r="B32" s="69">
        <v>0</v>
      </c>
      <c r="C32" s="69">
        <v>81681.5</v>
      </c>
      <c r="D32" s="69">
        <v>0</v>
      </c>
      <c r="E32" s="70">
        <v>0</v>
      </c>
      <c r="F32" s="70">
        <v>0</v>
      </c>
      <c r="G32" s="70">
        <v>0</v>
      </c>
      <c r="H32" s="70">
        <v>81681.5</v>
      </c>
      <c r="I32" s="69">
        <f t="shared" si="0"/>
        <v>81681.5</v>
      </c>
      <c r="K32" s="71"/>
    </row>
    <row r="33" spans="1:11" ht="15" customHeight="1" x14ac:dyDescent="0.3">
      <c r="A33" s="68" t="s">
        <v>96</v>
      </c>
      <c r="B33" s="69">
        <v>0</v>
      </c>
      <c r="C33" s="69">
        <v>593474.9</v>
      </c>
      <c r="D33" s="69">
        <v>0</v>
      </c>
      <c r="E33" s="70">
        <v>0</v>
      </c>
      <c r="F33" s="70">
        <v>0</v>
      </c>
      <c r="G33" s="70">
        <v>0</v>
      </c>
      <c r="H33" s="70">
        <v>593474.9</v>
      </c>
      <c r="I33" s="69">
        <f t="shared" si="0"/>
        <v>593474.9</v>
      </c>
      <c r="K33" s="71"/>
    </row>
    <row r="34" spans="1:11" ht="14.25" customHeight="1" x14ac:dyDescent="0.3">
      <c r="A34" s="74" t="s">
        <v>97</v>
      </c>
      <c r="B34" s="69">
        <v>0</v>
      </c>
      <c r="C34" s="69">
        <v>1793572.24</v>
      </c>
      <c r="D34" s="69">
        <v>0</v>
      </c>
      <c r="E34" s="70">
        <v>0</v>
      </c>
      <c r="F34" s="70">
        <v>0</v>
      </c>
      <c r="G34" s="70">
        <v>0</v>
      </c>
      <c r="H34" s="70">
        <v>1793572.24</v>
      </c>
      <c r="I34" s="69">
        <f t="shared" si="0"/>
        <v>1793572.24</v>
      </c>
      <c r="K34" s="71"/>
    </row>
    <row r="35" spans="1:11" ht="12" customHeight="1" x14ac:dyDescent="0.3">
      <c r="A35" s="68" t="s">
        <v>98</v>
      </c>
      <c r="B35" s="75">
        <v>5543346.3999999901</v>
      </c>
      <c r="C35" s="75">
        <v>2814969.21999999</v>
      </c>
      <c r="D35" s="75">
        <v>0</v>
      </c>
      <c r="E35" s="76">
        <v>0</v>
      </c>
      <c r="F35" s="76">
        <v>0</v>
      </c>
      <c r="G35" s="76">
        <v>5543346.3999999901</v>
      </c>
      <c r="H35" s="76">
        <v>2814969.21999999</v>
      </c>
      <c r="I35" s="75">
        <f t="shared" si="0"/>
        <v>8358315.6199999806</v>
      </c>
      <c r="K35" s="71"/>
    </row>
    <row r="36" spans="1:11" ht="15" customHeight="1" thickBot="1" x14ac:dyDescent="0.35">
      <c r="A36" s="77" t="s">
        <v>99</v>
      </c>
      <c r="B36" s="78">
        <v>155102540.769999</v>
      </c>
      <c r="C36" s="78">
        <v>58246188.319999903</v>
      </c>
      <c r="D36" s="78">
        <v>0</v>
      </c>
      <c r="E36" s="79">
        <v>0</v>
      </c>
      <c r="F36" s="79">
        <v>0</v>
      </c>
      <c r="G36" s="79">
        <v>155102540.769999</v>
      </c>
      <c r="H36" s="79">
        <v>58246188.319999903</v>
      </c>
      <c r="I36" s="78">
        <f t="shared" si="0"/>
        <v>213348729.0899989</v>
      </c>
      <c r="K36" s="65"/>
    </row>
    <row r="37" spans="1:11" ht="6" customHeight="1" thickTop="1" x14ac:dyDescent="0.25">
      <c r="A37" s="63"/>
      <c r="B37" s="80"/>
      <c r="C37" s="80"/>
      <c r="D37" s="80"/>
      <c r="E37"/>
      <c r="F37"/>
      <c r="G37"/>
      <c r="H37"/>
      <c r="I37" s="80"/>
    </row>
    <row r="38" spans="1:11" ht="12" customHeight="1" x14ac:dyDescent="0.3">
      <c r="A38" s="81" t="s">
        <v>100</v>
      </c>
      <c r="B38" s="69"/>
      <c r="C38" s="69"/>
      <c r="D38" s="69"/>
      <c r="E38"/>
      <c r="F38"/>
      <c r="G38"/>
      <c r="H38"/>
      <c r="I38" s="69"/>
      <c r="K38" s="65"/>
    </row>
    <row r="39" spans="1:11" ht="12.75" customHeight="1" x14ac:dyDescent="0.3">
      <c r="A39" s="82" t="s">
        <v>101</v>
      </c>
      <c r="B39" s="69"/>
      <c r="C39" s="69"/>
      <c r="D39" s="69"/>
      <c r="E39"/>
      <c r="F39"/>
      <c r="G39"/>
      <c r="H39"/>
      <c r="I39" s="69"/>
      <c r="K39" s="67"/>
    </row>
    <row r="40" spans="1:11" ht="15" customHeight="1" x14ac:dyDescent="0.3">
      <c r="A40" s="83" t="s">
        <v>102</v>
      </c>
      <c r="B40" s="69">
        <v>5720881.5599999996</v>
      </c>
      <c r="C40" s="69">
        <v>0</v>
      </c>
      <c r="D40" s="69">
        <v>0</v>
      </c>
      <c r="E40" s="70">
        <v>0</v>
      </c>
      <c r="F40" s="70">
        <v>0</v>
      </c>
      <c r="G40" s="70">
        <v>5720881.5599999996</v>
      </c>
      <c r="H40" s="70">
        <v>0</v>
      </c>
      <c r="I40" s="69">
        <f t="shared" si="0"/>
        <v>5720881.5599999996</v>
      </c>
      <c r="K40" s="71"/>
    </row>
    <row r="41" spans="1:11" ht="15" customHeight="1" x14ac:dyDescent="0.3">
      <c r="A41" s="84" t="s">
        <v>103</v>
      </c>
      <c r="B41" s="69">
        <v>11455412.1</v>
      </c>
      <c r="C41" s="69">
        <v>0</v>
      </c>
      <c r="D41" s="69">
        <v>0</v>
      </c>
      <c r="E41" s="70">
        <v>0</v>
      </c>
      <c r="F41" s="70">
        <v>0</v>
      </c>
      <c r="G41" s="70">
        <v>11455412.1</v>
      </c>
      <c r="H41" s="70">
        <v>0</v>
      </c>
      <c r="I41" s="69">
        <f t="shared" si="0"/>
        <v>11455412.1</v>
      </c>
      <c r="K41" s="71"/>
    </row>
    <row r="42" spans="1:11" ht="15" customHeight="1" x14ac:dyDescent="0.3">
      <c r="A42" s="83" t="s">
        <v>104</v>
      </c>
      <c r="B42" s="75">
        <v>17176293.66</v>
      </c>
      <c r="C42" s="75">
        <v>0</v>
      </c>
      <c r="D42" s="75">
        <v>0</v>
      </c>
      <c r="E42" s="76">
        <v>0</v>
      </c>
      <c r="F42" s="76">
        <v>0</v>
      </c>
      <c r="G42" s="76">
        <v>17176293.66</v>
      </c>
      <c r="H42" s="76">
        <v>0</v>
      </c>
      <c r="I42" s="75">
        <f t="shared" si="0"/>
        <v>17176293.66</v>
      </c>
      <c r="K42" s="71"/>
    </row>
    <row r="43" spans="1:11" ht="15" customHeight="1" x14ac:dyDescent="0.3">
      <c r="A43" s="82" t="s">
        <v>105</v>
      </c>
      <c r="B43" s="69"/>
      <c r="C43" s="69"/>
      <c r="D43" s="69"/>
      <c r="E43"/>
      <c r="F43"/>
      <c r="G43"/>
      <c r="H43"/>
      <c r="I43" s="69"/>
      <c r="K43" s="67"/>
    </row>
    <row r="44" spans="1:11" ht="15" customHeight="1" x14ac:dyDescent="0.3">
      <c r="A44" s="83" t="s">
        <v>106</v>
      </c>
      <c r="B44" s="69">
        <v>35321726.170000002</v>
      </c>
      <c r="C44" s="69">
        <v>0</v>
      </c>
      <c r="D44" s="69">
        <v>0</v>
      </c>
      <c r="E44" s="70">
        <v>0</v>
      </c>
      <c r="F44" s="70">
        <v>0</v>
      </c>
      <c r="G44" s="70">
        <v>35321726.170000002</v>
      </c>
      <c r="H44" s="70">
        <v>0</v>
      </c>
      <c r="I44" s="69">
        <f t="shared" si="0"/>
        <v>35321726.170000002</v>
      </c>
      <c r="K44" s="71"/>
    </row>
    <row r="45" spans="1:11" ht="15" customHeight="1" x14ac:dyDescent="0.3">
      <c r="A45" s="83" t="s">
        <v>107</v>
      </c>
      <c r="B45" s="69">
        <v>1143351.1599999999</v>
      </c>
      <c r="C45" s="69">
        <v>0</v>
      </c>
      <c r="D45" s="69">
        <v>0</v>
      </c>
      <c r="E45" s="70">
        <v>0</v>
      </c>
      <c r="F45" s="70">
        <v>0</v>
      </c>
      <c r="G45" s="70">
        <v>1143351.1599999999</v>
      </c>
      <c r="H45" s="70">
        <v>0</v>
      </c>
      <c r="I45" s="69">
        <f t="shared" si="0"/>
        <v>1143351.1599999999</v>
      </c>
      <c r="K45" s="71"/>
    </row>
    <row r="46" spans="1:11" ht="15" customHeight="1" x14ac:dyDescent="0.3">
      <c r="A46" s="83" t="s">
        <v>108</v>
      </c>
      <c r="B46" s="69">
        <v>0</v>
      </c>
      <c r="C46" s="69">
        <v>28259843.390000001</v>
      </c>
      <c r="D46" s="69">
        <v>0</v>
      </c>
      <c r="E46" s="70">
        <v>0</v>
      </c>
      <c r="F46" s="70">
        <v>0</v>
      </c>
      <c r="G46" s="70">
        <v>0</v>
      </c>
      <c r="H46" s="70">
        <v>28259843.390000001</v>
      </c>
      <c r="I46" s="69">
        <f t="shared" si="0"/>
        <v>28259843.390000001</v>
      </c>
      <c r="K46" s="71"/>
    </row>
    <row r="47" spans="1:11" ht="12" customHeight="1" x14ac:dyDescent="0.3">
      <c r="A47" s="83" t="s">
        <v>109</v>
      </c>
      <c r="B47" s="69">
        <v>0</v>
      </c>
      <c r="C47" s="69">
        <v>0</v>
      </c>
      <c r="D47" s="69">
        <v>0</v>
      </c>
      <c r="E47" s="70">
        <v>0</v>
      </c>
      <c r="F47" s="70">
        <v>0</v>
      </c>
      <c r="G47" s="70">
        <v>0</v>
      </c>
      <c r="H47" s="70">
        <v>0</v>
      </c>
      <c r="I47" s="69">
        <f t="shared" si="0"/>
        <v>0</v>
      </c>
      <c r="K47" s="71"/>
    </row>
    <row r="48" spans="1:11" ht="15" customHeight="1" x14ac:dyDescent="0.3">
      <c r="A48" s="83" t="s">
        <v>110</v>
      </c>
      <c r="B48" s="69">
        <v>0</v>
      </c>
      <c r="C48" s="69">
        <v>1886713.8899999899</v>
      </c>
      <c r="D48" s="69">
        <v>0</v>
      </c>
      <c r="E48" s="70">
        <v>0</v>
      </c>
      <c r="F48" s="70">
        <v>0</v>
      </c>
      <c r="G48" s="70">
        <v>0</v>
      </c>
      <c r="H48" s="70">
        <v>1886713.8899999899</v>
      </c>
      <c r="I48" s="69">
        <f t="shared" si="0"/>
        <v>1886713.8899999899</v>
      </c>
      <c r="K48" s="71"/>
    </row>
    <row r="49" spans="1:11" ht="15" customHeight="1" x14ac:dyDescent="0.3">
      <c r="A49" s="83" t="s">
        <v>111</v>
      </c>
      <c r="B49" s="69">
        <v>0</v>
      </c>
      <c r="C49" s="69">
        <v>557587.23</v>
      </c>
      <c r="D49" s="69">
        <v>0</v>
      </c>
      <c r="E49" s="70">
        <v>0</v>
      </c>
      <c r="F49" s="70">
        <v>0</v>
      </c>
      <c r="G49" s="70">
        <v>0</v>
      </c>
      <c r="H49" s="70">
        <v>557587.23</v>
      </c>
      <c r="I49" s="69">
        <f t="shared" si="0"/>
        <v>557587.23</v>
      </c>
      <c r="K49" s="71"/>
    </row>
    <row r="50" spans="1:11" ht="15" customHeight="1" x14ac:dyDescent="0.3">
      <c r="A50" s="84" t="s">
        <v>112</v>
      </c>
      <c r="B50" s="69">
        <v>0</v>
      </c>
      <c r="C50" s="69">
        <v>-6881850.1600000001</v>
      </c>
      <c r="D50" s="69">
        <v>0</v>
      </c>
      <c r="E50" s="70">
        <v>0</v>
      </c>
      <c r="F50" s="70">
        <v>0</v>
      </c>
      <c r="G50" s="70">
        <v>0</v>
      </c>
      <c r="H50" s="70">
        <v>-6881850.1600000001</v>
      </c>
      <c r="I50" s="69">
        <f t="shared" si="0"/>
        <v>-6881850.1600000001</v>
      </c>
      <c r="K50" s="71"/>
    </row>
    <row r="51" spans="1:11" ht="15" customHeight="1" x14ac:dyDescent="0.3">
      <c r="A51" s="83" t="s">
        <v>113</v>
      </c>
      <c r="B51" s="75">
        <v>36465077.329999998</v>
      </c>
      <c r="C51" s="75">
        <v>23822294.350000001</v>
      </c>
      <c r="D51" s="75">
        <v>0</v>
      </c>
      <c r="E51" s="76">
        <v>0</v>
      </c>
      <c r="F51" s="76">
        <v>0</v>
      </c>
      <c r="G51" s="76">
        <v>36465077.329999998</v>
      </c>
      <c r="H51" s="76">
        <v>23822294.350000001</v>
      </c>
      <c r="I51" s="75">
        <f t="shared" si="0"/>
        <v>60287371.68</v>
      </c>
      <c r="K51" s="71"/>
    </row>
    <row r="52" spans="1:11" ht="13.5" customHeight="1" x14ac:dyDescent="0.3">
      <c r="A52" s="82" t="s">
        <v>114</v>
      </c>
      <c r="B52" s="69"/>
      <c r="C52" s="69"/>
      <c r="D52" s="69"/>
      <c r="E52"/>
      <c r="F52"/>
      <c r="G52"/>
      <c r="H52"/>
      <c r="I52" s="69"/>
      <c r="K52" s="67"/>
    </row>
    <row r="53" spans="1:11" ht="15" customHeight="1" x14ac:dyDescent="0.3">
      <c r="A53" s="84" t="s">
        <v>115</v>
      </c>
      <c r="B53" s="69">
        <v>8896124.9700000007</v>
      </c>
      <c r="C53" s="69">
        <v>0</v>
      </c>
      <c r="D53" s="69">
        <v>0</v>
      </c>
      <c r="E53" s="70">
        <v>0</v>
      </c>
      <c r="F53" s="70">
        <v>0</v>
      </c>
      <c r="G53" s="70">
        <v>8896124.9700000007</v>
      </c>
      <c r="H53" s="70">
        <v>0</v>
      </c>
      <c r="I53" s="69">
        <f t="shared" si="0"/>
        <v>8896124.9700000007</v>
      </c>
      <c r="K53" s="71"/>
    </row>
    <row r="54" spans="1:11" ht="15" customHeight="1" x14ac:dyDescent="0.3">
      <c r="A54" s="83" t="s">
        <v>116</v>
      </c>
      <c r="B54" s="75">
        <v>8896124.9700000007</v>
      </c>
      <c r="C54" s="75">
        <v>0</v>
      </c>
      <c r="D54" s="75">
        <v>0</v>
      </c>
      <c r="E54" s="76">
        <v>0</v>
      </c>
      <c r="F54" s="76">
        <v>0</v>
      </c>
      <c r="G54" s="76">
        <v>8896124.9700000007</v>
      </c>
      <c r="H54" s="76">
        <v>0</v>
      </c>
      <c r="I54" s="75">
        <f t="shared" si="0"/>
        <v>8896124.9700000007</v>
      </c>
      <c r="K54" s="71"/>
    </row>
    <row r="55" spans="1:11" ht="15" customHeight="1" x14ac:dyDescent="0.3">
      <c r="A55" s="82" t="s">
        <v>117</v>
      </c>
      <c r="B55" s="69"/>
      <c r="C55" s="69"/>
      <c r="D55" s="69"/>
      <c r="E55"/>
      <c r="F55"/>
      <c r="G55"/>
      <c r="H55"/>
      <c r="I55" s="69"/>
      <c r="K55" s="67"/>
    </row>
    <row r="56" spans="1:11" ht="15" customHeight="1" x14ac:dyDescent="0.3">
      <c r="A56" s="84" t="s">
        <v>118</v>
      </c>
      <c r="B56" s="85">
        <v>-10414407.48</v>
      </c>
      <c r="C56" s="85">
        <v>0</v>
      </c>
      <c r="D56" s="85">
        <v>0</v>
      </c>
      <c r="E56" s="70">
        <v>0</v>
      </c>
      <c r="F56" s="70">
        <v>0</v>
      </c>
      <c r="G56" s="70">
        <v>-10414407.48</v>
      </c>
      <c r="H56" s="70">
        <v>0</v>
      </c>
      <c r="I56" s="85">
        <f t="shared" si="0"/>
        <v>-10414407.48</v>
      </c>
      <c r="K56" s="71"/>
    </row>
    <row r="57" spans="1:11" ht="15" customHeight="1" x14ac:dyDescent="0.3">
      <c r="A57" s="84" t="s">
        <v>119</v>
      </c>
      <c r="B57" s="69">
        <v>-10414407.48</v>
      </c>
      <c r="C57" s="69">
        <v>0</v>
      </c>
      <c r="D57" s="69">
        <v>0</v>
      </c>
      <c r="E57" s="70">
        <v>0</v>
      </c>
      <c r="F57" s="70">
        <v>0</v>
      </c>
      <c r="G57" s="70">
        <v>-10414407.48</v>
      </c>
      <c r="H57" s="70">
        <v>0</v>
      </c>
      <c r="I57" s="69">
        <f t="shared" si="0"/>
        <v>-10414407.48</v>
      </c>
      <c r="K57" s="71"/>
    </row>
    <row r="58" spans="1:11" ht="15" customHeight="1" x14ac:dyDescent="0.3">
      <c r="A58" s="81" t="s">
        <v>120</v>
      </c>
      <c r="B58" s="86">
        <v>52123088.4799999</v>
      </c>
      <c r="C58" s="86">
        <v>23822294.350000001</v>
      </c>
      <c r="D58" s="86">
        <v>0</v>
      </c>
      <c r="E58" s="79">
        <v>0</v>
      </c>
      <c r="F58" s="79">
        <v>0</v>
      </c>
      <c r="G58" s="79">
        <v>52123088.4799999</v>
      </c>
      <c r="H58" s="79">
        <v>23822294.350000001</v>
      </c>
      <c r="I58" s="86">
        <f t="shared" si="0"/>
        <v>75945382.829999894</v>
      </c>
      <c r="K58" s="65"/>
    </row>
    <row r="59" spans="1:11" ht="6" customHeight="1" x14ac:dyDescent="0.3">
      <c r="A59" s="84"/>
      <c r="B59" s="85"/>
      <c r="C59" s="85"/>
      <c r="D59" s="85"/>
      <c r="E59" s="87"/>
      <c r="F59" s="87"/>
      <c r="G59" s="87"/>
      <c r="H59" s="87"/>
      <c r="I59" s="85"/>
      <c r="K59" s="88"/>
    </row>
    <row r="60" spans="1:11" ht="15" customHeight="1" thickBot="1" x14ac:dyDescent="0.35">
      <c r="A60" s="89" t="s">
        <v>121</v>
      </c>
      <c r="B60" s="90">
        <v>102979452.28999899</v>
      </c>
      <c r="C60" s="90">
        <v>34423893.969999902</v>
      </c>
      <c r="D60" s="90">
        <v>0</v>
      </c>
      <c r="E60" s="91">
        <v>0</v>
      </c>
      <c r="F60" s="91">
        <v>0</v>
      </c>
      <c r="G60" s="91">
        <v>102979452.28999899</v>
      </c>
      <c r="H60" s="91">
        <v>34423893.969999902</v>
      </c>
      <c r="I60" s="90">
        <f t="shared" si="0"/>
        <v>137403346.25999889</v>
      </c>
      <c r="K60" s="65"/>
    </row>
    <row r="61" spans="1:11" ht="6" customHeight="1" thickTop="1" x14ac:dyDescent="0.3">
      <c r="A61" s="83"/>
      <c r="B61" s="69"/>
      <c r="C61" s="69"/>
      <c r="D61" s="69"/>
      <c r="E61"/>
      <c r="F61"/>
      <c r="G61"/>
      <c r="H61"/>
      <c r="I61" s="69">
        <f t="shared" si="0"/>
        <v>0</v>
      </c>
      <c r="K61" s="88"/>
    </row>
    <row r="62" spans="1:11" ht="15" customHeight="1" x14ac:dyDescent="0.3">
      <c r="A62" s="81" t="s">
        <v>122</v>
      </c>
      <c r="B62" s="69"/>
      <c r="C62" s="69"/>
      <c r="D62" s="69"/>
      <c r="E62"/>
      <c r="F62"/>
      <c r="G62"/>
      <c r="H62"/>
      <c r="I62" s="69"/>
      <c r="K62" s="65"/>
    </row>
    <row r="63" spans="1:11" ht="12.75" customHeight="1" x14ac:dyDescent="0.3">
      <c r="A63" s="83" t="s">
        <v>123</v>
      </c>
      <c r="B63" s="69"/>
      <c r="C63" s="69"/>
      <c r="D63" s="69"/>
      <c r="E63"/>
      <c r="F63"/>
      <c r="G63"/>
      <c r="H63"/>
      <c r="I63" s="69"/>
      <c r="K63" s="71"/>
    </row>
    <row r="64" spans="1:11" ht="13.5" customHeight="1" x14ac:dyDescent="0.3">
      <c r="A64" s="82" t="s">
        <v>124</v>
      </c>
      <c r="B64" s="69"/>
      <c r="C64" s="69"/>
      <c r="D64" s="69"/>
      <c r="E64"/>
      <c r="F64"/>
      <c r="G64"/>
      <c r="H64"/>
      <c r="I64" s="69"/>
      <c r="K64" s="67"/>
    </row>
    <row r="65" spans="1:11" ht="15" customHeight="1" x14ac:dyDescent="0.3">
      <c r="A65" s="83" t="s">
        <v>125</v>
      </c>
      <c r="B65" s="69">
        <v>167182.13</v>
      </c>
      <c r="C65" s="69">
        <v>0</v>
      </c>
      <c r="D65" s="69">
        <v>0</v>
      </c>
      <c r="E65" s="70">
        <v>0</v>
      </c>
      <c r="F65" s="70">
        <v>0</v>
      </c>
      <c r="G65" s="70">
        <v>167182.13</v>
      </c>
      <c r="H65" s="70">
        <v>0</v>
      </c>
      <c r="I65" s="69">
        <f t="shared" si="0"/>
        <v>167182.13</v>
      </c>
      <c r="K65" s="71"/>
    </row>
    <row r="66" spans="1:11" ht="15" customHeight="1" x14ac:dyDescent="0.3">
      <c r="A66" s="83" t="s">
        <v>126</v>
      </c>
      <c r="B66" s="69">
        <v>692119.86</v>
      </c>
      <c r="C66" s="69">
        <v>0</v>
      </c>
      <c r="D66" s="69">
        <v>0</v>
      </c>
      <c r="E66" s="70">
        <v>0</v>
      </c>
      <c r="F66" s="70">
        <v>0</v>
      </c>
      <c r="G66" s="70">
        <v>692119.86</v>
      </c>
      <c r="H66" s="70">
        <v>0</v>
      </c>
      <c r="I66" s="69">
        <f t="shared" si="0"/>
        <v>692119.86</v>
      </c>
      <c r="K66" s="71"/>
    </row>
    <row r="67" spans="1:11" ht="15" customHeight="1" x14ac:dyDescent="0.3">
      <c r="A67" s="83" t="s">
        <v>127</v>
      </c>
      <c r="B67" s="69">
        <v>136983.34</v>
      </c>
      <c r="C67" s="69">
        <v>0</v>
      </c>
      <c r="D67" s="69">
        <v>0</v>
      </c>
      <c r="E67" s="70">
        <v>0</v>
      </c>
      <c r="F67" s="70">
        <v>0</v>
      </c>
      <c r="G67" s="70">
        <v>136983.34</v>
      </c>
      <c r="H67" s="70">
        <v>0</v>
      </c>
      <c r="I67" s="69">
        <f t="shared" si="0"/>
        <v>136983.34</v>
      </c>
      <c r="K67" s="71"/>
    </row>
    <row r="68" spans="1:11" ht="15" customHeight="1" x14ac:dyDescent="0.3">
      <c r="A68" s="83" t="s">
        <v>128</v>
      </c>
      <c r="B68" s="69">
        <v>916955.01</v>
      </c>
      <c r="C68" s="69">
        <v>0</v>
      </c>
      <c r="D68" s="69">
        <v>0</v>
      </c>
      <c r="E68" s="70">
        <v>0</v>
      </c>
      <c r="F68" s="70">
        <v>0</v>
      </c>
      <c r="G68" s="70">
        <v>916955.01</v>
      </c>
      <c r="H68" s="70">
        <v>0</v>
      </c>
      <c r="I68" s="69">
        <f t="shared" si="0"/>
        <v>916955.01</v>
      </c>
      <c r="K68" s="71"/>
    </row>
    <row r="69" spans="1:11" ht="15" customHeight="1" x14ac:dyDescent="0.3">
      <c r="A69" s="83" t="s">
        <v>129</v>
      </c>
      <c r="B69" s="69">
        <v>9160.82</v>
      </c>
      <c r="C69" s="69">
        <v>0</v>
      </c>
      <c r="D69" s="69">
        <v>0</v>
      </c>
      <c r="E69" s="70">
        <v>0</v>
      </c>
      <c r="F69" s="70">
        <v>0</v>
      </c>
      <c r="G69" s="70">
        <v>9160.82</v>
      </c>
      <c r="H69" s="70">
        <v>0</v>
      </c>
      <c r="I69" s="69">
        <f t="shared" si="0"/>
        <v>9160.82</v>
      </c>
      <c r="K69" s="71"/>
    </row>
    <row r="70" spans="1:11" ht="15" customHeight="1" x14ac:dyDescent="0.3">
      <c r="A70" s="83" t="s">
        <v>130</v>
      </c>
      <c r="B70" s="69">
        <v>146736.83999999901</v>
      </c>
      <c r="C70" s="69">
        <v>0</v>
      </c>
      <c r="D70" s="69">
        <v>0</v>
      </c>
      <c r="E70" s="70">
        <v>0</v>
      </c>
      <c r="F70" s="70">
        <v>0</v>
      </c>
      <c r="G70" s="70">
        <v>146736.83999999901</v>
      </c>
      <c r="H70" s="70">
        <v>0</v>
      </c>
      <c r="I70" s="69">
        <f t="shared" si="0"/>
        <v>146736.83999999901</v>
      </c>
      <c r="K70" s="71"/>
    </row>
    <row r="71" spans="1:11" ht="15" customHeight="1" x14ac:dyDescent="0.3">
      <c r="A71" s="83" t="s">
        <v>131</v>
      </c>
      <c r="B71" s="69">
        <v>183428.28</v>
      </c>
      <c r="C71" s="69">
        <v>0</v>
      </c>
      <c r="D71" s="69">
        <v>0</v>
      </c>
      <c r="E71" s="70">
        <v>0</v>
      </c>
      <c r="F71" s="70">
        <v>0</v>
      </c>
      <c r="G71" s="70">
        <v>183428.28</v>
      </c>
      <c r="H71" s="70">
        <v>0</v>
      </c>
      <c r="I71" s="69">
        <f t="shared" ref="I71:I134" si="1">+H71+G71</f>
        <v>183428.28</v>
      </c>
      <c r="K71" s="71"/>
    </row>
    <row r="72" spans="1:11" ht="15" customHeight="1" x14ac:dyDescent="0.3">
      <c r="A72" s="83" t="s">
        <v>132</v>
      </c>
      <c r="B72" s="69">
        <v>1630463.18</v>
      </c>
      <c r="C72" s="69">
        <v>0</v>
      </c>
      <c r="D72" s="69">
        <v>0</v>
      </c>
      <c r="E72" s="70">
        <v>0</v>
      </c>
      <c r="F72" s="70">
        <v>0</v>
      </c>
      <c r="G72" s="70">
        <v>1630463.18</v>
      </c>
      <c r="H72" s="70">
        <v>0</v>
      </c>
      <c r="I72" s="69">
        <f t="shared" si="1"/>
        <v>1630463.18</v>
      </c>
      <c r="K72" s="71"/>
    </row>
    <row r="73" spans="1:11" ht="15" customHeight="1" x14ac:dyDescent="0.3">
      <c r="A73" s="83" t="s">
        <v>133</v>
      </c>
      <c r="B73" s="69">
        <v>650402.87999999896</v>
      </c>
      <c r="C73" s="69">
        <v>0</v>
      </c>
      <c r="D73" s="69">
        <v>0</v>
      </c>
      <c r="E73" s="70">
        <v>0</v>
      </c>
      <c r="F73" s="70">
        <v>0</v>
      </c>
      <c r="G73" s="70">
        <v>650402.87999999896</v>
      </c>
      <c r="H73" s="70">
        <v>0</v>
      </c>
      <c r="I73" s="69">
        <f t="shared" si="1"/>
        <v>650402.87999999896</v>
      </c>
      <c r="K73" s="71"/>
    </row>
    <row r="74" spans="1:11" ht="15" customHeight="1" x14ac:dyDescent="0.3">
      <c r="A74" s="83" t="s">
        <v>134</v>
      </c>
      <c r="B74" s="69">
        <v>336266.49999999901</v>
      </c>
      <c r="C74" s="69">
        <v>0</v>
      </c>
      <c r="D74" s="69">
        <v>0</v>
      </c>
      <c r="E74" s="70">
        <v>0</v>
      </c>
      <c r="F74" s="70">
        <v>0</v>
      </c>
      <c r="G74" s="70">
        <v>336266.49999999901</v>
      </c>
      <c r="H74" s="70">
        <v>0</v>
      </c>
      <c r="I74" s="69">
        <f t="shared" si="1"/>
        <v>336266.49999999901</v>
      </c>
      <c r="K74" s="71"/>
    </row>
    <row r="75" spans="1:11" ht="15" customHeight="1" x14ac:dyDescent="0.3">
      <c r="A75" s="83" t="s">
        <v>135</v>
      </c>
      <c r="B75" s="69">
        <v>121415.79</v>
      </c>
      <c r="C75" s="69">
        <v>0</v>
      </c>
      <c r="D75" s="69">
        <v>0</v>
      </c>
      <c r="E75" s="70">
        <v>0</v>
      </c>
      <c r="F75" s="70">
        <v>0</v>
      </c>
      <c r="G75" s="70">
        <v>121415.79</v>
      </c>
      <c r="H75" s="70">
        <v>0</v>
      </c>
      <c r="I75" s="69">
        <f t="shared" si="1"/>
        <v>121415.79</v>
      </c>
      <c r="K75" s="71"/>
    </row>
    <row r="76" spans="1:11" ht="15" customHeight="1" x14ac:dyDescent="0.3">
      <c r="A76" s="83" t="s">
        <v>136</v>
      </c>
      <c r="B76" s="69">
        <v>0</v>
      </c>
      <c r="C76" s="69">
        <v>0</v>
      </c>
      <c r="D76" s="69">
        <v>0</v>
      </c>
      <c r="E76" s="70">
        <v>0</v>
      </c>
      <c r="F76" s="70">
        <v>0</v>
      </c>
      <c r="G76" s="70">
        <v>0</v>
      </c>
      <c r="H76" s="70">
        <v>0</v>
      </c>
      <c r="I76" s="69">
        <f t="shared" si="1"/>
        <v>0</v>
      </c>
      <c r="K76" s="71"/>
    </row>
    <row r="77" spans="1:11" ht="15" customHeight="1" x14ac:dyDescent="0.3">
      <c r="A77" s="83" t="s">
        <v>137</v>
      </c>
      <c r="B77" s="69">
        <v>248613.989999999</v>
      </c>
      <c r="C77" s="69">
        <v>0</v>
      </c>
      <c r="D77" s="69">
        <v>0</v>
      </c>
      <c r="E77" s="70">
        <v>0</v>
      </c>
      <c r="F77" s="70">
        <v>0</v>
      </c>
      <c r="G77" s="70">
        <v>248613.989999999</v>
      </c>
      <c r="H77" s="70">
        <v>0</v>
      </c>
      <c r="I77" s="69">
        <f t="shared" si="1"/>
        <v>248613.989999999</v>
      </c>
      <c r="K77" s="71"/>
    </row>
    <row r="78" spans="1:11" ht="15" customHeight="1" x14ac:dyDescent="0.3">
      <c r="A78" s="83" t="s">
        <v>138</v>
      </c>
      <c r="B78" s="69">
        <v>29068.37</v>
      </c>
      <c r="C78" s="69">
        <v>0</v>
      </c>
      <c r="D78" s="69">
        <v>0</v>
      </c>
      <c r="E78" s="70">
        <v>0</v>
      </c>
      <c r="F78" s="70">
        <v>0</v>
      </c>
      <c r="G78" s="70">
        <v>29068.37</v>
      </c>
      <c r="H78" s="70">
        <v>0</v>
      </c>
      <c r="I78" s="69">
        <f t="shared" si="1"/>
        <v>29068.37</v>
      </c>
      <c r="K78" s="71"/>
    </row>
    <row r="79" spans="1:11" ht="15" customHeight="1" x14ac:dyDescent="0.3">
      <c r="A79" s="83" t="s">
        <v>139</v>
      </c>
      <c r="B79" s="69">
        <v>185454.87</v>
      </c>
      <c r="C79" s="69">
        <v>0</v>
      </c>
      <c r="D79" s="69">
        <v>0</v>
      </c>
      <c r="E79" s="70">
        <v>0</v>
      </c>
      <c r="F79" s="70">
        <v>0</v>
      </c>
      <c r="G79" s="70">
        <v>185454.87</v>
      </c>
      <c r="H79" s="70">
        <v>0</v>
      </c>
      <c r="I79" s="69">
        <f t="shared" si="1"/>
        <v>185454.87</v>
      </c>
      <c r="K79" s="71"/>
    </row>
    <row r="80" spans="1:11" ht="15" customHeight="1" x14ac:dyDescent="0.3">
      <c r="A80" s="83" t="s">
        <v>140</v>
      </c>
      <c r="B80" s="69">
        <v>0</v>
      </c>
      <c r="C80" s="69">
        <v>0</v>
      </c>
      <c r="D80" s="69">
        <v>0</v>
      </c>
      <c r="E80" s="70">
        <v>0</v>
      </c>
      <c r="F80" s="70">
        <v>0</v>
      </c>
      <c r="G80" s="70">
        <v>0</v>
      </c>
      <c r="H80" s="70">
        <v>0</v>
      </c>
      <c r="I80" s="69">
        <f t="shared" si="1"/>
        <v>0</v>
      </c>
      <c r="K80" s="71"/>
    </row>
    <row r="81" spans="1:11" ht="15" customHeight="1" x14ac:dyDescent="0.3">
      <c r="A81" s="83" t="s">
        <v>141</v>
      </c>
      <c r="B81" s="69">
        <v>0</v>
      </c>
      <c r="C81" s="69">
        <v>0</v>
      </c>
      <c r="D81" s="69">
        <v>0</v>
      </c>
      <c r="E81" s="70">
        <v>0</v>
      </c>
      <c r="F81" s="70">
        <v>0</v>
      </c>
      <c r="G81" s="70">
        <v>0</v>
      </c>
      <c r="H81" s="70">
        <v>0</v>
      </c>
      <c r="I81" s="69">
        <f t="shared" si="1"/>
        <v>0</v>
      </c>
      <c r="K81" s="71"/>
    </row>
    <row r="82" spans="1:11" ht="15" customHeight="1" x14ac:dyDescent="0.3">
      <c r="A82" s="83" t="s">
        <v>142</v>
      </c>
      <c r="B82" s="69">
        <v>20833.669999999998</v>
      </c>
      <c r="C82" s="69">
        <v>0</v>
      </c>
      <c r="D82" s="69">
        <v>0</v>
      </c>
      <c r="E82" s="70">
        <v>0</v>
      </c>
      <c r="F82" s="70">
        <v>0</v>
      </c>
      <c r="G82" s="70">
        <v>20833.669999999998</v>
      </c>
      <c r="H82" s="70">
        <v>0</v>
      </c>
      <c r="I82" s="69">
        <f t="shared" si="1"/>
        <v>20833.669999999998</v>
      </c>
      <c r="K82" s="71"/>
    </row>
    <row r="83" spans="1:11" ht="15" customHeight="1" x14ac:dyDescent="0.3">
      <c r="A83" s="83" t="s">
        <v>143</v>
      </c>
      <c r="B83" s="69">
        <v>124282.15</v>
      </c>
      <c r="C83" s="69">
        <v>0</v>
      </c>
      <c r="D83" s="69">
        <v>0</v>
      </c>
      <c r="E83" s="70">
        <v>0</v>
      </c>
      <c r="F83" s="70">
        <v>0</v>
      </c>
      <c r="G83" s="70">
        <v>124282.15</v>
      </c>
      <c r="H83" s="70">
        <v>0</v>
      </c>
      <c r="I83" s="69">
        <f t="shared" si="1"/>
        <v>124282.15</v>
      </c>
      <c r="K83" s="71"/>
    </row>
    <row r="84" spans="1:11" ht="15" customHeight="1" x14ac:dyDescent="0.3">
      <c r="A84" s="83" t="s">
        <v>144</v>
      </c>
      <c r="B84" s="69">
        <v>136221.17000000001</v>
      </c>
      <c r="C84" s="69">
        <v>0</v>
      </c>
      <c r="D84" s="69">
        <v>0</v>
      </c>
      <c r="E84" s="70">
        <v>0</v>
      </c>
      <c r="F84" s="70">
        <v>0</v>
      </c>
      <c r="G84" s="70">
        <v>136221.17000000001</v>
      </c>
      <c r="H84" s="70">
        <v>0</v>
      </c>
      <c r="I84" s="69">
        <f t="shared" si="1"/>
        <v>136221.17000000001</v>
      </c>
      <c r="K84" s="71"/>
    </row>
    <row r="85" spans="1:11" ht="15" customHeight="1" x14ac:dyDescent="0.3">
      <c r="A85" s="83" t="s">
        <v>145</v>
      </c>
      <c r="B85" s="69">
        <v>264842.53999999998</v>
      </c>
      <c r="C85" s="69">
        <v>0</v>
      </c>
      <c r="D85" s="69">
        <v>0</v>
      </c>
      <c r="E85" s="70">
        <v>0</v>
      </c>
      <c r="F85" s="70">
        <v>0</v>
      </c>
      <c r="G85" s="70">
        <v>264842.53999999998</v>
      </c>
      <c r="H85" s="70">
        <v>0</v>
      </c>
      <c r="I85" s="69">
        <f t="shared" si="1"/>
        <v>264842.53999999998</v>
      </c>
      <c r="K85" s="71"/>
    </row>
    <row r="86" spans="1:11" ht="15" customHeight="1" x14ac:dyDescent="0.3">
      <c r="A86" s="83" t="s">
        <v>146</v>
      </c>
      <c r="B86" s="69">
        <v>265151.21999999997</v>
      </c>
      <c r="C86" s="69">
        <v>0</v>
      </c>
      <c r="D86" s="69">
        <v>0</v>
      </c>
      <c r="E86" s="70">
        <v>0</v>
      </c>
      <c r="F86" s="70">
        <v>0</v>
      </c>
      <c r="G86" s="70">
        <v>265151.21999999997</v>
      </c>
      <c r="H86" s="70">
        <v>0</v>
      </c>
      <c r="I86" s="69">
        <f t="shared" si="1"/>
        <v>265151.21999999997</v>
      </c>
      <c r="K86" s="71"/>
    </row>
    <row r="87" spans="1:11" ht="15" customHeight="1" x14ac:dyDescent="0.3">
      <c r="A87" s="83" t="s">
        <v>147</v>
      </c>
      <c r="B87" s="69">
        <v>816140.799999999</v>
      </c>
      <c r="C87" s="69">
        <v>0</v>
      </c>
      <c r="D87" s="69">
        <v>0</v>
      </c>
      <c r="E87" s="70">
        <v>0</v>
      </c>
      <c r="F87" s="70">
        <v>0</v>
      </c>
      <c r="G87" s="70">
        <v>816140.799999999</v>
      </c>
      <c r="H87" s="70">
        <v>0</v>
      </c>
      <c r="I87" s="69">
        <f t="shared" si="1"/>
        <v>816140.799999999</v>
      </c>
      <c r="K87" s="71"/>
    </row>
    <row r="88" spans="1:11" ht="15" customHeight="1" x14ac:dyDescent="0.3">
      <c r="A88" s="83" t="s">
        <v>148</v>
      </c>
      <c r="B88" s="69">
        <v>332717.03000000003</v>
      </c>
      <c r="C88" s="69">
        <v>0</v>
      </c>
      <c r="D88" s="69">
        <v>0</v>
      </c>
      <c r="E88" s="70">
        <v>0</v>
      </c>
      <c r="F88" s="70">
        <v>0</v>
      </c>
      <c r="G88" s="70">
        <v>332717.03000000003</v>
      </c>
      <c r="H88" s="70">
        <v>0</v>
      </c>
      <c r="I88" s="69">
        <f t="shared" si="1"/>
        <v>332717.03000000003</v>
      </c>
      <c r="K88" s="71"/>
    </row>
    <row r="89" spans="1:11" ht="15" customHeight="1" x14ac:dyDescent="0.3">
      <c r="A89" s="83" t="s">
        <v>149</v>
      </c>
      <c r="B89" s="69">
        <v>449582.99</v>
      </c>
      <c r="C89" s="69">
        <v>0</v>
      </c>
      <c r="D89" s="69">
        <v>0</v>
      </c>
      <c r="E89" s="70">
        <v>0</v>
      </c>
      <c r="F89" s="70">
        <v>0</v>
      </c>
      <c r="G89" s="70">
        <v>449582.99</v>
      </c>
      <c r="H89" s="70">
        <v>0</v>
      </c>
      <c r="I89" s="69">
        <f t="shared" si="1"/>
        <v>449582.99</v>
      </c>
      <c r="K89" s="71"/>
    </row>
    <row r="90" spans="1:11" ht="15" customHeight="1" x14ac:dyDescent="0.3">
      <c r="A90" s="83" t="s">
        <v>150</v>
      </c>
      <c r="B90" s="69">
        <v>25306.98</v>
      </c>
      <c r="C90" s="69">
        <v>0</v>
      </c>
      <c r="D90" s="69">
        <v>0</v>
      </c>
      <c r="E90" s="70">
        <v>0</v>
      </c>
      <c r="F90" s="70">
        <v>0</v>
      </c>
      <c r="G90" s="70">
        <v>25306.98</v>
      </c>
      <c r="H90" s="70">
        <v>0</v>
      </c>
      <c r="I90" s="69">
        <f t="shared" si="1"/>
        <v>25306.98</v>
      </c>
      <c r="K90" s="71"/>
    </row>
    <row r="91" spans="1:11" ht="15" customHeight="1" x14ac:dyDescent="0.3">
      <c r="A91" s="83" t="s">
        <v>151</v>
      </c>
      <c r="B91" s="69">
        <v>13735.42</v>
      </c>
      <c r="C91" s="69">
        <v>0</v>
      </c>
      <c r="D91" s="69">
        <v>0</v>
      </c>
      <c r="E91" s="70">
        <v>0</v>
      </c>
      <c r="F91" s="70">
        <v>0</v>
      </c>
      <c r="G91" s="70">
        <v>13735.42</v>
      </c>
      <c r="H91" s="70">
        <v>0</v>
      </c>
      <c r="I91" s="69">
        <f t="shared" si="1"/>
        <v>13735.42</v>
      </c>
      <c r="K91" s="71"/>
    </row>
    <row r="92" spans="1:11" ht="15" customHeight="1" x14ac:dyDescent="0.3">
      <c r="A92" s="83" t="s">
        <v>152</v>
      </c>
      <c r="B92" s="69">
        <v>1475759.29999999</v>
      </c>
      <c r="C92" s="69">
        <v>0</v>
      </c>
      <c r="D92" s="69">
        <v>0</v>
      </c>
      <c r="E92" s="70">
        <v>0</v>
      </c>
      <c r="F92" s="70">
        <v>0</v>
      </c>
      <c r="G92" s="70">
        <v>1475759.29999999</v>
      </c>
      <c r="H92" s="70">
        <v>0</v>
      </c>
      <c r="I92" s="69">
        <f t="shared" si="1"/>
        <v>1475759.29999999</v>
      </c>
      <c r="K92" s="71"/>
    </row>
    <row r="93" spans="1:11" ht="15" customHeight="1" x14ac:dyDescent="0.3">
      <c r="A93" s="83" t="s">
        <v>153</v>
      </c>
      <c r="B93" s="69">
        <v>57537.35</v>
      </c>
      <c r="C93" s="69">
        <v>0</v>
      </c>
      <c r="D93" s="69">
        <v>0</v>
      </c>
      <c r="E93" s="70">
        <v>0</v>
      </c>
      <c r="F93" s="70">
        <v>0</v>
      </c>
      <c r="G93" s="70">
        <v>57537.35</v>
      </c>
      <c r="H93" s="70">
        <v>0</v>
      </c>
      <c r="I93" s="69">
        <f t="shared" si="1"/>
        <v>57537.35</v>
      </c>
      <c r="K93" s="71"/>
    </row>
    <row r="94" spans="1:11" ht="15" customHeight="1" x14ac:dyDescent="0.3">
      <c r="A94" s="83" t="s">
        <v>154</v>
      </c>
      <c r="B94" s="69">
        <v>0</v>
      </c>
      <c r="C94" s="69">
        <v>0</v>
      </c>
      <c r="D94" s="69">
        <v>0</v>
      </c>
      <c r="E94" s="70">
        <v>0</v>
      </c>
      <c r="F94" s="70">
        <v>0</v>
      </c>
      <c r="G94" s="70">
        <v>0</v>
      </c>
      <c r="H94" s="70">
        <v>0</v>
      </c>
      <c r="I94" s="69">
        <f t="shared" si="1"/>
        <v>0</v>
      </c>
      <c r="K94" s="71"/>
    </row>
    <row r="95" spans="1:11" ht="15" customHeight="1" x14ac:dyDescent="0.3">
      <c r="A95" s="83" t="s">
        <v>155</v>
      </c>
      <c r="B95" s="69">
        <v>0</v>
      </c>
      <c r="C95" s="69">
        <v>0</v>
      </c>
      <c r="D95" s="69">
        <v>0</v>
      </c>
      <c r="E95" s="70">
        <v>0</v>
      </c>
      <c r="F95" s="70">
        <v>0</v>
      </c>
      <c r="G95" s="70">
        <v>0</v>
      </c>
      <c r="H95" s="70">
        <v>0</v>
      </c>
      <c r="I95" s="69">
        <f t="shared" si="1"/>
        <v>0</v>
      </c>
      <c r="K95" s="71"/>
    </row>
    <row r="96" spans="1:11" ht="15" customHeight="1" x14ac:dyDescent="0.3">
      <c r="A96" s="83" t="s">
        <v>156</v>
      </c>
      <c r="B96" s="69">
        <v>0</v>
      </c>
      <c r="C96" s="69">
        <v>41699.129999999997</v>
      </c>
      <c r="D96" s="69">
        <v>0</v>
      </c>
      <c r="E96" s="70">
        <v>0</v>
      </c>
      <c r="F96" s="70">
        <v>0</v>
      </c>
      <c r="G96" s="70">
        <v>0</v>
      </c>
      <c r="H96" s="70">
        <v>41699.129999999997</v>
      </c>
      <c r="I96" s="69">
        <f t="shared" si="1"/>
        <v>41699.129999999997</v>
      </c>
      <c r="K96" s="71"/>
    </row>
    <row r="97" spans="1:11" ht="15" customHeight="1" x14ac:dyDescent="0.3">
      <c r="A97" s="83" t="s">
        <v>157</v>
      </c>
      <c r="B97" s="69">
        <v>0</v>
      </c>
      <c r="C97" s="69">
        <v>0</v>
      </c>
      <c r="D97" s="69">
        <v>0</v>
      </c>
      <c r="E97" s="70">
        <v>0</v>
      </c>
      <c r="F97" s="70">
        <v>0</v>
      </c>
      <c r="G97" s="70">
        <v>0</v>
      </c>
      <c r="H97" s="70">
        <v>0</v>
      </c>
      <c r="I97" s="69">
        <f t="shared" si="1"/>
        <v>0</v>
      </c>
      <c r="K97" s="71"/>
    </row>
    <row r="98" spans="1:11" ht="15" customHeight="1" x14ac:dyDescent="0.3">
      <c r="A98" s="83" t="s">
        <v>158</v>
      </c>
      <c r="B98" s="69">
        <v>0</v>
      </c>
      <c r="C98" s="69">
        <v>441.82999999999902</v>
      </c>
      <c r="D98" s="69">
        <v>0</v>
      </c>
      <c r="E98" s="70">
        <v>0</v>
      </c>
      <c r="F98" s="70">
        <v>0</v>
      </c>
      <c r="G98" s="70">
        <v>0</v>
      </c>
      <c r="H98" s="70">
        <v>441.82999999999902</v>
      </c>
      <c r="I98" s="69">
        <f t="shared" si="1"/>
        <v>441.82999999999902</v>
      </c>
      <c r="K98" s="71"/>
    </row>
    <row r="99" spans="1:11" ht="15" customHeight="1" x14ac:dyDescent="0.3">
      <c r="A99" s="83" t="s">
        <v>159</v>
      </c>
      <c r="B99" s="69">
        <v>0</v>
      </c>
      <c r="C99" s="69">
        <v>0</v>
      </c>
      <c r="D99" s="69">
        <v>0</v>
      </c>
      <c r="E99" s="70">
        <v>0</v>
      </c>
      <c r="F99" s="70">
        <v>0</v>
      </c>
      <c r="G99" s="70">
        <v>0</v>
      </c>
      <c r="H99" s="70">
        <v>0</v>
      </c>
      <c r="I99" s="69">
        <f t="shared" si="1"/>
        <v>0</v>
      </c>
      <c r="K99" s="71"/>
    </row>
    <row r="100" spans="1:11" ht="15" customHeight="1" x14ac:dyDescent="0.3">
      <c r="A100" s="83" t="s">
        <v>160</v>
      </c>
      <c r="B100" s="69">
        <v>0</v>
      </c>
      <c r="C100" s="69">
        <v>11144.779999999901</v>
      </c>
      <c r="D100" s="69">
        <v>0</v>
      </c>
      <c r="E100" s="70">
        <v>0</v>
      </c>
      <c r="F100" s="70">
        <v>0</v>
      </c>
      <c r="G100" s="70">
        <v>0</v>
      </c>
      <c r="H100" s="70">
        <v>11144.779999999901</v>
      </c>
      <c r="I100" s="69">
        <f t="shared" si="1"/>
        <v>11144.779999999901</v>
      </c>
      <c r="K100" s="71"/>
    </row>
    <row r="101" spans="1:11" ht="15" customHeight="1" x14ac:dyDescent="0.3">
      <c r="A101" s="83" t="s">
        <v>161</v>
      </c>
      <c r="B101" s="69">
        <v>0</v>
      </c>
      <c r="C101" s="69">
        <v>16986.12</v>
      </c>
      <c r="D101" s="69">
        <v>0</v>
      </c>
      <c r="E101" s="70">
        <v>0</v>
      </c>
      <c r="F101" s="70">
        <v>0</v>
      </c>
      <c r="G101" s="70">
        <v>0</v>
      </c>
      <c r="H101" s="70">
        <v>16986.12</v>
      </c>
      <c r="I101" s="69">
        <f t="shared" si="1"/>
        <v>16986.12</v>
      </c>
      <c r="K101" s="71"/>
    </row>
    <row r="102" spans="1:11" ht="15" customHeight="1" x14ac:dyDescent="0.3">
      <c r="A102" s="83" t="s">
        <v>162</v>
      </c>
      <c r="B102" s="69">
        <v>0</v>
      </c>
      <c r="C102" s="69">
        <v>-4942.3</v>
      </c>
      <c r="D102" s="69">
        <v>0</v>
      </c>
      <c r="E102" s="70">
        <v>0</v>
      </c>
      <c r="F102" s="70">
        <v>0</v>
      </c>
      <c r="G102" s="70">
        <v>0</v>
      </c>
      <c r="H102" s="70">
        <v>-4942.3</v>
      </c>
      <c r="I102" s="69">
        <f t="shared" si="1"/>
        <v>-4942.3</v>
      </c>
      <c r="K102" s="71"/>
    </row>
    <row r="103" spans="1:11" ht="15" customHeight="1" x14ac:dyDescent="0.3">
      <c r="A103" s="83" t="s">
        <v>163</v>
      </c>
      <c r="B103" s="69">
        <v>0</v>
      </c>
      <c r="C103" s="69">
        <v>0</v>
      </c>
      <c r="D103" s="69">
        <v>0</v>
      </c>
      <c r="E103" s="70">
        <v>0</v>
      </c>
      <c r="F103" s="70">
        <v>0</v>
      </c>
      <c r="G103" s="70">
        <v>0</v>
      </c>
      <c r="H103" s="70">
        <v>0</v>
      </c>
      <c r="I103" s="69">
        <f t="shared" si="1"/>
        <v>0</v>
      </c>
      <c r="K103" s="71"/>
    </row>
    <row r="104" spans="1:11" ht="15" customHeight="1" x14ac:dyDescent="0.3">
      <c r="A104" s="83" t="s">
        <v>164</v>
      </c>
      <c r="B104" s="69">
        <v>0</v>
      </c>
      <c r="C104" s="69">
        <v>12917.79</v>
      </c>
      <c r="D104" s="69">
        <v>0</v>
      </c>
      <c r="E104" s="70">
        <v>0</v>
      </c>
      <c r="F104" s="70">
        <v>0</v>
      </c>
      <c r="G104" s="70">
        <v>0</v>
      </c>
      <c r="H104" s="70">
        <v>12917.79</v>
      </c>
      <c r="I104" s="69">
        <f t="shared" si="1"/>
        <v>12917.79</v>
      </c>
      <c r="K104" s="71"/>
    </row>
    <row r="105" spans="1:11" ht="15" customHeight="1" x14ac:dyDescent="0.3">
      <c r="A105" s="83" t="s">
        <v>165</v>
      </c>
      <c r="B105" s="69">
        <v>0</v>
      </c>
      <c r="C105" s="69">
        <v>0</v>
      </c>
      <c r="D105" s="69">
        <v>0</v>
      </c>
      <c r="E105" s="70">
        <v>0</v>
      </c>
      <c r="F105" s="70">
        <v>0</v>
      </c>
      <c r="G105" s="70">
        <v>0</v>
      </c>
      <c r="H105" s="70">
        <v>0</v>
      </c>
      <c r="I105" s="69">
        <f t="shared" si="1"/>
        <v>0</v>
      </c>
      <c r="K105" s="71"/>
    </row>
    <row r="106" spans="1:11" ht="15" customHeight="1" x14ac:dyDescent="0.3">
      <c r="A106" s="83" t="s">
        <v>166</v>
      </c>
      <c r="B106" s="69">
        <v>0</v>
      </c>
      <c r="C106" s="69">
        <v>0</v>
      </c>
      <c r="D106" s="69">
        <v>0</v>
      </c>
      <c r="E106" s="70">
        <v>0</v>
      </c>
      <c r="F106" s="70">
        <v>0</v>
      </c>
      <c r="G106" s="70">
        <v>0</v>
      </c>
      <c r="H106" s="70">
        <v>0</v>
      </c>
      <c r="I106" s="69">
        <f t="shared" si="1"/>
        <v>0</v>
      </c>
      <c r="K106" s="71"/>
    </row>
    <row r="107" spans="1:11" ht="15" customHeight="1" x14ac:dyDescent="0.3">
      <c r="A107" s="83" t="s">
        <v>167</v>
      </c>
      <c r="B107" s="69">
        <v>0</v>
      </c>
      <c r="C107" s="69">
        <v>5.16</v>
      </c>
      <c r="D107" s="69">
        <v>0</v>
      </c>
      <c r="E107" s="70">
        <v>0</v>
      </c>
      <c r="F107" s="70">
        <v>0</v>
      </c>
      <c r="G107" s="70">
        <v>0</v>
      </c>
      <c r="H107" s="70">
        <v>5.16</v>
      </c>
      <c r="I107" s="69">
        <f t="shared" si="1"/>
        <v>5.16</v>
      </c>
      <c r="K107" s="71"/>
    </row>
    <row r="108" spans="1:11" ht="15" customHeight="1" x14ac:dyDescent="0.3">
      <c r="A108" s="83" t="s">
        <v>168</v>
      </c>
      <c r="B108" s="69">
        <v>0</v>
      </c>
      <c r="C108" s="69">
        <v>12443.35</v>
      </c>
      <c r="D108" s="69">
        <v>0</v>
      </c>
      <c r="E108" s="70">
        <v>0</v>
      </c>
      <c r="F108" s="70">
        <v>0</v>
      </c>
      <c r="G108" s="70">
        <v>0</v>
      </c>
      <c r="H108" s="70">
        <v>12443.35</v>
      </c>
      <c r="I108" s="69">
        <f t="shared" si="1"/>
        <v>12443.35</v>
      </c>
      <c r="K108" s="71"/>
    </row>
    <row r="109" spans="1:11" ht="15" customHeight="1" x14ac:dyDescent="0.3">
      <c r="A109" s="83" t="s">
        <v>169</v>
      </c>
      <c r="B109" s="69">
        <v>0</v>
      </c>
      <c r="C109" s="69">
        <v>374.64</v>
      </c>
      <c r="D109" s="69">
        <v>0</v>
      </c>
      <c r="E109" s="70">
        <v>0</v>
      </c>
      <c r="F109" s="70">
        <v>0</v>
      </c>
      <c r="G109" s="70">
        <v>0</v>
      </c>
      <c r="H109" s="70">
        <v>374.64</v>
      </c>
      <c r="I109" s="69">
        <f t="shared" si="1"/>
        <v>374.64</v>
      </c>
      <c r="K109" s="71"/>
    </row>
    <row r="110" spans="1:11" ht="15" customHeight="1" x14ac:dyDescent="0.3">
      <c r="A110" s="83" t="s">
        <v>170</v>
      </c>
      <c r="B110" s="69">
        <v>0</v>
      </c>
      <c r="C110" s="69">
        <v>0</v>
      </c>
      <c r="D110" s="69">
        <v>0</v>
      </c>
      <c r="E110" s="70">
        <v>0</v>
      </c>
      <c r="F110" s="70">
        <v>0</v>
      </c>
      <c r="G110" s="70">
        <v>0</v>
      </c>
      <c r="H110" s="70">
        <v>0</v>
      </c>
      <c r="I110" s="69">
        <f t="shared" si="1"/>
        <v>0</v>
      </c>
      <c r="K110" s="71"/>
    </row>
    <row r="111" spans="1:11" ht="15" customHeight="1" x14ac:dyDescent="0.3">
      <c r="A111" s="83" t="s">
        <v>171</v>
      </c>
      <c r="B111" s="69">
        <v>0</v>
      </c>
      <c r="C111" s="69">
        <v>0</v>
      </c>
      <c r="D111" s="69">
        <v>0</v>
      </c>
      <c r="E111" s="70">
        <v>0</v>
      </c>
      <c r="F111" s="70">
        <v>0</v>
      </c>
      <c r="G111" s="70">
        <v>0</v>
      </c>
      <c r="H111" s="70">
        <v>0</v>
      </c>
      <c r="I111" s="69">
        <f t="shared" si="1"/>
        <v>0</v>
      </c>
      <c r="K111" s="71"/>
    </row>
    <row r="112" spans="1:11" ht="15" customHeight="1" x14ac:dyDescent="0.3">
      <c r="A112" s="83" t="s">
        <v>172</v>
      </c>
      <c r="B112" s="69">
        <v>0</v>
      </c>
      <c r="C112" s="69">
        <v>0</v>
      </c>
      <c r="D112" s="69">
        <v>0</v>
      </c>
      <c r="E112" s="70">
        <v>0</v>
      </c>
      <c r="F112" s="70">
        <v>0</v>
      </c>
      <c r="G112" s="70">
        <v>0</v>
      </c>
      <c r="H112" s="70">
        <v>0</v>
      </c>
      <c r="I112" s="69">
        <f t="shared" si="1"/>
        <v>0</v>
      </c>
      <c r="K112" s="71"/>
    </row>
    <row r="113" spans="1:11" ht="15" customHeight="1" x14ac:dyDescent="0.3">
      <c r="A113" s="83" t="s">
        <v>173</v>
      </c>
      <c r="B113" s="69">
        <v>0</v>
      </c>
      <c r="C113" s="69">
        <v>4777.96</v>
      </c>
      <c r="D113" s="69">
        <v>0</v>
      </c>
      <c r="E113" s="70">
        <v>0</v>
      </c>
      <c r="F113" s="70">
        <v>0</v>
      </c>
      <c r="G113" s="70">
        <v>0</v>
      </c>
      <c r="H113" s="70">
        <v>4777.96</v>
      </c>
      <c r="I113" s="69">
        <f t="shared" si="1"/>
        <v>4777.96</v>
      </c>
      <c r="K113" s="71"/>
    </row>
    <row r="114" spans="1:11" ht="15" customHeight="1" x14ac:dyDescent="0.3">
      <c r="A114" s="83" t="s">
        <v>174</v>
      </c>
      <c r="B114" s="69">
        <v>0</v>
      </c>
      <c r="C114" s="69">
        <v>0</v>
      </c>
      <c r="D114" s="69">
        <v>0</v>
      </c>
      <c r="E114" s="70">
        <v>0</v>
      </c>
      <c r="F114" s="70">
        <v>0</v>
      </c>
      <c r="G114" s="70">
        <v>0</v>
      </c>
      <c r="H114" s="70">
        <v>0</v>
      </c>
      <c r="I114" s="69">
        <f t="shared" si="1"/>
        <v>0</v>
      </c>
      <c r="K114" s="71"/>
    </row>
    <row r="115" spans="1:11" ht="15" customHeight="1" x14ac:dyDescent="0.3">
      <c r="A115" s="83" t="s">
        <v>175</v>
      </c>
      <c r="B115" s="69">
        <v>0</v>
      </c>
      <c r="C115" s="69">
        <v>0</v>
      </c>
      <c r="D115" s="69">
        <v>0</v>
      </c>
      <c r="E115" s="70">
        <v>0</v>
      </c>
      <c r="F115" s="70">
        <v>0</v>
      </c>
      <c r="G115" s="70">
        <v>0</v>
      </c>
      <c r="H115" s="70">
        <v>0</v>
      </c>
      <c r="I115" s="69">
        <f t="shared" si="1"/>
        <v>0</v>
      </c>
      <c r="K115" s="71"/>
    </row>
    <row r="116" spans="1:11" ht="15" customHeight="1" x14ac:dyDescent="0.3">
      <c r="A116" s="83" t="s">
        <v>176</v>
      </c>
      <c r="B116" s="69">
        <v>0</v>
      </c>
      <c r="C116" s="69">
        <v>11574.01</v>
      </c>
      <c r="D116" s="69">
        <v>0</v>
      </c>
      <c r="E116" s="70">
        <v>0</v>
      </c>
      <c r="F116" s="70">
        <v>0</v>
      </c>
      <c r="G116" s="70">
        <v>0</v>
      </c>
      <c r="H116" s="70">
        <v>11574.01</v>
      </c>
      <c r="I116" s="69">
        <f t="shared" si="1"/>
        <v>11574.01</v>
      </c>
      <c r="K116" s="71"/>
    </row>
    <row r="117" spans="1:11" ht="15" customHeight="1" x14ac:dyDescent="0.3">
      <c r="A117" s="83" t="s">
        <v>177</v>
      </c>
      <c r="B117" s="69">
        <v>0</v>
      </c>
      <c r="C117" s="69">
        <v>710.51</v>
      </c>
      <c r="D117" s="69">
        <v>0</v>
      </c>
      <c r="E117" s="70">
        <v>0</v>
      </c>
      <c r="F117" s="70">
        <v>0</v>
      </c>
      <c r="G117" s="70">
        <v>0</v>
      </c>
      <c r="H117" s="70">
        <v>710.51</v>
      </c>
      <c r="I117" s="69">
        <f t="shared" si="1"/>
        <v>710.51</v>
      </c>
      <c r="K117" s="71"/>
    </row>
    <row r="118" spans="1:11" ht="15" customHeight="1" x14ac:dyDescent="0.3">
      <c r="A118" s="83" t="s">
        <v>178</v>
      </c>
      <c r="B118" s="69">
        <v>0</v>
      </c>
      <c r="C118" s="69">
        <v>9677.98</v>
      </c>
      <c r="D118" s="69">
        <v>0</v>
      </c>
      <c r="E118" s="70">
        <v>0</v>
      </c>
      <c r="F118" s="70">
        <v>0</v>
      </c>
      <c r="G118" s="70">
        <v>0</v>
      </c>
      <c r="H118" s="70">
        <v>9677.98</v>
      </c>
      <c r="I118" s="69">
        <f t="shared" si="1"/>
        <v>9677.98</v>
      </c>
      <c r="K118" s="71"/>
    </row>
    <row r="119" spans="1:11" ht="15" customHeight="1" x14ac:dyDescent="0.3">
      <c r="A119" s="83" t="s">
        <v>179</v>
      </c>
      <c r="B119" s="69">
        <v>0</v>
      </c>
      <c r="C119" s="69">
        <v>0</v>
      </c>
      <c r="D119" s="69">
        <v>0</v>
      </c>
      <c r="E119" s="70">
        <v>0</v>
      </c>
      <c r="F119" s="70">
        <v>0</v>
      </c>
      <c r="G119" s="70">
        <v>0</v>
      </c>
      <c r="H119" s="70">
        <v>0</v>
      </c>
      <c r="I119" s="69">
        <f t="shared" si="1"/>
        <v>0</v>
      </c>
      <c r="K119" s="71"/>
    </row>
    <row r="120" spans="1:11" ht="15" customHeight="1" x14ac:dyDescent="0.3">
      <c r="A120" s="83" t="s">
        <v>180</v>
      </c>
      <c r="B120" s="69">
        <v>0</v>
      </c>
      <c r="C120" s="69">
        <v>18227.209999999901</v>
      </c>
      <c r="D120" s="69">
        <v>0</v>
      </c>
      <c r="E120" s="70">
        <v>0</v>
      </c>
      <c r="F120" s="70">
        <v>0</v>
      </c>
      <c r="G120" s="70">
        <v>0</v>
      </c>
      <c r="H120" s="70">
        <v>18227.209999999901</v>
      </c>
      <c r="I120" s="69">
        <f t="shared" si="1"/>
        <v>18227.209999999901</v>
      </c>
      <c r="K120" s="71"/>
    </row>
    <row r="121" spans="1:11" ht="15" customHeight="1" x14ac:dyDescent="0.3">
      <c r="A121" s="83" t="s">
        <v>181</v>
      </c>
      <c r="B121" s="69">
        <v>0</v>
      </c>
      <c r="C121" s="69">
        <v>0</v>
      </c>
      <c r="D121" s="69">
        <v>0</v>
      </c>
      <c r="E121" s="70">
        <v>0</v>
      </c>
      <c r="F121" s="70">
        <v>0</v>
      </c>
      <c r="G121" s="70">
        <v>0</v>
      </c>
      <c r="H121" s="70">
        <v>0</v>
      </c>
      <c r="I121" s="69">
        <f t="shared" si="1"/>
        <v>0</v>
      </c>
      <c r="K121" s="71"/>
    </row>
    <row r="122" spans="1:11" ht="15" customHeight="1" x14ac:dyDescent="0.3">
      <c r="A122" s="83" t="s">
        <v>182</v>
      </c>
      <c r="B122" s="69">
        <v>0</v>
      </c>
      <c r="C122" s="69">
        <v>5.69</v>
      </c>
      <c r="D122" s="69">
        <v>0</v>
      </c>
      <c r="E122" s="70">
        <v>0</v>
      </c>
      <c r="F122" s="70">
        <v>0</v>
      </c>
      <c r="G122" s="70">
        <v>0</v>
      </c>
      <c r="H122" s="70">
        <v>5.69</v>
      </c>
      <c r="I122" s="69">
        <f t="shared" si="1"/>
        <v>5.69</v>
      </c>
      <c r="K122" s="71"/>
    </row>
    <row r="123" spans="1:11" ht="13.5" customHeight="1" x14ac:dyDescent="0.3">
      <c r="A123" s="83" t="s">
        <v>183</v>
      </c>
      <c r="B123" s="69">
        <v>0</v>
      </c>
      <c r="C123" s="69">
        <v>592.66</v>
      </c>
      <c r="D123" s="69">
        <v>0</v>
      </c>
      <c r="E123" s="70">
        <v>0</v>
      </c>
      <c r="F123" s="70">
        <v>0</v>
      </c>
      <c r="G123" s="70">
        <v>0</v>
      </c>
      <c r="H123" s="70">
        <v>592.66</v>
      </c>
      <c r="I123" s="69">
        <f t="shared" si="1"/>
        <v>592.66</v>
      </c>
      <c r="K123" s="71"/>
    </row>
    <row r="124" spans="1:11" ht="15" customHeight="1" x14ac:dyDescent="0.3">
      <c r="A124" s="83" t="s">
        <v>184</v>
      </c>
      <c r="B124" s="69">
        <v>0</v>
      </c>
      <c r="C124" s="69">
        <v>28954.25</v>
      </c>
      <c r="D124" s="69">
        <v>0</v>
      </c>
      <c r="E124" s="70">
        <v>0</v>
      </c>
      <c r="F124" s="70">
        <v>0</v>
      </c>
      <c r="G124" s="70">
        <v>0</v>
      </c>
      <c r="H124" s="70">
        <v>28954.25</v>
      </c>
      <c r="I124" s="69">
        <f t="shared" si="1"/>
        <v>28954.25</v>
      </c>
      <c r="K124" s="71"/>
    </row>
    <row r="125" spans="1:11" ht="15" customHeight="1" x14ac:dyDescent="0.3">
      <c r="A125" s="83" t="s">
        <v>185</v>
      </c>
      <c r="B125" s="69">
        <v>0</v>
      </c>
      <c r="C125" s="69">
        <v>441.82999999999902</v>
      </c>
      <c r="D125" s="69">
        <v>0</v>
      </c>
      <c r="E125" s="70">
        <v>0</v>
      </c>
      <c r="F125" s="70">
        <v>0</v>
      </c>
      <c r="G125" s="70">
        <v>0</v>
      </c>
      <c r="H125" s="70">
        <v>441.82999999999902</v>
      </c>
      <c r="I125" s="69">
        <f t="shared" si="1"/>
        <v>441.82999999999902</v>
      </c>
      <c r="K125" s="71"/>
    </row>
    <row r="126" spans="1:11" ht="15" customHeight="1" x14ac:dyDescent="0.3">
      <c r="A126" s="83" t="s">
        <v>186</v>
      </c>
      <c r="B126" s="69">
        <v>0</v>
      </c>
      <c r="C126" s="69">
        <v>0</v>
      </c>
      <c r="D126" s="69">
        <v>0</v>
      </c>
      <c r="E126" s="70">
        <v>0</v>
      </c>
      <c r="F126" s="70">
        <v>0</v>
      </c>
      <c r="G126" s="70">
        <v>0</v>
      </c>
      <c r="H126" s="70">
        <v>0</v>
      </c>
      <c r="I126" s="69">
        <f t="shared" si="1"/>
        <v>0</v>
      </c>
      <c r="K126" s="71"/>
    </row>
    <row r="127" spans="1:11" ht="15" customHeight="1" x14ac:dyDescent="0.3">
      <c r="A127" s="83" t="s">
        <v>187</v>
      </c>
      <c r="B127" s="69">
        <v>0</v>
      </c>
      <c r="C127" s="69">
        <v>0</v>
      </c>
      <c r="D127" s="69">
        <v>0</v>
      </c>
      <c r="E127" s="70">
        <v>0</v>
      </c>
      <c r="F127" s="70">
        <v>0</v>
      </c>
      <c r="G127" s="70">
        <v>0</v>
      </c>
      <c r="H127" s="70">
        <v>0</v>
      </c>
      <c r="I127" s="69">
        <f t="shared" si="1"/>
        <v>0</v>
      </c>
      <c r="K127" s="71"/>
    </row>
    <row r="128" spans="1:11" ht="15" customHeight="1" x14ac:dyDescent="0.3">
      <c r="A128" s="83" t="s">
        <v>188</v>
      </c>
      <c r="B128" s="69">
        <v>0</v>
      </c>
      <c r="C128" s="69">
        <v>0</v>
      </c>
      <c r="D128" s="69">
        <v>0</v>
      </c>
      <c r="E128" s="70">
        <v>0</v>
      </c>
      <c r="F128" s="70">
        <v>0</v>
      </c>
      <c r="G128" s="70">
        <v>0</v>
      </c>
      <c r="H128" s="70">
        <v>0</v>
      </c>
      <c r="I128" s="69">
        <f t="shared" si="1"/>
        <v>0</v>
      </c>
      <c r="K128" s="71"/>
    </row>
    <row r="129" spans="1:11" ht="15" customHeight="1" x14ac:dyDescent="0.3">
      <c r="A129" s="83" t="s">
        <v>189</v>
      </c>
      <c r="B129" s="69">
        <v>0</v>
      </c>
      <c r="C129" s="69">
        <v>0</v>
      </c>
      <c r="D129" s="69">
        <v>0</v>
      </c>
      <c r="E129" s="70">
        <v>0</v>
      </c>
      <c r="F129" s="70">
        <v>0</v>
      </c>
      <c r="G129" s="70">
        <v>0</v>
      </c>
      <c r="H129" s="70">
        <v>0</v>
      </c>
      <c r="I129" s="69">
        <f t="shared" si="1"/>
        <v>0</v>
      </c>
      <c r="K129" s="71"/>
    </row>
    <row r="130" spans="1:11" ht="15" customHeight="1" x14ac:dyDescent="0.3">
      <c r="A130" s="84" t="s">
        <v>190</v>
      </c>
      <c r="B130" s="69">
        <v>0</v>
      </c>
      <c r="C130" s="69">
        <v>0</v>
      </c>
      <c r="D130" s="69">
        <v>0</v>
      </c>
      <c r="E130" s="70">
        <v>0</v>
      </c>
      <c r="F130" s="70">
        <v>0</v>
      </c>
      <c r="G130" s="70">
        <v>0</v>
      </c>
      <c r="H130" s="70">
        <v>0</v>
      </c>
      <c r="I130" s="69">
        <f t="shared" si="1"/>
        <v>0</v>
      </c>
      <c r="K130" s="71"/>
    </row>
    <row r="131" spans="1:11" ht="15" customHeight="1" x14ac:dyDescent="0.3">
      <c r="A131" s="92" t="s">
        <v>191</v>
      </c>
      <c r="B131" s="75">
        <v>9436362.4800000004</v>
      </c>
      <c r="C131" s="75">
        <v>166032.6</v>
      </c>
      <c r="D131" s="75">
        <v>0</v>
      </c>
      <c r="E131" s="76">
        <v>0</v>
      </c>
      <c r="F131" s="76">
        <v>0</v>
      </c>
      <c r="G131" s="76">
        <v>9436362.4800000004</v>
      </c>
      <c r="H131" s="76">
        <v>166032.6</v>
      </c>
      <c r="I131" s="75">
        <f t="shared" si="1"/>
        <v>9602395.0800000001</v>
      </c>
      <c r="K131" s="71"/>
    </row>
    <row r="132" spans="1:11" ht="15" customHeight="1" x14ac:dyDescent="0.3">
      <c r="A132" s="82" t="s">
        <v>192</v>
      </c>
      <c r="B132" s="69"/>
      <c r="C132" s="69"/>
      <c r="D132" s="69"/>
      <c r="E132"/>
      <c r="F132"/>
      <c r="G132"/>
      <c r="H132"/>
      <c r="I132" s="69"/>
      <c r="K132" s="67"/>
    </row>
    <row r="133" spans="1:11" ht="15" customHeight="1" x14ac:dyDescent="0.3">
      <c r="A133" s="83" t="s">
        <v>193</v>
      </c>
      <c r="B133" s="69">
        <v>182304.49999999901</v>
      </c>
      <c r="C133" s="69">
        <v>0</v>
      </c>
      <c r="D133" s="69">
        <v>0</v>
      </c>
      <c r="E133" s="70">
        <v>0</v>
      </c>
      <c r="F133" s="70">
        <v>0</v>
      </c>
      <c r="G133" s="70">
        <v>182304.49999999901</v>
      </c>
      <c r="H133" s="70">
        <v>0</v>
      </c>
      <c r="I133" s="69">
        <f t="shared" si="1"/>
        <v>182304.49999999901</v>
      </c>
      <c r="K133" s="71"/>
    </row>
    <row r="134" spans="1:11" ht="15" customHeight="1" x14ac:dyDescent="0.3">
      <c r="A134" s="83" t="s">
        <v>194</v>
      </c>
      <c r="B134" s="69">
        <v>0</v>
      </c>
      <c r="C134" s="69">
        <v>0</v>
      </c>
      <c r="D134" s="69">
        <v>0</v>
      </c>
      <c r="E134" s="70">
        <v>0</v>
      </c>
      <c r="F134" s="70">
        <v>0</v>
      </c>
      <c r="G134" s="70">
        <v>0</v>
      </c>
      <c r="H134" s="70">
        <v>0</v>
      </c>
      <c r="I134" s="69">
        <f t="shared" si="1"/>
        <v>0</v>
      </c>
      <c r="K134" s="71"/>
    </row>
    <row r="135" spans="1:11" ht="15" customHeight="1" x14ac:dyDescent="0.3">
      <c r="A135" s="83" t="s">
        <v>195</v>
      </c>
      <c r="B135" s="69">
        <v>3347.68</v>
      </c>
      <c r="C135" s="69">
        <v>0</v>
      </c>
      <c r="D135" s="69">
        <v>0</v>
      </c>
      <c r="E135" s="70">
        <v>0</v>
      </c>
      <c r="F135" s="70">
        <v>0</v>
      </c>
      <c r="G135" s="70">
        <v>3347.68</v>
      </c>
      <c r="H135" s="70">
        <v>0</v>
      </c>
      <c r="I135" s="69">
        <f t="shared" ref="I135:I197" si="2">+H135+G135</f>
        <v>3347.68</v>
      </c>
      <c r="K135" s="71"/>
    </row>
    <row r="136" spans="1:11" ht="15" customHeight="1" x14ac:dyDescent="0.3">
      <c r="A136" s="83" t="s">
        <v>196</v>
      </c>
      <c r="B136" s="69">
        <v>236969.889999999</v>
      </c>
      <c r="C136" s="69">
        <v>0</v>
      </c>
      <c r="D136" s="69">
        <v>0</v>
      </c>
      <c r="E136" s="70">
        <v>0</v>
      </c>
      <c r="F136" s="70">
        <v>0</v>
      </c>
      <c r="G136" s="70">
        <v>236969.889999999</v>
      </c>
      <c r="H136" s="70">
        <v>0</v>
      </c>
      <c r="I136" s="69">
        <f t="shared" si="2"/>
        <v>236969.889999999</v>
      </c>
      <c r="K136" s="71"/>
    </row>
    <row r="137" spans="1:11" ht="15" customHeight="1" x14ac:dyDescent="0.3">
      <c r="A137" s="83" t="s">
        <v>197</v>
      </c>
      <c r="B137" s="69">
        <v>94909.03</v>
      </c>
      <c r="C137" s="69">
        <v>0</v>
      </c>
      <c r="D137" s="69">
        <v>0</v>
      </c>
      <c r="E137" s="70">
        <v>0</v>
      </c>
      <c r="F137" s="70">
        <v>0</v>
      </c>
      <c r="G137" s="70">
        <v>94909.03</v>
      </c>
      <c r="H137" s="70">
        <v>0</v>
      </c>
      <c r="I137" s="69">
        <f t="shared" si="2"/>
        <v>94909.03</v>
      </c>
      <c r="K137" s="71"/>
    </row>
    <row r="138" spans="1:11" ht="15" customHeight="1" x14ac:dyDescent="0.3">
      <c r="A138" s="83" t="s">
        <v>198</v>
      </c>
      <c r="B138" s="69">
        <v>10940.98</v>
      </c>
      <c r="C138" s="69">
        <v>0</v>
      </c>
      <c r="D138" s="69">
        <v>0</v>
      </c>
      <c r="E138" s="70">
        <v>0</v>
      </c>
      <c r="F138" s="70">
        <v>0</v>
      </c>
      <c r="G138" s="70">
        <v>10940.98</v>
      </c>
      <c r="H138" s="70">
        <v>0</v>
      </c>
      <c r="I138" s="69">
        <f t="shared" si="2"/>
        <v>10940.98</v>
      </c>
      <c r="K138" s="71"/>
    </row>
    <row r="139" spans="1:11" ht="15" customHeight="1" x14ac:dyDescent="0.3">
      <c r="A139" s="83" t="s">
        <v>199</v>
      </c>
      <c r="B139" s="69">
        <v>1415.89</v>
      </c>
      <c r="C139" s="69">
        <v>0</v>
      </c>
      <c r="D139" s="69">
        <v>0</v>
      </c>
      <c r="E139" s="70">
        <v>0</v>
      </c>
      <c r="F139" s="70">
        <v>0</v>
      </c>
      <c r="G139" s="70">
        <v>1415.89</v>
      </c>
      <c r="H139" s="70">
        <v>0</v>
      </c>
      <c r="I139" s="69">
        <f t="shared" si="2"/>
        <v>1415.89</v>
      </c>
      <c r="K139" s="71"/>
    </row>
    <row r="140" spans="1:11" ht="15" customHeight="1" x14ac:dyDescent="0.3">
      <c r="A140" s="83" t="s">
        <v>200</v>
      </c>
      <c r="B140" s="69">
        <v>2703.06</v>
      </c>
      <c r="C140" s="69">
        <v>0</v>
      </c>
      <c r="D140" s="69">
        <v>0</v>
      </c>
      <c r="E140" s="70">
        <v>0</v>
      </c>
      <c r="F140" s="70">
        <v>0</v>
      </c>
      <c r="G140" s="70">
        <v>2703.06</v>
      </c>
      <c r="H140" s="70">
        <v>0</v>
      </c>
      <c r="I140" s="69">
        <f t="shared" si="2"/>
        <v>2703.06</v>
      </c>
      <c r="K140" s="71"/>
    </row>
    <row r="141" spans="1:11" ht="15" customHeight="1" x14ac:dyDescent="0.3">
      <c r="A141" s="83" t="s">
        <v>201</v>
      </c>
      <c r="B141" s="69">
        <v>0</v>
      </c>
      <c r="C141" s="69">
        <v>0</v>
      </c>
      <c r="D141" s="69">
        <v>0</v>
      </c>
      <c r="E141" s="70">
        <v>0</v>
      </c>
      <c r="F141" s="70">
        <v>0</v>
      </c>
      <c r="G141" s="70">
        <v>0</v>
      </c>
      <c r="H141" s="70">
        <v>0</v>
      </c>
      <c r="I141" s="69">
        <f t="shared" si="2"/>
        <v>0</v>
      </c>
      <c r="K141" s="71"/>
    </row>
    <row r="142" spans="1:11" ht="15" customHeight="1" x14ac:dyDescent="0.3">
      <c r="A142" s="83" t="s">
        <v>202</v>
      </c>
      <c r="B142" s="69">
        <v>115920.6</v>
      </c>
      <c r="C142" s="69">
        <v>0</v>
      </c>
      <c r="D142" s="69">
        <v>0</v>
      </c>
      <c r="E142" s="70">
        <v>0</v>
      </c>
      <c r="F142" s="70">
        <v>0</v>
      </c>
      <c r="G142" s="70">
        <v>115920.6</v>
      </c>
      <c r="H142" s="70">
        <v>0</v>
      </c>
      <c r="I142" s="69">
        <f t="shared" si="2"/>
        <v>115920.6</v>
      </c>
      <c r="K142" s="71"/>
    </row>
    <row r="143" spans="1:11" ht="15" customHeight="1" x14ac:dyDescent="0.3">
      <c r="A143" s="83" t="s">
        <v>203</v>
      </c>
      <c r="B143" s="69">
        <v>36300.68</v>
      </c>
      <c r="C143" s="69">
        <v>0</v>
      </c>
      <c r="D143" s="69">
        <v>0</v>
      </c>
      <c r="E143" s="70">
        <v>0</v>
      </c>
      <c r="F143" s="70">
        <v>0</v>
      </c>
      <c r="G143" s="70">
        <v>36300.68</v>
      </c>
      <c r="H143" s="70">
        <v>0</v>
      </c>
      <c r="I143" s="69">
        <f t="shared" si="2"/>
        <v>36300.68</v>
      </c>
      <c r="K143" s="71"/>
    </row>
    <row r="144" spans="1:11" ht="15" customHeight="1" x14ac:dyDescent="0.3">
      <c r="A144" s="83" t="s">
        <v>204</v>
      </c>
      <c r="B144" s="69">
        <v>66751.11</v>
      </c>
      <c r="C144" s="69">
        <v>0</v>
      </c>
      <c r="D144" s="69">
        <v>0</v>
      </c>
      <c r="E144" s="70">
        <v>0</v>
      </c>
      <c r="F144" s="70">
        <v>0</v>
      </c>
      <c r="G144" s="70">
        <v>66751.11</v>
      </c>
      <c r="H144" s="70">
        <v>0</v>
      </c>
      <c r="I144" s="69">
        <f t="shared" si="2"/>
        <v>66751.11</v>
      </c>
      <c r="K144" s="71"/>
    </row>
    <row r="145" spans="1:11" ht="15" customHeight="1" x14ac:dyDescent="0.3">
      <c r="A145" s="83" t="s">
        <v>205</v>
      </c>
      <c r="B145" s="69">
        <v>1313.6</v>
      </c>
      <c r="C145" s="69">
        <v>0</v>
      </c>
      <c r="D145" s="69">
        <v>0</v>
      </c>
      <c r="E145" s="70">
        <v>0</v>
      </c>
      <c r="F145" s="70">
        <v>0</v>
      </c>
      <c r="G145" s="70">
        <v>1313.6</v>
      </c>
      <c r="H145" s="70">
        <v>0</v>
      </c>
      <c r="I145" s="69">
        <f t="shared" si="2"/>
        <v>1313.6</v>
      </c>
      <c r="K145" s="71"/>
    </row>
    <row r="146" spans="1:11" ht="15" customHeight="1" x14ac:dyDescent="0.3">
      <c r="A146" s="83" t="s">
        <v>206</v>
      </c>
      <c r="B146" s="69">
        <v>11409.17</v>
      </c>
      <c r="C146" s="69">
        <v>0</v>
      </c>
      <c r="D146" s="69">
        <v>0</v>
      </c>
      <c r="E146" s="70">
        <v>0</v>
      </c>
      <c r="F146" s="70">
        <v>0</v>
      </c>
      <c r="G146" s="70">
        <v>11409.17</v>
      </c>
      <c r="H146" s="70">
        <v>0</v>
      </c>
      <c r="I146" s="69">
        <f t="shared" si="2"/>
        <v>11409.17</v>
      </c>
      <c r="K146" s="71"/>
    </row>
    <row r="147" spans="1:11" ht="15" customHeight="1" x14ac:dyDescent="0.3">
      <c r="A147" s="83" t="s">
        <v>207</v>
      </c>
      <c r="B147" s="69">
        <v>0</v>
      </c>
      <c r="C147" s="69">
        <v>0</v>
      </c>
      <c r="D147" s="69">
        <v>0</v>
      </c>
      <c r="E147" s="70">
        <v>0</v>
      </c>
      <c r="F147" s="70">
        <v>0</v>
      </c>
      <c r="G147" s="70">
        <v>0</v>
      </c>
      <c r="H147" s="70">
        <v>0</v>
      </c>
      <c r="I147" s="69">
        <f t="shared" si="2"/>
        <v>0</v>
      </c>
      <c r="K147" s="71"/>
    </row>
    <row r="148" spans="1:11" ht="15" customHeight="1" x14ac:dyDescent="0.3">
      <c r="A148" s="83" t="s">
        <v>208</v>
      </c>
      <c r="B148" s="69">
        <v>0</v>
      </c>
      <c r="C148" s="69">
        <v>0</v>
      </c>
      <c r="D148" s="69">
        <v>0</v>
      </c>
      <c r="E148" s="70">
        <v>0</v>
      </c>
      <c r="F148" s="70">
        <v>0</v>
      </c>
      <c r="G148" s="70">
        <v>0</v>
      </c>
      <c r="H148" s="70">
        <v>0</v>
      </c>
      <c r="I148" s="69">
        <f t="shared" si="2"/>
        <v>0</v>
      </c>
      <c r="K148" s="71"/>
    </row>
    <row r="149" spans="1:11" ht="15" customHeight="1" x14ac:dyDescent="0.3">
      <c r="A149" s="83" t="s">
        <v>209</v>
      </c>
      <c r="B149" s="69">
        <v>24813.8999999999</v>
      </c>
      <c r="C149" s="69">
        <v>0</v>
      </c>
      <c r="D149" s="69">
        <v>0</v>
      </c>
      <c r="E149" s="70">
        <v>0</v>
      </c>
      <c r="F149" s="70">
        <v>0</v>
      </c>
      <c r="G149" s="70">
        <v>24813.8999999999</v>
      </c>
      <c r="H149" s="70">
        <v>0</v>
      </c>
      <c r="I149" s="69">
        <f t="shared" si="2"/>
        <v>24813.8999999999</v>
      </c>
      <c r="K149" s="71"/>
    </row>
    <row r="150" spans="1:11" ht="12.75" customHeight="1" x14ac:dyDescent="0.3">
      <c r="A150" s="83" t="s">
        <v>210</v>
      </c>
      <c r="B150" s="69">
        <v>230565.34999999899</v>
      </c>
      <c r="C150" s="69">
        <v>0</v>
      </c>
      <c r="D150" s="69">
        <v>0</v>
      </c>
      <c r="E150" s="70">
        <v>0</v>
      </c>
      <c r="F150" s="70">
        <v>0</v>
      </c>
      <c r="G150" s="70">
        <v>230565.34999999899</v>
      </c>
      <c r="H150" s="70">
        <v>0</v>
      </c>
      <c r="I150" s="69">
        <f t="shared" si="2"/>
        <v>230565.34999999899</v>
      </c>
      <c r="K150" s="71"/>
    </row>
    <row r="151" spans="1:11" ht="15" customHeight="1" x14ac:dyDescent="0.3">
      <c r="A151" s="83" t="s">
        <v>211</v>
      </c>
      <c r="B151" s="69">
        <v>393295.179999999</v>
      </c>
      <c r="C151" s="69">
        <v>0</v>
      </c>
      <c r="D151" s="69">
        <v>0</v>
      </c>
      <c r="E151" s="70">
        <v>0</v>
      </c>
      <c r="F151" s="70">
        <v>0</v>
      </c>
      <c r="G151" s="70">
        <v>393295.179999999</v>
      </c>
      <c r="H151" s="70">
        <v>0</v>
      </c>
      <c r="I151" s="69">
        <f t="shared" si="2"/>
        <v>393295.179999999</v>
      </c>
      <c r="K151" s="71"/>
    </row>
    <row r="152" spans="1:11" ht="15" customHeight="1" x14ac:dyDescent="0.3">
      <c r="A152" s="83" t="s">
        <v>212</v>
      </c>
      <c r="B152" s="69">
        <v>1179.99999999999</v>
      </c>
      <c r="C152" s="69">
        <v>0</v>
      </c>
      <c r="D152" s="69">
        <v>0</v>
      </c>
      <c r="E152" s="70">
        <v>0</v>
      </c>
      <c r="F152" s="70">
        <v>0</v>
      </c>
      <c r="G152" s="70">
        <v>1179.99999999999</v>
      </c>
      <c r="H152" s="70">
        <v>0</v>
      </c>
      <c r="I152" s="69">
        <f t="shared" si="2"/>
        <v>1179.99999999999</v>
      </c>
      <c r="K152" s="71"/>
    </row>
    <row r="153" spans="1:11" ht="15" customHeight="1" x14ac:dyDescent="0.3">
      <c r="A153" s="83" t="s">
        <v>213</v>
      </c>
      <c r="B153" s="69">
        <v>0</v>
      </c>
      <c r="C153" s="69">
        <v>0</v>
      </c>
      <c r="D153" s="69">
        <v>0</v>
      </c>
      <c r="E153" s="70">
        <v>0</v>
      </c>
      <c r="F153" s="70">
        <v>0</v>
      </c>
      <c r="G153" s="70">
        <v>0</v>
      </c>
      <c r="H153" s="70">
        <v>0</v>
      </c>
      <c r="I153" s="69">
        <f t="shared" si="2"/>
        <v>0</v>
      </c>
      <c r="K153" s="71"/>
    </row>
    <row r="154" spans="1:11" ht="15" customHeight="1" x14ac:dyDescent="0.3">
      <c r="A154" s="83" t="s">
        <v>214</v>
      </c>
      <c r="B154" s="69">
        <v>0</v>
      </c>
      <c r="C154" s="69">
        <v>0</v>
      </c>
      <c r="D154" s="69">
        <v>0</v>
      </c>
      <c r="E154" s="70">
        <v>0</v>
      </c>
      <c r="F154" s="70">
        <v>0</v>
      </c>
      <c r="G154" s="70">
        <v>0</v>
      </c>
      <c r="H154" s="70">
        <v>0</v>
      </c>
      <c r="I154" s="69">
        <f t="shared" si="2"/>
        <v>0</v>
      </c>
      <c r="K154" s="71"/>
    </row>
    <row r="155" spans="1:11" ht="15" customHeight="1" x14ac:dyDescent="0.3">
      <c r="A155" s="83" t="s">
        <v>215</v>
      </c>
      <c r="B155" s="69">
        <v>0</v>
      </c>
      <c r="C155" s="69">
        <v>0</v>
      </c>
      <c r="D155" s="69">
        <v>0</v>
      </c>
      <c r="E155" s="70">
        <v>0</v>
      </c>
      <c r="F155" s="70">
        <v>0</v>
      </c>
      <c r="G155" s="70">
        <v>0</v>
      </c>
      <c r="H155" s="70">
        <v>0</v>
      </c>
      <c r="I155" s="69">
        <f t="shared" si="2"/>
        <v>0</v>
      </c>
      <c r="K155" s="71"/>
    </row>
    <row r="156" spans="1:11" ht="15" customHeight="1" x14ac:dyDescent="0.3">
      <c r="A156" s="83" t="s">
        <v>216</v>
      </c>
      <c r="B156" s="69">
        <v>0</v>
      </c>
      <c r="C156" s="69">
        <v>0</v>
      </c>
      <c r="D156" s="69">
        <v>0</v>
      </c>
      <c r="E156" s="70">
        <v>0</v>
      </c>
      <c r="F156" s="70">
        <v>0</v>
      </c>
      <c r="G156" s="70">
        <v>0</v>
      </c>
      <c r="H156" s="70">
        <v>0</v>
      </c>
      <c r="I156" s="69">
        <f t="shared" si="2"/>
        <v>0</v>
      </c>
      <c r="K156" s="71"/>
    </row>
    <row r="157" spans="1:11" ht="15" customHeight="1" x14ac:dyDescent="0.3">
      <c r="A157" s="83" t="s">
        <v>217</v>
      </c>
      <c r="B157" s="69">
        <v>0</v>
      </c>
      <c r="C157" s="69">
        <v>0</v>
      </c>
      <c r="D157" s="69">
        <v>0</v>
      </c>
      <c r="E157" s="70">
        <v>0</v>
      </c>
      <c r="F157" s="70">
        <v>0</v>
      </c>
      <c r="G157" s="70">
        <v>0</v>
      </c>
      <c r="H157" s="70">
        <v>0</v>
      </c>
      <c r="I157" s="69">
        <f t="shared" si="2"/>
        <v>0</v>
      </c>
      <c r="K157" s="71"/>
    </row>
    <row r="158" spans="1:11" ht="15" customHeight="1" x14ac:dyDescent="0.3">
      <c r="A158" s="83" t="s">
        <v>218</v>
      </c>
      <c r="B158" s="69">
        <v>0</v>
      </c>
      <c r="C158" s="69">
        <v>0</v>
      </c>
      <c r="D158" s="69">
        <v>0</v>
      </c>
      <c r="E158" s="70">
        <v>0</v>
      </c>
      <c r="F158" s="70">
        <v>0</v>
      </c>
      <c r="G158" s="70">
        <v>0</v>
      </c>
      <c r="H158" s="70">
        <v>0</v>
      </c>
      <c r="I158" s="69">
        <f t="shared" si="2"/>
        <v>0</v>
      </c>
      <c r="K158" s="71"/>
    </row>
    <row r="159" spans="1:11" ht="13.5" customHeight="1" x14ac:dyDescent="0.3">
      <c r="A159" s="84" t="s">
        <v>219</v>
      </c>
      <c r="B159" s="85">
        <v>0</v>
      </c>
      <c r="C159" s="85">
        <v>0</v>
      </c>
      <c r="D159" s="85">
        <v>0</v>
      </c>
      <c r="E159" s="70">
        <v>0</v>
      </c>
      <c r="F159" s="70">
        <v>0</v>
      </c>
      <c r="G159" s="70">
        <v>0</v>
      </c>
      <c r="H159" s="70">
        <v>0</v>
      </c>
      <c r="I159" s="85">
        <f t="shared" si="2"/>
        <v>0</v>
      </c>
      <c r="K159" s="71"/>
    </row>
    <row r="160" spans="1:11" ht="15" customHeight="1" x14ac:dyDescent="0.3">
      <c r="A160" s="83" t="s">
        <v>220</v>
      </c>
      <c r="B160" s="69">
        <v>1414140.62</v>
      </c>
      <c r="C160" s="69">
        <v>0</v>
      </c>
      <c r="D160" s="69">
        <v>0</v>
      </c>
      <c r="E160" s="76">
        <v>0</v>
      </c>
      <c r="F160" s="76">
        <v>0</v>
      </c>
      <c r="G160" s="76">
        <v>1414140.62</v>
      </c>
      <c r="H160" s="76">
        <v>0</v>
      </c>
      <c r="I160" s="69">
        <f t="shared" si="2"/>
        <v>1414140.62</v>
      </c>
      <c r="K160" s="71"/>
    </row>
    <row r="161" spans="1:11" ht="15" customHeight="1" x14ac:dyDescent="0.3">
      <c r="A161" s="82" t="s">
        <v>221</v>
      </c>
      <c r="B161" s="69"/>
      <c r="C161" s="69"/>
      <c r="D161" s="69"/>
      <c r="E161"/>
      <c r="F161"/>
      <c r="G161"/>
      <c r="H161"/>
      <c r="I161" s="69"/>
      <c r="K161" s="67"/>
    </row>
    <row r="162" spans="1:11" ht="15" customHeight="1" x14ac:dyDescent="0.3">
      <c r="A162" s="83" t="s">
        <v>222</v>
      </c>
      <c r="B162" s="69">
        <v>90986.23</v>
      </c>
      <c r="C162" s="69">
        <v>0</v>
      </c>
      <c r="D162" s="69">
        <v>0</v>
      </c>
      <c r="E162" s="70">
        <v>0</v>
      </c>
      <c r="F162" s="70">
        <v>0</v>
      </c>
      <c r="G162" s="70">
        <v>90986.23</v>
      </c>
      <c r="H162" s="70">
        <v>0</v>
      </c>
      <c r="I162" s="69">
        <f t="shared" si="2"/>
        <v>90986.23</v>
      </c>
      <c r="K162" s="71"/>
    </row>
    <row r="163" spans="1:11" ht="15" customHeight="1" x14ac:dyDescent="0.3">
      <c r="A163" s="83" t="s">
        <v>223</v>
      </c>
      <c r="B163" s="69">
        <v>203937.56</v>
      </c>
      <c r="C163" s="69">
        <v>0</v>
      </c>
      <c r="D163" s="69">
        <v>0</v>
      </c>
      <c r="E163" s="70">
        <v>0</v>
      </c>
      <c r="F163" s="70">
        <v>0</v>
      </c>
      <c r="G163" s="70">
        <v>203937.56</v>
      </c>
      <c r="H163" s="70">
        <v>0</v>
      </c>
      <c r="I163" s="69">
        <f t="shared" si="2"/>
        <v>203937.56</v>
      </c>
      <c r="K163" s="71"/>
    </row>
    <row r="164" spans="1:11" ht="15" customHeight="1" x14ac:dyDescent="0.3">
      <c r="A164" s="83" t="s">
        <v>224</v>
      </c>
      <c r="B164" s="69">
        <v>175805.2</v>
      </c>
      <c r="C164" s="69">
        <v>0</v>
      </c>
      <c r="D164" s="69">
        <v>0</v>
      </c>
      <c r="E164" s="70">
        <v>0</v>
      </c>
      <c r="F164" s="70">
        <v>0</v>
      </c>
      <c r="G164" s="70">
        <v>175805.2</v>
      </c>
      <c r="H164" s="70">
        <v>0</v>
      </c>
      <c r="I164" s="69">
        <f t="shared" si="2"/>
        <v>175805.2</v>
      </c>
      <c r="K164" s="71"/>
    </row>
    <row r="165" spans="1:11" ht="15" customHeight="1" x14ac:dyDescent="0.3">
      <c r="A165" s="83" t="s">
        <v>225</v>
      </c>
      <c r="B165" s="69">
        <v>397264.80999999901</v>
      </c>
      <c r="C165" s="69">
        <v>0</v>
      </c>
      <c r="D165" s="69">
        <v>0</v>
      </c>
      <c r="E165" s="70">
        <v>0</v>
      </c>
      <c r="F165" s="70">
        <v>0</v>
      </c>
      <c r="G165" s="70">
        <v>397264.80999999901</v>
      </c>
      <c r="H165" s="70">
        <v>0</v>
      </c>
      <c r="I165" s="69">
        <f t="shared" si="2"/>
        <v>397264.80999999901</v>
      </c>
      <c r="K165" s="71"/>
    </row>
    <row r="166" spans="1:11" ht="15" customHeight="1" x14ac:dyDescent="0.3">
      <c r="A166" s="83" t="s">
        <v>226</v>
      </c>
      <c r="B166" s="69">
        <v>252894.79</v>
      </c>
      <c r="C166" s="69">
        <v>0</v>
      </c>
      <c r="D166" s="69">
        <v>0</v>
      </c>
      <c r="E166" s="70">
        <v>0</v>
      </c>
      <c r="F166" s="70">
        <v>0</v>
      </c>
      <c r="G166" s="70">
        <v>252894.79</v>
      </c>
      <c r="H166" s="70">
        <v>0</v>
      </c>
      <c r="I166" s="69">
        <f t="shared" si="2"/>
        <v>252894.79</v>
      </c>
      <c r="K166" s="71"/>
    </row>
    <row r="167" spans="1:11" ht="15" customHeight="1" x14ac:dyDescent="0.3">
      <c r="A167" s="83" t="s">
        <v>227</v>
      </c>
      <c r="B167" s="69">
        <v>33224.400000000001</v>
      </c>
      <c r="C167" s="69">
        <v>0</v>
      </c>
      <c r="D167" s="69">
        <v>0</v>
      </c>
      <c r="E167" s="70">
        <v>0</v>
      </c>
      <c r="F167" s="70">
        <v>0</v>
      </c>
      <c r="G167" s="70">
        <v>33224.400000000001</v>
      </c>
      <c r="H167" s="70">
        <v>0</v>
      </c>
      <c r="I167" s="69">
        <f t="shared" si="2"/>
        <v>33224.400000000001</v>
      </c>
      <c r="K167" s="71"/>
    </row>
    <row r="168" spans="1:11" ht="15" customHeight="1" x14ac:dyDescent="0.3">
      <c r="A168" s="83" t="s">
        <v>228</v>
      </c>
      <c r="B168" s="69">
        <v>250506.59</v>
      </c>
      <c r="C168" s="69">
        <v>0</v>
      </c>
      <c r="D168" s="69">
        <v>0</v>
      </c>
      <c r="E168" s="70">
        <v>0</v>
      </c>
      <c r="F168" s="70">
        <v>0</v>
      </c>
      <c r="G168" s="70">
        <v>250506.59</v>
      </c>
      <c r="H168" s="70">
        <v>0</v>
      </c>
      <c r="I168" s="69">
        <f t="shared" si="2"/>
        <v>250506.59</v>
      </c>
      <c r="K168" s="71"/>
    </row>
    <row r="169" spans="1:11" ht="15" customHeight="1" x14ac:dyDescent="0.3">
      <c r="A169" s="83" t="s">
        <v>229</v>
      </c>
      <c r="B169" s="69">
        <v>337920.89999999898</v>
      </c>
      <c r="C169" s="69">
        <v>0</v>
      </c>
      <c r="D169" s="69">
        <v>0</v>
      </c>
      <c r="E169" s="70">
        <v>0</v>
      </c>
      <c r="F169" s="70">
        <v>0</v>
      </c>
      <c r="G169" s="70">
        <v>337920.89999999898</v>
      </c>
      <c r="H169" s="70">
        <v>0</v>
      </c>
      <c r="I169" s="69">
        <f t="shared" si="2"/>
        <v>337920.89999999898</v>
      </c>
      <c r="K169" s="71"/>
    </row>
    <row r="170" spans="1:11" ht="15" customHeight="1" x14ac:dyDescent="0.3">
      <c r="A170" s="83" t="s">
        <v>230</v>
      </c>
      <c r="B170" s="69">
        <v>395185.91</v>
      </c>
      <c r="C170" s="69">
        <v>0</v>
      </c>
      <c r="D170" s="69">
        <v>0</v>
      </c>
      <c r="E170" s="70">
        <v>0</v>
      </c>
      <c r="F170" s="70">
        <v>0</v>
      </c>
      <c r="G170" s="70">
        <v>395185.91</v>
      </c>
      <c r="H170" s="70">
        <v>0</v>
      </c>
      <c r="I170" s="69">
        <f t="shared" si="2"/>
        <v>395185.91</v>
      </c>
      <c r="K170" s="71"/>
    </row>
    <row r="171" spans="1:11" ht="15" customHeight="1" x14ac:dyDescent="0.3">
      <c r="A171" s="83" t="s">
        <v>231</v>
      </c>
      <c r="B171" s="69">
        <v>36309.360000000001</v>
      </c>
      <c r="C171" s="69">
        <v>0</v>
      </c>
      <c r="D171" s="69">
        <v>0</v>
      </c>
      <c r="E171" s="70">
        <v>0</v>
      </c>
      <c r="F171" s="70">
        <v>0</v>
      </c>
      <c r="G171" s="70">
        <v>36309.360000000001</v>
      </c>
      <c r="H171" s="70">
        <v>0</v>
      </c>
      <c r="I171" s="69">
        <f t="shared" si="2"/>
        <v>36309.360000000001</v>
      </c>
      <c r="K171" s="71"/>
    </row>
    <row r="172" spans="1:11" ht="15" customHeight="1" x14ac:dyDescent="0.3">
      <c r="A172" s="83" t="s">
        <v>232</v>
      </c>
      <c r="B172" s="69">
        <v>0</v>
      </c>
      <c r="C172" s="69">
        <v>0</v>
      </c>
      <c r="D172" s="69">
        <v>0</v>
      </c>
      <c r="E172" s="70">
        <v>0</v>
      </c>
      <c r="F172" s="70">
        <v>0</v>
      </c>
      <c r="G172" s="70">
        <v>0</v>
      </c>
      <c r="H172" s="70">
        <v>0</v>
      </c>
      <c r="I172" s="69">
        <f t="shared" si="2"/>
        <v>0</v>
      </c>
      <c r="K172" s="71"/>
    </row>
    <row r="173" spans="1:11" ht="15" customHeight="1" x14ac:dyDescent="0.3">
      <c r="A173" s="83" t="s">
        <v>233</v>
      </c>
      <c r="B173" s="69">
        <v>0</v>
      </c>
      <c r="C173" s="69">
        <v>0</v>
      </c>
      <c r="D173" s="69">
        <v>0</v>
      </c>
      <c r="E173" s="70">
        <v>0</v>
      </c>
      <c r="F173" s="70">
        <v>0</v>
      </c>
      <c r="G173" s="70">
        <v>0</v>
      </c>
      <c r="H173" s="70">
        <v>0</v>
      </c>
      <c r="I173" s="69">
        <f t="shared" si="2"/>
        <v>0</v>
      </c>
      <c r="K173" s="71"/>
    </row>
    <row r="174" spans="1:11" ht="15" customHeight="1" x14ac:dyDescent="0.3">
      <c r="A174" s="83" t="s">
        <v>234</v>
      </c>
      <c r="B174" s="69">
        <v>202173.28</v>
      </c>
      <c r="C174" s="69">
        <v>0</v>
      </c>
      <c r="D174" s="69">
        <v>0</v>
      </c>
      <c r="E174" s="70">
        <v>0</v>
      </c>
      <c r="F174" s="70">
        <v>0</v>
      </c>
      <c r="G174" s="70">
        <v>202173.28</v>
      </c>
      <c r="H174" s="70">
        <v>0</v>
      </c>
      <c r="I174" s="69">
        <f t="shared" si="2"/>
        <v>202173.28</v>
      </c>
      <c r="K174" s="71"/>
    </row>
    <row r="175" spans="1:11" ht="15" customHeight="1" x14ac:dyDescent="0.3">
      <c r="A175" s="83" t="s">
        <v>235</v>
      </c>
      <c r="B175" s="69">
        <v>2398794.56</v>
      </c>
      <c r="C175" s="69">
        <v>0</v>
      </c>
      <c r="D175" s="69">
        <v>0</v>
      </c>
      <c r="E175" s="70">
        <v>0</v>
      </c>
      <c r="F175" s="70">
        <v>0</v>
      </c>
      <c r="G175" s="70">
        <v>2398794.56</v>
      </c>
      <c r="H175" s="70">
        <v>0</v>
      </c>
      <c r="I175" s="69">
        <f t="shared" si="2"/>
        <v>2398794.56</v>
      </c>
      <c r="K175" s="71"/>
    </row>
    <row r="176" spans="1:11" ht="15" customHeight="1" x14ac:dyDescent="0.3">
      <c r="A176" s="83" t="s">
        <v>236</v>
      </c>
      <c r="B176" s="69">
        <v>994104.42000000097</v>
      </c>
      <c r="C176" s="69">
        <v>0</v>
      </c>
      <c r="D176" s="69">
        <v>0</v>
      </c>
      <c r="E176" s="70">
        <v>0</v>
      </c>
      <c r="F176" s="70">
        <v>0</v>
      </c>
      <c r="G176" s="70">
        <v>994104.42000000097</v>
      </c>
      <c r="H176" s="70">
        <v>0</v>
      </c>
      <c r="I176" s="69">
        <f t="shared" si="2"/>
        <v>994104.42000000097</v>
      </c>
      <c r="K176" s="71"/>
    </row>
    <row r="177" spans="1:11" ht="15" customHeight="1" x14ac:dyDescent="0.3">
      <c r="A177" s="83" t="s">
        <v>237</v>
      </c>
      <c r="B177" s="69">
        <v>23084.26</v>
      </c>
      <c r="C177" s="69">
        <v>0</v>
      </c>
      <c r="D177" s="69">
        <v>0</v>
      </c>
      <c r="E177" s="70">
        <v>0</v>
      </c>
      <c r="F177" s="70">
        <v>0</v>
      </c>
      <c r="G177" s="70">
        <v>23084.26</v>
      </c>
      <c r="H177" s="70">
        <v>0</v>
      </c>
      <c r="I177" s="69">
        <f t="shared" si="2"/>
        <v>23084.26</v>
      </c>
      <c r="K177" s="71"/>
    </row>
    <row r="178" spans="1:11" ht="15" customHeight="1" x14ac:dyDescent="0.3">
      <c r="A178" s="83" t="s">
        <v>238</v>
      </c>
      <c r="B178" s="69">
        <v>132762.46</v>
      </c>
      <c r="C178" s="69">
        <v>0</v>
      </c>
      <c r="D178" s="69">
        <v>0</v>
      </c>
      <c r="E178" s="70">
        <v>0</v>
      </c>
      <c r="F178" s="70">
        <v>0</v>
      </c>
      <c r="G178" s="70">
        <v>132762.46</v>
      </c>
      <c r="H178" s="70">
        <v>0</v>
      </c>
      <c r="I178" s="69">
        <f t="shared" si="2"/>
        <v>132762.46</v>
      </c>
      <c r="K178" s="71"/>
    </row>
    <row r="179" spans="1:11" ht="15" customHeight="1" x14ac:dyDescent="0.3">
      <c r="A179" s="83" t="s">
        <v>239</v>
      </c>
      <c r="B179" s="69">
        <v>33669</v>
      </c>
      <c r="C179" s="69">
        <v>0</v>
      </c>
      <c r="D179" s="69">
        <v>0</v>
      </c>
      <c r="E179" s="70">
        <v>0</v>
      </c>
      <c r="F179" s="70">
        <v>0</v>
      </c>
      <c r="G179" s="70">
        <v>33669</v>
      </c>
      <c r="H179" s="70">
        <v>0</v>
      </c>
      <c r="I179" s="69">
        <f t="shared" si="2"/>
        <v>33669</v>
      </c>
      <c r="K179" s="71"/>
    </row>
    <row r="180" spans="1:11" ht="15" customHeight="1" x14ac:dyDescent="0.3">
      <c r="A180" s="83" t="s">
        <v>240</v>
      </c>
      <c r="B180" s="69">
        <v>0</v>
      </c>
      <c r="C180" s="69">
        <v>0</v>
      </c>
      <c r="D180" s="69">
        <v>0</v>
      </c>
      <c r="E180" s="70">
        <v>0</v>
      </c>
      <c r="F180" s="70">
        <v>0</v>
      </c>
      <c r="G180" s="70">
        <v>0</v>
      </c>
      <c r="H180" s="70">
        <v>0</v>
      </c>
      <c r="I180" s="69">
        <f t="shared" si="2"/>
        <v>0</v>
      </c>
      <c r="K180" s="71"/>
    </row>
    <row r="181" spans="1:11" ht="15" customHeight="1" x14ac:dyDescent="0.3">
      <c r="A181" s="83" t="s">
        <v>241</v>
      </c>
      <c r="B181" s="69">
        <v>0</v>
      </c>
      <c r="C181" s="69">
        <v>156340.76</v>
      </c>
      <c r="D181" s="69">
        <v>0</v>
      </c>
      <c r="E181" s="70">
        <v>0</v>
      </c>
      <c r="F181" s="70">
        <v>0</v>
      </c>
      <c r="G181" s="70">
        <v>0</v>
      </c>
      <c r="H181" s="70">
        <v>156340.76</v>
      </c>
      <c r="I181" s="69">
        <f t="shared" si="2"/>
        <v>156340.76</v>
      </c>
      <c r="K181" s="71"/>
    </row>
    <row r="182" spans="1:11" ht="15" customHeight="1" x14ac:dyDescent="0.3">
      <c r="A182" s="83" t="s">
        <v>242</v>
      </c>
      <c r="B182" s="69">
        <v>0</v>
      </c>
      <c r="C182" s="69">
        <v>105588.359999999</v>
      </c>
      <c r="D182" s="69">
        <v>0</v>
      </c>
      <c r="E182" s="70">
        <v>0</v>
      </c>
      <c r="F182" s="70">
        <v>0</v>
      </c>
      <c r="G182" s="70">
        <v>0</v>
      </c>
      <c r="H182" s="70">
        <v>105588.359999999</v>
      </c>
      <c r="I182" s="69">
        <f t="shared" si="2"/>
        <v>105588.359999999</v>
      </c>
      <c r="K182" s="71"/>
    </row>
    <row r="183" spans="1:11" ht="15" customHeight="1" x14ac:dyDescent="0.3">
      <c r="A183" s="83" t="s">
        <v>243</v>
      </c>
      <c r="B183" s="69">
        <v>0</v>
      </c>
      <c r="C183" s="69">
        <v>1499627.97</v>
      </c>
      <c r="D183" s="69">
        <v>0</v>
      </c>
      <c r="E183" s="70">
        <v>0</v>
      </c>
      <c r="F183" s="70">
        <v>0</v>
      </c>
      <c r="G183" s="70">
        <v>0</v>
      </c>
      <c r="H183" s="70">
        <v>1499627.97</v>
      </c>
      <c r="I183" s="69">
        <f t="shared" si="2"/>
        <v>1499627.97</v>
      </c>
      <c r="K183" s="71"/>
    </row>
    <row r="184" spans="1:11" ht="15" customHeight="1" x14ac:dyDescent="0.3">
      <c r="A184" s="83" t="s">
        <v>244</v>
      </c>
      <c r="B184" s="69">
        <v>0</v>
      </c>
      <c r="C184" s="69">
        <v>168764.92</v>
      </c>
      <c r="D184" s="69">
        <v>0</v>
      </c>
      <c r="E184" s="70">
        <v>0</v>
      </c>
      <c r="F184" s="70">
        <v>0</v>
      </c>
      <c r="G184" s="70">
        <v>0</v>
      </c>
      <c r="H184" s="70">
        <v>168764.92</v>
      </c>
      <c r="I184" s="69">
        <f t="shared" si="2"/>
        <v>168764.92</v>
      </c>
      <c r="K184" s="71"/>
    </row>
    <row r="185" spans="1:11" ht="15" customHeight="1" x14ac:dyDescent="0.3">
      <c r="A185" s="83" t="s">
        <v>245</v>
      </c>
      <c r="B185" s="69">
        <v>0</v>
      </c>
      <c r="C185" s="69">
        <v>12513.0899999999</v>
      </c>
      <c r="D185" s="69">
        <v>0</v>
      </c>
      <c r="E185" s="70">
        <v>0</v>
      </c>
      <c r="F185" s="70">
        <v>0</v>
      </c>
      <c r="G185" s="70">
        <v>0</v>
      </c>
      <c r="H185" s="70">
        <v>12513.0899999999</v>
      </c>
      <c r="I185" s="69">
        <f t="shared" si="2"/>
        <v>12513.0899999999</v>
      </c>
      <c r="K185" s="71"/>
    </row>
    <row r="186" spans="1:11" ht="11.25" customHeight="1" x14ac:dyDescent="0.3">
      <c r="A186" s="83" t="s">
        <v>246</v>
      </c>
      <c r="B186" s="69">
        <v>0</v>
      </c>
      <c r="C186" s="69">
        <v>659891.87</v>
      </c>
      <c r="D186" s="69">
        <v>0</v>
      </c>
      <c r="E186" s="70">
        <v>0</v>
      </c>
      <c r="F186" s="70">
        <v>0</v>
      </c>
      <c r="G186" s="70">
        <v>0</v>
      </c>
      <c r="H186" s="70">
        <v>659891.87</v>
      </c>
      <c r="I186" s="69">
        <f t="shared" si="2"/>
        <v>659891.87</v>
      </c>
      <c r="K186" s="71"/>
    </row>
    <row r="187" spans="1:11" ht="15" customHeight="1" x14ac:dyDescent="0.3">
      <c r="A187" s="83" t="s">
        <v>247</v>
      </c>
      <c r="B187" s="69">
        <v>0</v>
      </c>
      <c r="C187" s="69">
        <v>298522.77999999898</v>
      </c>
      <c r="D187" s="69">
        <v>0</v>
      </c>
      <c r="E187" s="70">
        <v>0</v>
      </c>
      <c r="F187" s="70">
        <v>0</v>
      </c>
      <c r="G187" s="70">
        <v>0</v>
      </c>
      <c r="H187" s="70">
        <v>298522.77999999898</v>
      </c>
      <c r="I187" s="69">
        <f t="shared" si="2"/>
        <v>298522.77999999898</v>
      </c>
      <c r="K187" s="71"/>
    </row>
    <row r="188" spans="1:11" ht="15" customHeight="1" x14ac:dyDescent="0.3">
      <c r="A188" s="83" t="s">
        <v>248</v>
      </c>
      <c r="B188" s="69">
        <v>0</v>
      </c>
      <c r="C188" s="69">
        <v>286937.40000000002</v>
      </c>
      <c r="D188" s="69">
        <v>0</v>
      </c>
      <c r="E188" s="70">
        <v>0</v>
      </c>
      <c r="F188" s="70">
        <v>0</v>
      </c>
      <c r="G188" s="70">
        <v>0</v>
      </c>
      <c r="H188" s="70">
        <v>286937.40000000002</v>
      </c>
      <c r="I188" s="69">
        <f t="shared" si="2"/>
        <v>286937.40000000002</v>
      </c>
      <c r="K188" s="71"/>
    </row>
    <row r="189" spans="1:11" ht="15" customHeight="1" x14ac:dyDescent="0.3">
      <c r="A189" s="83" t="s">
        <v>249</v>
      </c>
      <c r="B189" s="69">
        <v>0</v>
      </c>
      <c r="C189" s="69">
        <v>329.57999999999902</v>
      </c>
      <c r="D189" s="69">
        <v>0</v>
      </c>
      <c r="E189" s="70">
        <v>0</v>
      </c>
      <c r="F189" s="70">
        <v>0</v>
      </c>
      <c r="G189" s="70">
        <v>0</v>
      </c>
      <c r="H189" s="70">
        <v>329.57999999999902</v>
      </c>
      <c r="I189" s="69">
        <f t="shared" si="2"/>
        <v>329.57999999999902</v>
      </c>
      <c r="K189" s="71"/>
    </row>
    <row r="190" spans="1:11" ht="15" customHeight="1" x14ac:dyDescent="0.3">
      <c r="A190" s="83" t="s">
        <v>250</v>
      </c>
      <c r="B190" s="69">
        <v>0</v>
      </c>
      <c r="C190" s="69">
        <v>25442.639999999999</v>
      </c>
      <c r="D190" s="69">
        <v>0</v>
      </c>
      <c r="E190" s="70">
        <v>0</v>
      </c>
      <c r="F190" s="70">
        <v>0</v>
      </c>
      <c r="G190" s="70">
        <v>0</v>
      </c>
      <c r="H190" s="70">
        <v>25442.639999999999</v>
      </c>
      <c r="I190" s="69">
        <f t="shared" si="2"/>
        <v>25442.639999999999</v>
      </c>
      <c r="K190" s="71"/>
    </row>
    <row r="191" spans="1:11" ht="15" customHeight="1" x14ac:dyDescent="0.3">
      <c r="A191" s="83" t="s">
        <v>251</v>
      </c>
      <c r="B191" s="69">
        <v>0</v>
      </c>
      <c r="C191" s="69">
        <v>622300.45999999903</v>
      </c>
      <c r="D191" s="69">
        <v>0</v>
      </c>
      <c r="E191" s="70">
        <v>0</v>
      </c>
      <c r="F191" s="70">
        <v>0</v>
      </c>
      <c r="G191" s="70">
        <v>0</v>
      </c>
      <c r="H191" s="70">
        <v>622300.45999999903</v>
      </c>
      <c r="I191" s="69">
        <f t="shared" si="2"/>
        <v>622300.45999999903</v>
      </c>
      <c r="K191" s="71"/>
    </row>
    <row r="192" spans="1:11" ht="15" customHeight="1" x14ac:dyDescent="0.3">
      <c r="A192" s="83" t="s">
        <v>252</v>
      </c>
      <c r="B192" s="69">
        <v>0</v>
      </c>
      <c r="C192" s="69">
        <v>79956.929999999993</v>
      </c>
      <c r="D192" s="69">
        <v>0</v>
      </c>
      <c r="E192" s="70">
        <v>0</v>
      </c>
      <c r="F192" s="70">
        <v>0</v>
      </c>
      <c r="G192" s="70">
        <v>0</v>
      </c>
      <c r="H192" s="70">
        <v>79956.929999999993</v>
      </c>
      <c r="I192" s="69">
        <f t="shared" si="2"/>
        <v>79956.929999999993</v>
      </c>
      <c r="K192" s="71"/>
    </row>
    <row r="193" spans="1:11" ht="12.75" customHeight="1" x14ac:dyDescent="0.3">
      <c r="A193" s="83" t="s">
        <v>253</v>
      </c>
      <c r="B193" s="69">
        <v>0</v>
      </c>
      <c r="C193" s="69">
        <v>29032.07</v>
      </c>
      <c r="D193" s="69">
        <v>0</v>
      </c>
      <c r="E193" s="70">
        <v>0</v>
      </c>
      <c r="F193" s="70">
        <v>0</v>
      </c>
      <c r="G193" s="70">
        <v>0</v>
      </c>
      <c r="H193" s="70">
        <v>29032.07</v>
      </c>
      <c r="I193" s="69">
        <f t="shared" si="2"/>
        <v>29032.07</v>
      </c>
      <c r="K193" s="71"/>
    </row>
    <row r="194" spans="1:11" ht="15" customHeight="1" x14ac:dyDescent="0.3">
      <c r="A194" s="83" t="s">
        <v>254</v>
      </c>
      <c r="B194" s="69">
        <v>0</v>
      </c>
      <c r="C194" s="69">
        <v>296615.65999999997</v>
      </c>
      <c r="D194" s="69">
        <v>0</v>
      </c>
      <c r="E194" s="70">
        <v>0</v>
      </c>
      <c r="F194" s="70">
        <v>0</v>
      </c>
      <c r="G194" s="70">
        <v>0</v>
      </c>
      <c r="H194" s="70">
        <v>296615.65999999997</v>
      </c>
      <c r="I194" s="69">
        <f t="shared" si="2"/>
        <v>296615.65999999997</v>
      </c>
      <c r="K194" s="71"/>
    </row>
    <row r="195" spans="1:11" ht="15" customHeight="1" x14ac:dyDescent="0.3">
      <c r="A195" s="83" t="s">
        <v>255</v>
      </c>
      <c r="B195" s="69">
        <v>0</v>
      </c>
      <c r="C195" s="69">
        <v>78298.119999999893</v>
      </c>
      <c r="D195" s="69">
        <v>0</v>
      </c>
      <c r="E195" s="70">
        <v>0</v>
      </c>
      <c r="F195" s="70">
        <v>0</v>
      </c>
      <c r="G195" s="70">
        <v>0</v>
      </c>
      <c r="H195" s="70">
        <v>78298.119999999893</v>
      </c>
      <c r="I195" s="69">
        <f t="shared" si="2"/>
        <v>78298.119999999893</v>
      </c>
      <c r="K195" s="71"/>
    </row>
    <row r="196" spans="1:11" ht="13.5" customHeight="1" x14ac:dyDescent="0.3">
      <c r="A196" s="84" t="s">
        <v>256</v>
      </c>
      <c r="B196" s="85">
        <v>0</v>
      </c>
      <c r="C196" s="85">
        <v>85268.63</v>
      </c>
      <c r="D196" s="85">
        <v>0</v>
      </c>
      <c r="E196" s="70">
        <v>0</v>
      </c>
      <c r="F196" s="70">
        <v>0</v>
      </c>
      <c r="G196" s="70">
        <v>0</v>
      </c>
      <c r="H196" s="70">
        <v>85268.63</v>
      </c>
      <c r="I196" s="85">
        <f t="shared" si="2"/>
        <v>85268.63</v>
      </c>
      <c r="K196" s="71"/>
    </row>
    <row r="197" spans="1:11" ht="15" customHeight="1" x14ac:dyDescent="0.3">
      <c r="A197" s="83" t="s">
        <v>257</v>
      </c>
      <c r="B197" s="69">
        <v>5958623.7300000004</v>
      </c>
      <c r="C197" s="69">
        <v>4405431.24</v>
      </c>
      <c r="D197" s="69">
        <v>0</v>
      </c>
      <c r="E197" s="76">
        <v>0</v>
      </c>
      <c r="F197" s="76">
        <v>0</v>
      </c>
      <c r="G197" s="76">
        <v>5958623.7300000004</v>
      </c>
      <c r="H197" s="76">
        <v>4405431.24</v>
      </c>
      <c r="I197" s="69">
        <f t="shared" si="2"/>
        <v>10364054.970000001</v>
      </c>
      <c r="K197" s="71"/>
    </row>
    <row r="198" spans="1:11" ht="15" customHeight="1" x14ac:dyDescent="0.3">
      <c r="A198" s="82" t="s">
        <v>258</v>
      </c>
      <c r="B198" s="69"/>
      <c r="C198" s="69"/>
      <c r="D198" s="69"/>
      <c r="E198"/>
      <c r="F198"/>
      <c r="G198"/>
      <c r="H198"/>
      <c r="I198" s="69"/>
      <c r="K198" s="67"/>
    </row>
    <row r="199" spans="1:11" ht="15" customHeight="1" x14ac:dyDescent="0.3">
      <c r="A199" s="83" t="s">
        <v>259</v>
      </c>
      <c r="B199" s="69">
        <v>0</v>
      </c>
      <c r="C199" s="69">
        <v>0</v>
      </c>
      <c r="D199" s="69">
        <v>21117.01</v>
      </c>
      <c r="E199" s="70">
        <v>12285.876418</v>
      </c>
      <c r="F199" s="70">
        <v>8831.1335820000004</v>
      </c>
      <c r="G199" s="70">
        <v>12285.876418</v>
      </c>
      <c r="H199" s="70">
        <v>8831.1335820000004</v>
      </c>
      <c r="I199" s="69">
        <f t="shared" ref="I199:I268" si="3">+H199+G199</f>
        <v>21117.010000000002</v>
      </c>
      <c r="K199" s="71"/>
    </row>
    <row r="200" spans="1:11" ht="15" customHeight="1" x14ac:dyDescent="0.3">
      <c r="A200" s="83" t="s">
        <v>260</v>
      </c>
      <c r="B200" s="69">
        <v>1446045.1499999899</v>
      </c>
      <c r="C200" s="69">
        <v>1069257.82</v>
      </c>
      <c r="D200" s="69">
        <v>54325.87</v>
      </c>
      <c r="E200" s="70">
        <v>33828.719249000002</v>
      </c>
      <c r="F200" s="70">
        <v>20497.150751000001</v>
      </c>
      <c r="G200" s="70">
        <v>1479873.86924899</v>
      </c>
      <c r="H200" s="70">
        <v>1089754.9707510001</v>
      </c>
      <c r="I200" s="69">
        <f t="shared" si="3"/>
        <v>2569628.8399999901</v>
      </c>
      <c r="K200" s="71"/>
    </row>
    <row r="201" spans="1:11" ht="15" customHeight="1" x14ac:dyDescent="0.3">
      <c r="A201" s="83" t="s">
        <v>261</v>
      </c>
      <c r="B201" s="69">
        <v>275960.82</v>
      </c>
      <c r="C201" s="69">
        <v>147976.43</v>
      </c>
      <c r="D201" s="69">
        <v>2586269.81</v>
      </c>
      <c r="E201" s="70">
        <v>1504691.7754579999</v>
      </c>
      <c r="F201" s="70">
        <v>1081578.0345419999</v>
      </c>
      <c r="G201" s="70">
        <v>1780652.595458</v>
      </c>
      <c r="H201" s="70">
        <v>1229554.4645420001</v>
      </c>
      <c r="I201" s="69">
        <f t="shared" si="3"/>
        <v>3010207.06</v>
      </c>
      <c r="K201" s="71"/>
    </row>
    <row r="202" spans="1:11" ht="12.75" customHeight="1" x14ac:dyDescent="0.3">
      <c r="A202" s="83" t="s">
        <v>262</v>
      </c>
      <c r="B202" s="69">
        <v>1059853.72</v>
      </c>
      <c r="C202" s="69">
        <v>387275.91</v>
      </c>
      <c r="D202" s="69">
        <v>0</v>
      </c>
      <c r="E202" s="70">
        <v>0</v>
      </c>
      <c r="F202" s="70">
        <v>0</v>
      </c>
      <c r="G202" s="70">
        <v>1059853.72</v>
      </c>
      <c r="H202" s="70">
        <v>387275.91</v>
      </c>
      <c r="I202" s="69">
        <f t="shared" si="3"/>
        <v>1447129.63</v>
      </c>
      <c r="K202" s="71"/>
    </row>
    <row r="203" spans="1:11" ht="15" customHeight="1" x14ac:dyDescent="0.3">
      <c r="A203" s="84" t="s">
        <v>263</v>
      </c>
      <c r="B203" s="85">
        <v>0</v>
      </c>
      <c r="C203" s="85">
        <v>0</v>
      </c>
      <c r="D203" s="85">
        <v>0</v>
      </c>
      <c r="E203" s="70">
        <v>0</v>
      </c>
      <c r="F203" s="70">
        <v>0</v>
      </c>
      <c r="G203" s="70">
        <v>0</v>
      </c>
      <c r="H203" s="70">
        <v>0</v>
      </c>
      <c r="I203" s="85">
        <f t="shared" si="3"/>
        <v>0</v>
      </c>
      <c r="K203" s="71"/>
    </row>
    <row r="204" spans="1:11" ht="15" customHeight="1" x14ac:dyDescent="0.3">
      <c r="A204" s="83" t="s">
        <v>264</v>
      </c>
      <c r="B204" s="69">
        <v>2781859.6899999902</v>
      </c>
      <c r="C204" s="69">
        <v>1604510.16</v>
      </c>
      <c r="D204" s="69">
        <v>2661712.69</v>
      </c>
      <c r="E204" s="76">
        <v>1550806.3711249901</v>
      </c>
      <c r="F204" s="76">
        <v>1110906.3188750001</v>
      </c>
      <c r="G204" s="76">
        <v>4332666.061125</v>
      </c>
      <c r="H204" s="76">
        <v>2715416.478875</v>
      </c>
      <c r="I204" s="69">
        <f t="shared" si="3"/>
        <v>7048082.54</v>
      </c>
      <c r="K204" s="71"/>
    </row>
    <row r="205" spans="1:11" ht="15" customHeight="1" x14ac:dyDescent="0.3">
      <c r="A205" s="82" t="s">
        <v>265</v>
      </c>
      <c r="B205" s="69"/>
      <c r="C205" s="69"/>
      <c r="D205" s="69"/>
      <c r="E205"/>
      <c r="F205"/>
      <c r="G205"/>
      <c r="H205"/>
      <c r="I205" s="69"/>
      <c r="K205" s="67"/>
    </row>
    <row r="206" spans="1:11" ht="15" customHeight="1" x14ac:dyDescent="0.3">
      <c r="A206" s="83" t="s">
        <v>266</v>
      </c>
      <c r="B206" s="69">
        <v>1125237.8400000001</v>
      </c>
      <c r="C206" s="69">
        <v>260753.37</v>
      </c>
      <c r="D206" s="69">
        <v>114357.15</v>
      </c>
      <c r="E206" s="70">
        <v>66532.989869999903</v>
      </c>
      <c r="F206" s="70">
        <v>47824.160129999997</v>
      </c>
      <c r="G206" s="70">
        <v>1191770.82987</v>
      </c>
      <c r="H206" s="70">
        <v>308577.53012999898</v>
      </c>
      <c r="I206" s="69">
        <f t="shared" si="3"/>
        <v>1500348.3599999989</v>
      </c>
      <c r="K206" s="71"/>
    </row>
    <row r="207" spans="1:11" ht="15" customHeight="1" x14ac:dyDescent="0.3">
      <c r="A207" s="83" t="s">
        <v>267</v>
      </c>
      <c r="B207" s="69">
        <v>32384.03</v>
      </c>
      <c r="C207" s="69">
        <v>1077.3599999999999</v>
      </c>
      <c r="D207" s="69">
        <v>108408.29</v>
      </c>
      <c r="E207" s="70">
        <v>63071.943121999997</v>
      </c>
      <c r="F207" s="70">
        <v>45336.346877999997</v>
      </c>
      <c r="G207" s="70">
        <v>95455.973121999996</v>
      </c>
      <c r="H207" s="70">
        <v>46413.706877999997</v>
      </c>
      <c r="I207" s="69">
        <f t="shared" si="3"/>
        <v>141869.68</v>
      </c>
      <c r="K207" s="71"/>
    </row>
    <row r="208" spans="1:11" ht="15" customHeight="1" x14ac:dyDescent="0.3">
      <c r="A208" s="83" t="s">
        <v>268</v>
      </c>
      <c r="B208" s="69">
        <v>0</v>
      </c>
      <c r="C208" s="69">
        <v>0</v>
      </c>
      <c r="D208" s="69">
        <v>11230.18</v>
      </c>
      <c r="E208" s="70">
        <v>6533.7187240000003</v>
      </c>
      <c r="F208" s="70">
        <v>4696.461276</v>
      </c>
      <c r="G208" s="70">
        <v>6533.7187240000003</v>
      </c>
      <c r="H208" s="70">
        <v>4696.461276</v>
      </c>
      <c r="I208" s="69">
        <f t="shared" si="3"/>
        <v>11230.18</v>
      </c>
      <c r="K208" s="71"/>
    </row>
    <row r="209" spans="1:14" ht="15" customHeight="1" x14ac:dyDescent="0.3">
      <c r="A209" s="83" t="s">
        <v>269</v>
      </c>
      <c r="B209" s="69">
        <v>0</v>
      </c>
      <c r="C209" s="69">
        <v>0</v>
      </c>
      <c r="D209" s="69">
        <v>0</v>
      </c>
      <c r="E209" s="70">
        <v>0</v>
      </c>
      <c r="F209" s="70">
        <v>0</v>
      </c>
      <c r="G209" s="70">
        <v>0</v>
      </c>
      <c r="H209" s="70">
        <v>0</v>
      </c>
      <c r="I209" s="69">
        <f t="shared" si="3"/>
        <v>0</v>
      </c>
      <c r="K209" s="71"/>
    </row>
    <row r="210" spans="1:14" ht="17.25" customHeight="1" x14ac:dyDescent="0.3">
      <c r="A210" s="83" t="s">
        <v>270</v>
      </c>
      <c r="B210" s="69">
        <v>19983.289999999899</v>
      </c>
      <c r="C210" s="69">
        <v>948.92</v>
      </c>
      <c r="D210" s="69">
        <v>0</v>
      </c>
      <c r="E210" s="70">
        <v>0</v>
      </c>
      <c r="F210" s="70">
        <v>0</v>
      </c>
      <c r="G210" s="70">
        <v>19983.289999999899</v>
      </c>
      <c r="H210" s="70">
        <v>948.92</v>
      </c>
      <c r="I210" s="69">
        <f t="shared" si="3"/>
        <v>20932.209999999897</v>
      </c>
      <c r="K210" s="71"/>
    </row>
    <row r="211" spans="1:14" ht="17.25" customHeight="1" x14ac:dyDescent="0.3">
      <c r="A211" s="83" t="s">
        <v>271</v>
      </c>
      <c r="B211" s="69">
        <v>0</v>
      </c>
      <c r="C211" s="69">
        <v>0</v>
      </c>
      <c r="D211" s="69">
        <v>0</v>
      </c>
      <c r="E211" s="70">
        <v>0</v>
      </c>
      <c r="F211" s="70">
        <v>0</v>
      </c>
      <c r="G211" s="70">
        <v>0</v>
      </c>
      <c r="H211" s="70">
        <v>0</v>
      </c>
      <c r="I211" s="69">
        <f t="shared" si="3"/>
        <v>0</v>
      </c>
      <c r="K211" s="71"/>
    </row>
    <row r="212" spans="1:14" ht="15" customHeight="1" x14ac:dyDescent="0.3">
      <c r="A212" s="84" t="s">
        <v>272</v>
      </c>
      <c r="B212" s="85">
        <v>0</v>
      </c>
      <c r="C212" s="85">
        <v>0</v>
      </c>
      <c r="D212" s="85">
        <v>0</v>
      </c>
      <c r="E212" s="70">
        <v>0</v>
      </c>
      <c r="F212" s="70">
        <v>0</v>
      </c>
      <c r="G212" s="70">
        <v>0</v>
      </c>
      <c r="H212" s="70">
        <v>0</v>
      </c>
      <c r="I212" s="85">
        <f t="shared" si="3"/>
        <v>0</v>
      </c>
      <c r="K212" s="71"/>
    </row>
    <row r="213" spans="1:14" ht="15" customHeight="1" x14ac:dyDescent="0.3">
      <c r="A213" s="83" t="s">
        <v>273</v>
      </c>
      <c r="B213" s="69">
        <v>1177605.1599999999</v>
      </c>
      <c r="C213" s="69">
        <v>262779.64999999898</v>
      </c>
      <c r="D213" s="69">
        <v>233995.62</v>
      </c>
      <c r="E213" s="76">
        <v>136138.65171599999</v>
      </c>
      <c r="F213" s="76">
        <v>97856.9682839999</v>
      </c>
      <c r="G213" s="76">
        <v>1313743.8117160001</v>
      </c>
      <c r="H213" s="76">
        <v>360636.61828399898</v>
      </c>
      <c r="I213" s="69">
        <f t="shared" si="3"/>
        <v>1674380.429999999</v>
      </c>
      <c r="K213" s="71"/>
    </row>
    <row r="214" spans="1:14" ht="15" customHeight="1" x14ac:dyDescent="0.3">
      <c r="A214" s="82" t="s">
        <v>274</v>
      </c>
      <c r="B214" s="69"/>
      <c r="C214" s="69"/>
      <c r="D214" s="69"/>
      <c r="E214"/>
      <c r="F214"/>
      <c r="G214"/>
      <c r="H214"/>
      <c r="I214" s="69"/>
      <c r="K214" s="67"/>
    </row>
    <row r="215" spans="1:14" ht="15" customHeight="1" x14ac:dyDescent="0.3">
      <c r="A215" s="84" t="s">
        <v>275</v>
      </c>
      <c r="B215" s="85">
        <v>7330449.4699999997</v>
      </c>
      <c r="C215" s="85">
        <v>531883.65</v>
      </c>
      <c r="D215" s="85">
        <v>0</v>
      </c>
      <c r="E215" s="70">
        <v>0</v>
      </c>
      <c r="F215" s="70">
        <v>0</v>
      </c>
      <c r="G215" s="70">
        <v>7330449.4699999997</v>
      </c>
      <c r="H215" s="70">
        <v>531883.65</v>
      </c>
      <c r="I215" s="85">
        <f t="shared" si="3"/>
        <v>7862333.1200000001</v>
      </c>
      <c r="K215" s="71"/>
    </row>
    <row r="216" spans="1:14" ht="14.25" customHeight="1" x14ac:dyDescent="0.3">
      <c r="A216" s="83" t="s">
        <v>276</v>
      </c>
      <c r="B216" s="69">
        <v>7330449.4699999997</v>
      </c>
      <c r="C216" s="69">
        <v>531883.65</v>
      </c>
      <c r="D216" s="69">
        <v>0</v>
      </c>
      <c r="E216" s="76">
        <v>0</v>
      </c>
      <c r="F216" s="76">
        <v>0</v>
      </c>
      <c r="G216" s="76">
        <v>7330449.4699999997</v>
      </c>
      <c r="H216" s="76">
        <v>531883.65</v>
      </c>
      <c r="I216" s="69">
        <f t="shared" si="3"/>
        <v>7862333.1200000001</v>
      </c>
      <c r="K216" s="71"/>
    </row>
    <row r="217" spans="1:14" ht="15" customHeight="1" x14ac:dyDescent="0.3">
      <c r="A217" s="82" t="s">
        <v>277</v>
      </c>
      <c r="B217" s="69"/>
      <c r="C217" s="69"/>
      <c r="D217" s="69"/>
      <c r="E217"/>
      <c r="F217"/>
      <c r="G217"/>
      <c r="H217"/>
      <c r="I217" s="69"/>
      <c r="K217" s="67"/>
    </row>
    <row r="218" spans="1:14" ht="15" customHeight="1" x14ac:dyDescent="0.3">
      <c r="A218" s="83" t="s">
        <v>278</v>
      </c>
      <c r="B218" s="69">
        <v>256098.55</v>
      </c>
      <c r="C218" s="69">
        <v>114878.549999999</v>
      </c>
      <c r="D218" s="69">
        <v>3135479.3899999899</v>
      </c>
      <c r="E218" s="70">
        <v>2149371.1218449902</v>
      </c>
      <c r="F218" s="70">
        <v>986108.26815499901</v>
      </c>
      <c r="G218" s="70">
        <v>2405469.67184499</v>
      </c>
      <c r="H218" s="70">
        <v>1100986.81815499</v>
      </c>
      <c r="I218" s="69">
        <f t="shared" si="3"/>
        <v>3506456.4899999797</v>
      </c>
      <c r="K218" s="71"/>
      <c r="N218" s="71"/>
    </row>
    <row r="219" spans="1:14" ht="15" customHeight="1" x14ac:dyDescent="0.3">
      <c r="A219" s="83" t="s">
        <v>279</v>
      </c>
      <c r="B219" s="69">
        <v>43097.49</v>
      </c>
      <c r="C219" s="69">
        <v>28538.21</v>
      </c>
      <c r="D219" s="69">
        <v>453071.1</v>
      </c>
      <c r="E219" s="70">
        <v>310580.23904999997</v>
      </c>
      <c r="F219" s="70">
        <v>142490.86095</v>
      </c>
      <c r="G219" s="70">
        <v>353677.72905000002</v>
      </c>
      <c r="H219" s="70">
        <v>171029.07094999999</v>
      </c>
      <c r="I219" s="69">
        <f t="shared" si="3"/>
        <v>524706.80000000005</v>
      </c>
      <c r="K219" s="71"/>
      <c r="N219" s="71"/>
    </row>
    <row r="220" spans="1:14" ht="15" customHeight="1" x14ac:dyDescent="0.3">
      <c r="A220" s="83" t="s">
        <v>280</v>
      </c>
      <c r="B220" s="69">
        <v>0</v>
      </c>
      <c r="C220" s="69">
        <v>0</v>
      </c>
      <c r="D220" s="69">
        <v>-19455.79</v>
      </c>
      <c r="E220" s="70">
        <v>-13336.944045</v>
      </c>
      <c r="F220" s="70">
        <v>-6118.8459549999998</v>
      </c>
      <c r="G220" s="70">
        <v>-13336.944045</v>
      </c>
      <c r="H220" s="70">
        <v>-6118.8459549999998</v>
      </c>
      <c r="I220" s="69">
        <f t="shared" si="3"/>
        <v>-19455.79</v>
      </c>
      <c r="K220" s="71"/>
      <c r="N220" s="71"/>
    </row>
    <row r="221" spans="1:14" ht="15" customHeight="1" x14ac:dyDescent="0.3">
      <c r="A221" s="83" t="s">
        <v>281</v>
      </c>
      <c r="B221" s="69">
        <v>-115960.389999999</v>
      </c>
      <c r="C221" s="69">
        <v>4808.8599999999997</v>
      </c>
      <c r="D221" s="69">
        <v>908400.5</v>
      </c>
      <c r="E221" s="70">
        <v>622708.54275000002</v>
      </c>
      <c r="F221" s="70">
        <v>285691.95724999998</v>
      </c>
      <c r="G221" s="70">
        <v>506748.15275000001</v>
      </c>
      <c r="H221" s="70">
        <v>290500.81724999897</v>
      </c>
      <c r="I221" s="69">
        <f t="shared" si="3"/>
        <v>797248.96999999904</v>
      </c>
      <c r="K221" s="71"/>
      <c r="N221" s="71"/>
    </row>
    <row r="222" spans="1:14" ht="15" customHeight="1" x14ac:dyDescent="0.3">
      <c r="A222" s="83" t="s">
        <v>282</v>
      </c>
      <c r="B222" s="69">
        <v>426828.58999999898</v>
      </c>
      <c r="C222" s="69">
        <v>35579.519999999997</v>
      </c>
      <c r="D222" s="69">
        <v>66495.320000000007</v>
      </c>
      <c r="E222" s="70">
        <v>40555.495668000003</v>
      </c>
      <c r="F222" s="70">
        <v>25939.824332</v>
      </c>
      <c r="G222" s="70">
        <v>467384.08566799999</v>
      </c>
      <c r="H222" s="70">
        <v>61519.344332000001</v>
      </c>
      <c r="I222" s="69">
        <f t="shared" si="3"/>
        <v>528903.42999999993</v>
      </c>
      <c r="K222" s="71"/>
      <c r="N222" s="71"/>
    </row>
    <row r="223" spans="1:14" ht="15" customHeight="1" x14ac:dyDescent="0.3">
      <c r="A223" s="83" t="s">
        <v>283</v>
      </c>
      <c r="B223" s="69">
        <v>24104.219999999899</v>
      </c>
      <c r="C223" s="69">
        <v>224141.54</v>
      </c>
      <c r="D223" s="69">
        <v>427353.31999999902</v>
      </c>
      <c r="E223" s="70">
        <v>248634.16157599899</v>
      </c>
      <c r="F223" s="70">
        <v>178719.15842399999</v>
      </c>
      <c r="G223" s="70">
        <v>272738.38157599902</v>
      </c>
      <c r="H223" s="70">
        <v>402860.698424</v>
      </c>
      <c r="I223" s="69">
        <f t="shared" si="3"/>
        <v>675599.07999999903</v>
      </c>
      <c r="K223" s="71"/>
      <c r="N223" s="71"/>
    </row>
    <row r="224" spans="1:14" ht="15" customHeight="1" x14ac:dyDescent="0.3">
      <c r="A224" s="83" t="s">
        <v>284</v>
      </c>
      <c r="B224" s="69">
        <v>1778580.05999999</v>
      </c>
      <c r="C224" s="69">
        <v>840448.679999999</v>
      </c>
      <c r="D224" s="69">
        <v>1241035.3599999901</v>
      </c>
      <c r="E224" s="70">
        <v>863636.50702400005</v>
      </c>
      <c r="F224" s="70">
        <v>377398.85297599901</v>
      </c>
      <c r="G224" s="70">
        <v>2642216.5670239902</v>
      </c>
      <c r="H224" s="70">
        <v>1217847.5329759901</v>
      </c>
      <c r="I224" s="69">
        <f t="shared" si="3"/>
        <v>3860064.0999999801</v>
      </c>
      <c r="K224" s="71"/>
      <c r="N224" s="71"/>
    </row>
    <row r="225" spans="1:14" ht="15" customHeight="1" x14ac:dyDescent="0.3">
      <c r="A225" s="83" t="s">
        <v>285</v>
      </c>
      <c r="B225" s="69">
        <v>501286.69999999902</v>
      </c>
      <c r="C225" s="69">
        <v>128991</v>
      </c>
      <c r="D225" s="69">
        <v>31855.57</v>
      </c>
      <c r="E225" s="70">
        <v>21836.9932349999</v>
      </c>
      <c r="F225" s="70">
        <v>10018.576765</v>
      </c>
      <c r="G225" s="70">
        <v>523123.69323499902</v>
      </c>
      <c r="H225" s="70">
        <v>139009.57676500001</v>
      </c>
      <c r="I225" s="69">
        <f t="shared" si="3"/>
        <v>662133.26999999909</v>
      </c>
      <c r="K225" s="71"/>
      <c r="N225" s="71"/>
    </row>
    <row r="226" spans="1:14" ht="15" customHeight="1" x14ac:dyDescent="0.3">
      <c r="A226" s="83" t="s">
        <v>286</v>
      </c>
      <c r="B226" s="69">
        <v>0</v>
      </c>
      <c r="C226" s="69">
        <v>0</v>
      </c>
      <c r="D226" s="69">
        <v>3646.16</v>
      </c>
      <c r="E226" s="70">
        <v>2499.4426800000001</v>
      </c>
      <c r="F226" s="70">
        <v>1146.71732</v>
      </c>
      <c r="G226" s="70">
        <v>2499.4426800000001</v>
      </c>
      <c r="H226" s="70">
        <v>1146.71732</v>
      </c>
      <c r="I226" s="69">
        <f t="shared" si="3"/>
        <v>3646.16</v>
      </c>
      <c r="K226" s="71"/>
      <c r="N226" s="71"/>
    </row>
    <row r="227" spans="1:14" ht="15" customHeight="1" x14ac:dyDescent="0.3">
      <c r="A227" s="83" t="s">
        <v>287</v>
      </c>
      <c r="B227" s="69">
        <v>243909.43</v>
      </c>
      <c r="C227" s="69">
        <v>51335.03</v>
      </c>
      <c r="D227" s="69">
        <v>23402.139999999901</v>
      </c>
      <c r="E227" s="70">
        <v>16042.1669699999</v>
      </c>
      <c r="F227" s="70">
        <v>7359.9730299999901</v>
      </c>
      <c r="G227" s="70">
        <v>259951.59697000001</v>
      </c>
      <c r="H227" s="70">
        <v>58695.003029999898</v>
      </c>
      <c r="I227" s="69">
        <f t="shared" si="3"/>
        <v>318646.59999999992</v>
      </c>
      <c r="K227" s="71"/>
      <c r="N227" s="71"/>
    </row>
    <row r="228" spans="1:14" ht="15" customHeight="1" x14ac:dyDescent="0.3">
      <c r="A228" s="83" t="s">
        <v>288</v>
      </c>
      <c r="B228" s="69">
        <v>17601</v>
      </c>
      <c r="C228" s="69">
        <v>0</v>
      </c>
      <c r="D228" s="69">
        <v>906324.55</v>
      </c>
      <c r="E228" s="70">
        <v>621285.47902500001</v>
      </c>
      <c r="F228" s="70">
        <v>285039.07097499998</v>
      </c>
      <c r="G228" s="70">
        <v>638886.47902500001</v>
      </c>
      <c r="H228" s="70">
        <v>285039.07097499998</v>
      </c>
      <c r="I228" s="69">
        <f t="shared" si="3"/>
        <v>923925.55</v>
      </c>
      <c r="K228" s="71"/>
      <c r="N228" s="71"/>
    </row>
    <row r="229" spans="1:14" ht="15" customHeight="1" x14ac:dyDescent="0.3">
      <c r="A229" s="83" t="s">
        <v>289</v>
      </c>
      <c r="B229" s="69">
        <v>0</v>
      </c>
      <c r="C229" s="69">
        <v>75744.289999999994</v>
      </c>
      <c r="D229" s="69">
        <v>0</v>
      </c>
      <c r="E229" s="70">
        <v>0</v>
      </c>
      <c r="F229" s="70">
        <v>0</v>
      </c>
      <c r="G229" s="70">
        <v>0</v>
      </c>
      <c r="H229" s="70">
        <v>75744.289999999994</v>
      </c>
      <c r="I229" s="69">
        <f t="shared" si="3"/>
        <v>75744.289999999994</v>
      </c>
      <c r="K229" s="71"/>
      <c r="N229" s="71"/>
    </row>
    <row r="230" spans="1:14" ht="15" customHeight="1" x14ac:dyDescent="0.3">
      <c r="A230" s="84" t="s">
        <v>290</v>
      </c>
      <c r="B230" s="69">
        <v>44279.74</v>
      </c>
      <c r="C230" s="69">
        <v>0</v>
      </c>
      <c r="D230" s="69">
        <v>1179656.1100000001</v>
      </c>
      <c r="E230" s="70">
        <v>808654.26340499998</v>
      </c>
      <c r="F230" s="70">
        <v>371001.84659500001</v>
      </c>
      <c r="G230" s="70">
        <v>852934.00340499997</v>
      </c>
      <c r="H230" s="70">
        <v>371001.84659500001</v>
      </c>
      <c r="I230" s="69">
        <f t="shared" si="3"/>
        <v>1223935.8500000001</v>
      </c>
      <c r="K230" s="71"/>
      <c r="N230" s="71"/>
    </row>
    <row r="231" spans="1:14" ht="13.5" customHeight="1" x14ac:dyDescent="0.3">
      <c r="A231" s="93" t="s">
        <v>291</v>
      </c>
      <c r="B231" s="94">
        <v>3219825.39</v>
      </c>
      <c r="C231" s="94">
        <v>1504465.68</v>
      </c>
      <c r="D231" s="94">
        <v>8357263.7299999902</v>
      </c>
      <c r="E231" s="76">
        <v>5692467.4691829998</v>
      </c>
      <c r="F231" s="76">
        <v>2664796.2608169899</v>
      </c>
      <c r="G231" s="76">
        <v>8912292.8591829892</v>
      </c>
      <c r="H231" s="76">
        <v>4169261.9408169901</v>
      </c>
      <c r="I231" s="94">
        <f t="shared" si="3"/>
        <v>13081554.799999978</v>
      </c>
      <c r="K231" s="71"/>
    </row>
    <row r="232" spans="1:14" ht="13.5" customHeight="1" thickBot="1" x14ac:dyDescent="0.35">
      <c r="A232" s="95" t="s">
        <v>292</v>
      </c>
      <c r="B232" s="96">
        <v>31318866.539999999</v>
      </c>
      <c r="C232" s="96">
        <v>8475102.9800000004</v>
      </c>
      <c r="D232" s="96">
        <v>11252972.039999999</v>
      </c>
      <c r="E232" s="76">
        <v>7379412.4920239998</v>
      </c>
      <c r="F232" s="76">
        <v>3873559.54797599</v>
      </c>
      <c r="G232" s="76">
        <v>38698279.032024004</v>
      </c>
      <c r="H232" s="76">
        <v>12348662.5279759</v>
      </c>
      <c r="I232" s="96">
        <f t="shared" si="3"/>
        <v>51046941.559999906</v>
      </c>
      <c r="K232" s="71"/>
    </row>
    <row r="233" spans="1:14" ht="12.75" customHeight="1" thickTop="1" x14ac:dyDescent="0.3">
      <c r="A233" s="83"/>
      <c r="B233" s="97"/>
      <c r="C233" s="97"/>
      <c r="D233" s="97"/>
      <c r="E233" s="98"/>
      <c r="F233" s="98"/>
      <c r="G233" s="98"/>
      <c r="H233" s="98"/>
      <c r="I233" s="97"/>
      <c r="K233" s="88"/>
    </row>
    <row r="234" spans="1:14" ht="15" customHeight="1" x14ac:dyDescent="0.3">
      <c r="A234" s="83" t="s">
        <v>293</v>
      </c>
      <c r="B234" s="69"/>
      <c r="C234" s="69"/>
      <c r="D234" s="69"/>
      <c r="E234"/>
      <c r="F234"/>
      <c r="G234"/>
      <c r="H234"/>
      <c r="I234" s="69"/>
      <c r="K234" s="71"/>
    </row>
    <row r="235" spans="1:14" ht="15" customHeight="1" x14ac:dyDescent="0.3">
      <c r="A235" s="82" t="s">
        <v>294</v>
      </c>
      <c r="B235" s="69"/>
      <c r="C235" s="69"/>
      <c r="D235" s="69"/>
      <c r="E235"/>
      <c r="F235"/>
      <c r="G235"/>
      <c r="H235"/>
      <c r="I235" s="69"/>
      <c r="K235" s="67"/>
    </row>
    <row r="236" spans="1:14" ht="15" customHeight="1" x14ac:dyDescent="0.3">
      <c r="A236" s="83" t="s">
        <v>295</v>
      </c>
      <c r="B236" s="69">
        <v>20366723.190000001</v>
      </c>
      <c r="C236" s="69">
        <v>9143494.3900000006</v>
      </c>
      <c r="D236" s="69">
        <v>1694877.82</v>
      </c>
      <c r="E236" s="70">
        <v>1161838.7456100001</v>
      </c>
      <c r="F236" s="70">
        <v>533039.07438999997</v>
      </c>
      <c r="G236" s="70">
        <v>21528561.93561</v>
      </c>
      <c r="H236" s="70">
        <v>9676533.4643900003</v>
      </c>
      <c r="I236" s="69">
        <f t="shared" si="3"/>
        <v>31205095.399999999</v>
      </c>
      <c r="K236" s="71"/>
    </row>
    <row r="237" spans="1:14" ht="15" customHeight="1" x14ac:dyDescent="0.3">
      <c r="A237" s="84" t="s">
        <v>296</v>
      </c>
      <c r="B237" s="85">
        <v>74017.179999999993</v>
      </c>
      <c r="C237" s="85">
        <v>12773.58</v>
      </c>
      <c r="D237" s="85">
        <v>14800.56</v>
      </c>
      <c r="E237" s="70">
        <v>10145.783879999901</v>
      </c>
      <c r="F237" s="70">
        <v>4654.7761199999904</v>
      </c>
      <c r="G237" s="70">
        <v>84162.963879999996</v>
      </c>
      <c r="H237" s="70">
        <v>17428.35612</v>
      </c>
      <c r="I237" s="85">
        <f t="shared" si="3"/>
        <v>101591.31999999999</v>
      </c>
      <c r="K237" s="71"/>
    </row>
    <row r="238" spans="1:14" ht="15" customHeight="1" x14ac:dyDescent="0.3">
      <c r="A238" s="83" t="s">
        <v>297</v>
      </c>
      <c r="B238" s="97">
        <v>20440740.370000001</v>
      </c>
      <c r="C238" s="97">
        <v>9156267.9700000007</v>
      </c>
      <c r="D238" s="97">
        <v>1709678.38</v>
      </c>
      <c r="E238" s="76">
        <v>1171984.5294900001</v>
      </c>
      <c r="F238" s="76">
        <v>537693.85051000002</v>
      </c>
      <c r="G238" s="76">
        <v>21612724.899489999</v>
      </c>
      <c r="H238" s="76">
        <v>9693961.82051</v>
      </c>
      <c r="I238" s="97">
        <f t="shared" si="3"/>
        <v>31306686.719999999</v>
      </c>
      <c r="K238" s="71"/>
    </row>
    <row r="239" spans="1:14" ht="15" customHeight="1" x14ac:dyDescent="0.3">
      <c r="A239" s="82" t="s">
        <v>298</v>
      </c>
      <c r="B239" s="69"/>
      <c r="C239" s="69"/>
      <c r="D239" s="69"/>
      <c r="E239"/>
      <c r="F239"/>
      <c r="G239"/>
      <c r="H239"/>
      <c r="I239" s="69"/>
      <c r="K239" s="67"/>
    </row>
    <row r="240" spans="1:14" ht="15" customHeight="1" x14ac:dyDescent="0.3">
      <c r="A240" s="83" t="s">
        <v>299</v>
      </c>
      <c r="B240" s="69">
        <v>754217.81</v>
      </c>
      <c r="C240" s="69">
        <v>193504.03</v>
      </c>
      <c r="D240" s="69">
        <v>2493373.86</v>
      </c>
      <c r="E240" s="70">
        <v>1709207.78103</v>
      </c>
      <c r="F240" s="70">
        <v>784166.07896999898</v>
      </c>
      <c r="G240" s="70">
        <v>2463425.5910299998</v>
      </c>
      <c r="H240" s="70">
        <v>977670.10896999994</v>
      </c>
      <c r="I240" s="69">
        <f t="shared" si="3"/>
        <v>3441095.6999999997</v>
      </c>
      <c r="K240" s="71"/>
    </row>
    <row r="241" spans="1:11" ht="12" customHeight="1" x14ac:dyDescent="0.3">
      <c r="A241" s="92" t="s">
        <v>300</v>
      </c>
      <c r="B241" s="69">
        <v>1156428.6000000001</v>
      </c>
      <c r="C241" s="69">
        <v>0</v>
      </c>
      <c r="D241" s="69">
        <v>0</v>
      </c>
      <c r="E241" s="70">
        <v>0</v>
      </c>
      <c r="F241" s="70">
        <v>0</v>
      </c>
      <c r="G241" s="70">
        <v>1156428.6000000001</v>
      </c>
      <c r="H241" s="70">
        <v>0</v>
      </c>
      <c r="I241" s="69">
        <f t="shared" si="3"/>
        <v>1156428.6000000001</v>
      </c>
      <c r="K241" s="71"/>
    </row>
    <row r="242" spans="1:11" ht="15" customHeight="1" x14ac:dyDescent="0.3">
      <c r="A242" s="84" t="s">
        <v>301</v>
      </c>
      <c r="B242" s="85">
        <v>116307.39</v>
      </c>
      <c r="C242" s="85">
        <v>1975.99</v>
      </c>
      <c r="D242" s="85">
        <v>1040.1199999999999</v>
      </c>
      <c r="E242" s="70">
        <v>713.00225999999998</v>
      </c>
      <c r="F242" s="70">
        <v>327.117739999999</v>
      </c>
      <c r="G242" s="70">
        <v>117020.39225999999</v>
      </c>
      <c r="H242" s="70">
        <v>2303.1077399999999</v>
      </c>
      <c r="I242" s="85">
        <f t="shared" si="3"/>
        <v>119323.5</v>
      </c>
      <c r="K242" s="71"/>
    </row>
    <row r="243" spans="1:11" ht="15" customHeight="1" x14ac:dyDescent="0.3">
      <c r="A243" s="83" t="s">
        <v>302</v>
      </c>
      <c r="B243" s="69">
        <v>2026953.8</v>
      </c>
      <c r="C243" s="69">
        <v>195480.02</v>
      </c>
      <c r="D243" s="69">
        <v>2494413.98</v>
      </c>
      <c r="E243" s="76">
        <v>1709920.7832899999</v>
      </c>
      <c r="F243" s="76">
        <v>784493.196709999</v>
      </c>
      <c r="G243" s="76">
        <v>3736874.58329</v>
      </c>
      <c r="H243" s="76">
        <v>979973.21670999995</v>
      </c>
      <c r="I243" s="69">
        <f t="shared" si="3"/>
        <v>4716847.8</v>
      </c>
      <c r="K243" s="71"/>
    </row>
    <row r="244" spans="1:11" ht="15" customHeight="1" x14ac:dyDescent="0.3">
      <c r="A244" s="82" t="s">
        <v>303</v>
      </c>
      <c r="B244" s="69"/>
      <c r="C244" s="69"/>
      <c r="D244" s="69"/>
      <c r="E244"/>
      <c r="F244"/>
      <c r="G244"/>
      <c r="H244"/>
      <c r="I244" s="69"/>
      <c r="K244" s="67"/>
    </row>
    <row r="245" spans="1:11" ht="15" customHeight="1" x14ac:dyDescent="0.3">
      <c r="A245" s="84" t="s">
        <v>304</v>
      </c>
      <c r="B245" s="85">
        <v>1717072.18</v>
      </c>
      <c r="C245" s="85">
        <v>0</v>
      </c>
      <c r="D245" s="85">
        <v>0</v>
      </c>
      <c r="E245" s="70">
        <v>0</v>
      </c>
      <c r="F245" s="70">
        <v>0</v>
      </c>
      <c r="G245" s="70">
        <v>1717072.18</v>
      </c>
      <c r="H245" s="70">
        <v>0</v>
      </c>
      <c r="I245" s="85">
        <f t="shared" si="3"/>
        <v>1717072.18</v>
      </c>
      <c r="K245" s="71"/>
    </row>
    <row r="246" spans="1:11" ht="12" customHeight="1" x14ac:dyDescent="0.3">
      <c r="A246" s="83" t="s">
        <v>305</v>
      </c>
      <c r="B246" s="69">
        <v>1717072.18</v>
      </c>
      <c r="C246" s="69">
        <v>0</v>
      </c>
      <c r="D246" s="69">
        <v>0</v>
      </c>
      <c r="E246" s="76">
        <v>0</v>
      </c>
      <c r="F246" s="76">
        <v>0</v>
      </c>
      <c r="G246" s="76">
        <v>1717072.18</v>
      </c>
      <c r="H246" s="76">
        <v>0</v>
      </c>
      <c r="I246" s="69">
        <f t="shared" si="3"/>
        <v>1717072.18</v>
      </c>
      <c r="K246" s="71"/>
    </row>
    <row r="247" spans="1:11" ht="15" customHeight="1" x14ac:dyDescent="0.3">
      <c r="A247" s="82" t="s">
        <v>306</v>
      </c>
      <c r="B247" s="69"/>
      <c r="C247" s="69"/>
      <c r="D247" s="69"/>
      <c r="E247"/>
      <c r="F247"/>
      <c r="G247"/>
      <c r="H247"/>
      <c r="I247" s="69"/>
      <c r="K247" s="67"/>
    </row>
    <row r="248" spans="1:11" ht="15" customHeight="1" x14ac:dyDescent="0.3">
      <c r="A248" s="83" t="s">
        <v>307</v>
      </c>
      <c r="B248" s="69">
        <v>3091889</v>
      </c>
      <c r="C248" s="69">
        <v>0</v>
      </c>
      <c r="D248" s="69">
        <v>0</v>
      </c>
      <c r="E248" s="70">
        <v>0</v>
      </c>
      <c r="F248" s="70">
        <v>0</v>
      </c>
      <c r="G248" s="70">
        <v>3091889</v>
      </c>
      <c r="H248" s="70">
        <v>0</v>
      </c>
      <c r="I248" s="69">
        <f t="shared" si="3"/>
        <v>3091889</v>
      </c>
      <c r="K248" s="71"/>
    </row>
    <row r="249" spans="1:11" ht="15" customHeight="1" x14ac:dyDescent="0.3">
      <c r="A249" s="83" t="s">
        <v>308</v>
      </c>
      <c r="B249" s="69">
        <v>-10175151.27</v>
      </c>
      <c r="C249" s="69">
        <v>0</v>
      </c>
      <c r="D249" s="69">
        <v>0</v>
      </c>
      <c r="E249" s="70">
        <v>0</v>
      </c>
      <c r="F249" s="70">
        <v>0</v>
      </c>
      <c r="G249" s="70">
        <v>-10175151.27</v>
      </c>
      <c r="H249" s="70">
        <v>0</v>
      </c>
      <c r="I249" s="69">
        <f t="shared" si="3"/>
        <v>-10175151.27</v>
      </c>
      <c r="K249" s="71"/>
    </row>
    <row r="250" spans="1:11" ht="15" customHeight="1" x14ac:dyDescent="0.3">
      <c r="A250" s="83" t="s">
        <v>309</v>
      </c>
      <c r="B250" s="69">
        <v>-52750.64</v>
      </c>
      <c r="C250" s="69">
        <v>-5154.09</v>
      </c>
      <c r="D250" s="69">
        <v>0</v>
      </c>
      <c r="E250" s="70">
        <v>0</v>
      </c>
      <c r="F250" s="70">
        <v>0</v>
      </c>
      <c r="G250" s="70">
        <v>-52750.64</v>
      </c>
      <c r="H250" s="70">
        <v>-5154.09</v>
      </c>
      <c r="I250" s="69">
        <f t="shared" si="3"/>
        <v>-57904.729999999996</v>
      </c>
      <c r="K250" s="71"/>
    </row>
    <row r="251" spans="1:11" ht="15" customHeight="1" x14ac:dyDescent="0.3">
      <c r="A251" s="83" t="s">
        <v>310</v>
      </c>
      <c r="B251" s="69">
        <v>11054.05</v>
      </c>
      <c r="C251" s="69">
        <v>1373.24</v>
      </c>
      <c r="D251" s="69">
        <v>0</v>
      </c>
      <c r="E251" s="70">
        <v>0</v>
      </c>
      <c r="F251" s="70">
        <v>0</v>
      </c>
      <c r="G251" s="70">
        <v>11054.05</v>
      </c>
      <c r="H251" s="70">
        <v>1373.24</v>
      </c>
      <c r="I251" s="69">
        <f t="shared" si="3"/>
        <v>12427.289999999999</v>
      </c>
      <c r="K251" s="71"/>
    </row>
    <row r="252" spans="1:11" ht="15" customHeight="1" x14ac:dyDescent="0.3">
      <c r="A252" s="83" t="s">
        <v>311</v>
      </c>
      <c r="B252" s="69">
        <v>-3735.29</v>
      </c>
      <c r="C252" s="69">
        <v>0</v>
      </c>
      <c r="D252" s="69">
        <v>0</v>
      </c>
      <c r="E252" s="70">
        <v>0</v>
      </c>
      <c r="F252" s="70">
        <v>0</v>
      </c>
      <c r="G252" s="70">
        <v>-3735.29</v>
      </c>
      <c r="H252" s="70">
        <v>0</v>
      </c>
      <c r="I252" s="69">
        <f t="shared" si="3"/>
        <v>-3735.29</v>
      </c>
      <c r="K252" s="71"/>
    </row>
    <row r="253" spans="1:11" ht="15" customHeight="1" x14ac:dyDescent="0.3">
      <c r="A253" s="84" t="s">
        <v>312</v>
      </c>
      <c r="B253" s="85">
        <v>0</v>
      </c>
      <c r="C253" s="85">
        <v>0</v>
      </c>
      <c r="D253" s="85">
        <v>0</v>
      </c>
      <c r="E253" s="70">
        <v>0</v>
      </c>
      <c r="F253" s="70">
        <v>0</v>
      </c>
      <c r="G253" s="70">
        <v>0</v>
      </c>
      <c r="H253" s="70">
        <v>0</v>
      </c>
      <c r="I253" s="85">
        <f t="shared" si="3"/>
        <v>0</v>
      </c>
      <c r="K253" s="71"/>
    </row>
    <row r="254" spans="1:11" ht="15" customHeight="1" x14ac:dyDescent="0.3">
      <c r="A254" s="83" t="s">
        <v>313</v>
      </c>
      <c r="B254" s="69">
        <v>-7128694.1499999901</v>
      </c>
      <c r="C254" s="69">
        <v>-3780.85</v>
      </c>
      <c r="D254" s="69">
        <v>0</v>
      </c>
      <c r="E254" s="76">
        <v>0</v>
      </c>
      <c r="F254" s="76">
        <v>0</v>
      </c>
      <c r="G254" s="76">
        <v>-7128694.1499999901</v>
      </c>
      <c r="H254" s="76">
        <v>-3780.85</v>
      </c>
      <c r="I254" s="69">
        <f t="shared" si="3"/>
        <v>-7132474.9999999898</v>
      </c>
      <c r="K254" s="71"/>
    </row>
    <row r="255" spans="1:11" ht="15" customHeight="1" x14ac:dyDescent="0.3">
      <c r="A255" s="82" t="s">
        <v>314</v>
      </c>
      <c r="B255" s="69"/>
      <c r="C255" s="69"/>
      <c r="D255" s="69"/>
      <c r="E255"/>
      <c r="F255"/>
      <c r="G255"/>
      <c r="H255"/>
      <c r="I255" s="69"/>
      <c r="K255" s="67"/>
    </row>
    <row r="256" spans="1:11" ht="15.75" customHeight="1" x14ac:dyDescent="0.3">
      <c r="A256" s="83" t="s">
        <v>315</v>
      </c>
      <c r="B256" s="69">
        <v>-258989.87</v>
      </c>
      <c r="C256" s="69">
        <v>0</v>
      </c>
      <c r="D256" s="69">
        <v>0</v>
      </c>
      <c r="E256" s="70">
        <v>0</v>
      </c>
      <c r="F256" s="70">
        <v>0</v>
      </c>
      <c r="G256" s="70">
        <v>-258989.87</v>
      </c>
      <c r="H256" s="70">
        <v>0</v>
      </c>
      <c r="I256" s="69">
        <f t="shared" si="3"/>
        <v>-258989.87</v>
      </c>
      <c r="K256" s="71"/>
    </row>
    <row r="257" spans="1:11" ht="15" customHeight="1" x14ac:dyDescent="0.3">
      <c r="A257" s="84" t="s">
        <v>316</v>
      </c>
      <c r="B257" s="69">
        <v>3066865.13</v>
      </c>
      <c r="C257" s="69">
        <v>0</v>
      </c>
      <c r="D257" s="69">
        <v>0</v>
      </c>
      <c r="E257" s="70">
        <v>0</v>
      </c>
      <c r="F257" s="70">
        <v>0</v>
      </c>
      <c r="G257" s="70">
        <v>3066865.13</v>
      </c>
      <c r="H257" s="70">
        <v>0</v>
      </c>
      <c r="I257" s="69">
        <f t="shared" si="3"/>
        <v>3066865.13</v>
      </c>
      <c r="K257" s="71"/>
    </row>
    <row r="258" spans="1:11" ht="15" customHeight="1" x14ac:dyDescent="0.3">
      <c r="A258" s="93" t="s">
        <v>317</v>
      </c>
      <c r="B258" s="75">
        <v>2807875.26</v>
      </c>
      <c r="C258" s="75">
        <v>0</v>
      </c>
      <c r="D258" s="75">
        <v>0</v>
      </c>
      <c r="E258" s="76">
        <v>0</v>
      </c>
      <c r="F258" s="76">
        <v>0</v>
      </c>
      <c r="G258" s="76">
        <v>2807875.26</v>
      </c>
      <c r="H258" s="76">
        <v>0</v>
      </c>
      <c r="I258" s="75">
        <f t="shared" si="3"/>
        <v>2807875.26</v>
      </c>
      <c r="K258" s="71"/>
    </row>
    <row r="259" spans="1:11" ht="12" customHeight="1" thickBot="1" x14ac:dyDescent="0.35">
      <c r="A259" s="95" t="s">
        <v>318</v>
      </c>
      <c r="B259" s="99">
        <v>19863947.460000001</v>
      </c>
      <c r="C259" s="99">
        <v>9347967.1400000006</v>
      </c>
      <c r="D259" s="99">
        <v>4204092.3600000003</v>
      </c>
      <c r="E259" s="76">
        <v>2881905.3127799998</v>
      </c>
      <c r="F259" s="76">
        <v>1322187.0472200001</v>
      </c>
      <c r="G259" s="76">
        <v>22745852.772780001</v>
      </c>
      <c r="H259" s="76">
        <v>10670154.18722</v>
      </c>
      <c r="I259" s="99">
        <f t="shared" si="3"/>
        <v>33416006.960000001</v>
      </c>
      <c r="K259" s="71"/>
    </row>
    <row r="260" spans="1:11" ht="15" customHeight="1" thickTop="1" x14ac:dyDescent="0.3">
      <c r="A260" s="83" t="s">
        <v>319</v>
      </c>
      <c r="B260" s="69"/>
      <c r="C260" s="69"/>
      <c r="D260" s="69"/>
      <c r="E260" s="98"/>
      <c r="F260" s="98"/>
      <c r="G260" s="98"/>
      <c r="H260" s="98"/>
      <c r="I260" s="69"/>
      <c r="K260" s="71"/>
    </row>
    <row r="261" spans="1:11" ht="15" customHeight="1" x14ac:dyDescent="0.3">
      <c r="A261" s="82" t="s">
        <v>320</v>
      </c>
      <c r="B261" s="69"/>
      <c r="C261" s="69"/>
      <c r="D261" s="69"/>
      <c r="E261"/>
      <c r="F261"/>
      <c r="G261"/>
      <c r="H261"/>
      <c r="I261" s="69"/>
      <c r="K261" s="67"/>
    </row>
    <row r="262" spans="1:11" ht="15" customHeight="1" x14ac:dyDescent="0.3">
      <c r="A262" s="84" t="s">
        <v>321</v>
      </c>
      <c r="B262" s="69">
        <v>15350282.300000001</v>
      </c>
      <c r="C262" s="69">
        <v>6373986.46</v>
      </c>
      <c r="D262" s="69">
        <v>367754.929999999</v>
      </c>
      <c r="E262" s="70">
        <v>252096.00451499899</v>
      </c>
      <c r="F262" s="70">
        <v>115658.925484999</v>
      </c>
      <c r="G262" s="70">
        <v>15602378.304515</v>
      </c>
      <c r="H262" s="70">
        <v>6489645.385485</v>
      </c>
      <c r="I262" s="69">
        <f t="shared" si="3"/>
        <v>22092023.690000001</v>
      </c>
      <c r="K262" s="71"/>
    </row>
    <row r="263" spans="1:11" ht="15" customHeight="1" x14ac:dyDescent="0.3">
      <c r="A263" s="83" t="s">
        <v>322</v>
      </c>
      <c r="B263" s="75">
        <v>15350282.300000001</v>
      </c>
      <c r="C263" s="75">
        <v>6373986.46</v>
      </c>
      <c r="D263" s="75">
        <v>367754.929999999</v>
      </c>
      <c r="E263" s="76">
        <v>252096.00451499899</v>
      </c>
      <c r="F263" s="76">
        <v>115658.925484999</v>
      </c>
      <c r="G263" s="76">
        <v>15602378.304515</v>
      </c>
      <c r="H263" s="76">
        <v>6489645.385485</v>
      </c>
      <c r="I263" s="75">
        <f t="shared" si="3"/>
        <v>22092023.690000001</v>
      </c>
      <c r="K263" s="71"/>
    </row>
    <row r="264" spans="1:11" ht="15" customHeight="1" x14ac:dyDescent="0.3">
      <c r="A264" s="82" t="s">
        <v>323</v>
      </c>
      <c r="B264" s="69"/>
      <c r="C264" s="69"/>
      <c r="D264" s="69"/>
      <c r="E264"/>
      <c r="F264"/>
      <c r="G264"/>
      <c r="H264"/>
      <c r="I264" s="69"/>
      <c r="K264" s="67"/>
    </row>
    <row r="265" spans="1:11" ht="15" customHeight="1" x14ac:dyDescent="0.3">
      <c r="A265" s="83" t="s">
        <v>324</v>
      </c>
      <c r="B265" s="69">
        <v>0</v>
      </c>
      <c r="C265" s="69">
        <v>0</v>
      </c>
      <c r="D265" s="69">
        <v>0</v>
      </c>
      <c r="E265" s="70">
        <v>0</v>
      </c>
      <c r="F265" s="70">
        <v>0</v>
      </c>
      <c r="G265" s="70">
        <v>0</v>
      </c>
      <c r="H265" s="70">
        <v>0</v>
      </c>
      <c r="I265" s="69">
        <f t="shared" si="3"/>
        <v>0</v>
      </c>
      <c r="K265" s="71"/>
    </row>
    <row r="266" spans="1:11" ht="15" customHeight="1" x14ac:dyDescent="0.3">
      <c r="A266" s="83" t="s">
        <v>325</v>
      </c>
      <c r="B266" s="69">
        <v>0</v>
      </c>
      <c r="C266" s="69">
        <v>0</v>
      </c>
      <c r="D266" s="69">
        <v>0</v>
      </c>
      <c r="E266" s="70">
        <v>0</v>
      </c>
      <c r="F266" s="70">
        <v>0</v>
      </c>
      <c r="G266" s="70">
        <v>0</v>
      </c>
      <c r="H266" s="70">
        <v>0</v>
      </c>
      <c r="I266" s="69">
        <f t="shared" si="3"/>
        <v>0</v>
      </c>
      <c r="K266" s="71"/>
    </row>
    <row r="267" spans="1:11" ht="15" customHeight="1" x14ac:dyDescent="0.3">
      <c r="A267" s="84" t="s">
        <v>326</v>
      </c>
      <c r="B267" s="69">
        <v>0</v>
      </c>
      <c r="C267" s="69">
        <v>0</v>
      </c>
      <c r="D267" s="69">
        <v>0</v>
      </c>
      <c r="E267" s="70">
        <v>0</v>
      </c>
      <c r="F267" s="70">
        <v>0</v>
      </c>
      <c r="G267" s="70">
        <v>0</v>
      </c>
      <c r="H267" s="70">
        <v>0</v>
      </c>
      <c r="I267" s="69">
        <f t="shared" si="3"/>
        <v>0</v>
      </c>
      <c r="K267" s="71"/>
    </row>
    <row r="268" spans="1:11" ht="15" customHeight="1" x14ac:dyDescent="0.3">
      <c r="A268" s="83" t="s">
        <v>327</v>
      </c>
      <c r="B268" s="75">
        <v>0</v>
      </c>
      <c r="C268" s="75">
        <v>0</v>
      </c>
      <c r="D268" s="75">
        <v>0</v>
      </c>
      <c r="E268" s="76">
        <v>0</v>
      </c>
      <c r="F268" s="76">
        <v>0</v>
      </c>
      <c r="G268" s="76">
        <v>0</v>
      </c>
      <c r="H268" s="76">
        <v>0</v>
      </c>
      <c r="I268" s="75">
        <f t="shared" si="3"/>
        <v>0</v>
      </c>
      <c r="K268" s="71"/>
    </row>
    <row r="269" spans="1:11" ht="15.75" customHeight="1" x14ac:dyDescent="0.3">
      <c r="A269" s="82" t="s">
        <v>328</v>
      </c>
      <c r="B269" s="69"/>
      <c r="C269" s="69"/>
      <c r="D269" s="69"/>
      <c r="E269"/>
      <c r="F269"/>
      <c r="G269"/>
      <c r="H269"/>
      <c r="I269" s="69"/>
      <c r="K269" s="67"/>
    </row>
    <row r="270" spans="1:11" ht="15" customHeight="1" x14ac:dyDescent="0.3">
      <c r="A270" s="83" t="s">
        <v>329</v>
      </c>
      <c r="B270" s="69">
        <v>21529155.280000001</v>
      </c>
      <c r="C270" s="69">
        <v>5806494.9199999999</v>
      </c>
      <c r="D270" s="69">
        <v>0</v>
      </c>
      <c r="E270" s="70">
        <v>0</v>
      </c>
      <c r="F270" s="70">
        <v>0</v>
      </c>
      <c r="G270" s="70">
        <v>21529155.280000001</v>
      </c>
      <c r="H270" s="70">
        <v>5806494.9199999999</v>
      </c>
      <c r="I270" s="69">
        <f t="shared" ref="I270:I320" si="4">+H270+G270</f>
        <v>27335650.200000003</v>
      </c>
      <c r="K270" s="71"/>
    </row>
    <row r="271" spans="1:11" ht="17.25" customHeight="1" x14ac:dyDescent="0.3">
      <c r="A271" s="83" t="s">
        <v>330</v>
      </c>
      <c r="B271" s="69">
        <v>-13280930.09</v>
      </c>
      <c r="C271" s="69">
        <v>-4091872.35</v>
      </c>
      <c r="D271" s="69">
        <v>0</v>
      </c>
      <c r="E271" s="70">
        <v>0</v>
      </c>
      <c r="F271" s="70">
        <v>0</v>
      </c>
      <c r="G271" s="70">
        <v>-13280930.09</v>
      </c>
      <c r="H271" s="70">
        <v>-4091872.35</v>
      </c>
      <c r="I271" s="69">
        <f t="shared" si="4"/>
        <v>-17372802.440000001</v>
      </c>
      <c r="K271" s="71"/>
    </row>
    <row r="272" spans="1:11" ht="13.5" customHeight="1" x14ac:dyDescent="0.3">
      <c r="A272" s="84" t="s">
        <v>331</v>
      </c>
      <c r="B272" s="85">
        <v>0</v>
      </c>
      <c r="C272" s="85">
        <v>0</v>
      </c>
      <c r="D272" s="85">
        <v>0</v>
      </c>
      <c r="E272" s="70">
        <v>0</v>
      </c>
      <c r="F272" s="70">
        <v>0</v>
      </c>
      <c r="G272" s="70">
        <v>0</v>
      </c>
      <c r="H272" s="70">
        <v>0</v>
      </c>
      <c r="I272" s="85">
        <f t="shared" si="4"/>
        <v>0</v>
      </c>
      <c r="K272" s="71"/>
    </row>
    <row r="273" spans="1:11" ht="15" customHeight="1" x14ac:dyDescent="0.3">
      <c r="A273" s="83" t="s">
        <v>332</v>
      </c>
      <c r="B273" s="69">
        <v>8248225.1900000004</v>
      </c>
      <c r="C273" s="69">
        <v>1714622.5699999901</v>
      </c>
      <c r="D273" s="69">
        <v>0</v>
      </c>
      <c r="E273" s="76">
        <v>0</v>
      </c>
      <c r="F273" s="76">
        <v>0</v>
      </c>
      <c r="G273" s="76">
        <v>8248225.1900000004</v>
      </c>
      <c r="H273" s="76">
        <v>1714622.5699999901</v>
      </c>
      <c r="I273" s="69">
        <f t="shared" si="4"/>
        <v>9962847.7599999905</v>
      </c>
      <c r="K273" s="71"/>
    </row>
    <row r="274" spans="1:11" ht="15" customHeight="1" x14ac:dyDescent="0.3">
      <c r="A274" s="84"/>
      <c r="B274" s="100"/>
      <c r="C274" s="100"/>
      <c r="D274" s="100"/>
      <c r="E274" s="87"/>
      <c r="F274" s="87"/>
      <c r="G274" s="87"/>
      <c r="H274" s="87"/>
      <c r="I274" s="100"/>
      <c r="K274" s="88"/>
    </row>
    <row r="275" spans="1:11" ht="15" customHeight="1" thickBot="1" x14ac:dyDescent="0.35">
      <c r="A275" s="89" t="s">
        <v>39</v>
      </c>
      <c r="B275" s="78">
        <v>28198130.7999999</v>
      </c>
      <c r="C275" s="78">
        <v>8512214.8199999891</v>
      </c>
      <c r="D275" s="78">
        <v>-15824819.329999899</v>
      </c>
      <c r="E275" s="91">
        <v>-10513413.809319001</v>
      </c>
      <c r="F275" s="91">
        <v>-5311405.5206809901</v>
      </c>
      <c r="G275" s="91">
        <v>17684716.990680899</v>
      </c>
      <c r="H275" s="91">
        <v>3200809.2993189902</v>
      </c>
      <c r="I275" s="78">
        <f>+G275+H275</f>
        <v>20885526.289999891</v>
      </c>
      <c r="K275" s="65"/>
    </row>
    <row r="276" spans="1:11" ht="15" customHeight="1" thickTop="1" x14ac:dyDescent="0.3">
      <c r="A276" s="83"/>
      <c r="B276" s="69"/>
      <c r="C276" s="69"/>
      <c r="D276" s="69"/>
      <c r="E276"/>
      <c r="F276"/>
      <c r="G276"/>
      <c r="H276"/>
      <c r="I276" s="69"/>
      <c r="K276" s="88"/>
    </row>
    <row r="277" spans="1:11" ht="15" customHeight="1" x14ac:dyDescent="0.3">
      <c r="A277" s="81" t="s">
        <v>44</v>
      </c>
      <c r="B277" s="69"/>
      <c r="C277" s="69"/>
      <c r="D277" s="69"/>
      <c r="E277"/>
      <c r="F277"/>
      <c r="G277"/>
      <c r="H277"/>
      <c r="I277" s="69"/>
      <c r="K277" s="65"/>
    </row>
    <row r="278" spans="1:11" ht="15" customHeight="1" x14ac:dyDescent="0.3">
      <c r="A278" s="82" t="s">
        <v>333</v>
      </c>
      <c r="B278" s="69"/>
      <c r="C278" s="69"/>
      <c r="D278" s="69"/>
      <c r="E278"/>
      <c r="F278"/>
      <c r="G278"/>
      <c r="H278"/>
      <c r="I278" s="69"/>
      <c r="K278" s="67"/>
    </row>
    <row r="279" spans="1:11" ht="15" customHeight="1" x14ac:dyDescent="0.3">
      <c r="A279" s="83" t="s">
        <v>334</v>
      </c>
      <c r="B279" s="69">
        <v>19466.77</v>
      </c>
      <c r="C279" s="69">
        <v>0</v>
      </c>
      <c r="D279" s="69">
        <v>0</v>
      </c>
      <c r="E279" s="70">
        <v>0</v>
      </c>
      <c r="F279" s="70">
        <v>0</v>
      </c>
      <c r="G279" s="70">
        <v>19466.77</v>
      </c>
      <c r="H279" s="70">
        <v>0</v>
      </c>
      <c r="I279" s="69">
        <f>+H279+G279</f>
        <v>19466.77</v>
      </c>
      <c r="K279" s="71"/>
    </row>
    <row r="280" spans="1:11" ht="15" customHeight="1" x14ac:dyDescent="0.3">
      <c r="A280" s="83" t="s">
        <v>335</v>
      </c>
      <c r="B280" s="69">
        <v>0</v>
      </c>
      <c r="C280" s="69">
        <v>0</v>
      </c>
      <c r="D280" s="69">
        <v>0</v>
      </c>
      <c r="E280" s="70">
        <v>0</v>
      </c>
      <c r="F280" s="70">
        <v>0</v>
      </c>
      <c r="G280" s="70">
        <v>0</v>
      </c>
      <c r="H280" s="70">
        <v>0</v>
      </c>
      <c r="I280" s="69">
        <f t="shared" ref="I280:I302" si="5">+H280+G280</f>
        <v>0</v>
      </c>
      <c r="K280" s="71"/>
    </row>
    <row r="281" spans="1:11" ht="15" customHeight="1" x14ac:dyDescent="0.3">
      <c r="A281" s="83" t="s">
        <v>336</v>
      </c>
      <c r="B281" s="69">
        <v>0</v>
      </c>
      <c r="C281" s="69">
        <v>0</v>
      </c>
      <c r="D281" s="69">
        <v>-6514092.5099999998</v>
      </c>
      <c r="E281" s="70">
        <v>-4465410.4156050002</v>
      </c>
      <c r="F281" s="70">
        <v>-2048682.094395</v>
      </c>
      <c r="G281" s="70">
        <v>-4465410.4156050002</v>
      </c>
      <c r="H281" s="70">
        <v>-2048682.094395</v>
      </c>
      <c r="I281" s="69">
        <f t="shared" si="5"/>
        <v>-6514092.5099999998</v>
      </c>
      <c r="K281" s="71"/>
    </row>
    <row r="282" spans="1:11" ht="15" customHeight="1" x14ac:dyDescent="0.3">
      <c r="A282" s="83" t="s">
        <v>337</v>
      </c>
      <c r="B282" s="69">
        <v>0</v>
      </c>
      <c r="C282" s="69">
        <v>0</v>
      </c>
      <c r="D282" s="69">
        <v>0</v>
      </c>
      <c r="E282" s="70">
        <v>0</v>
      </c>
      <c r="F282" s="70">
        <v>0</v>
      </c>
      <c r="G282" s="70">
        <v>0</v>
      </c>
      <c r="H282" s="70">
        <v>0</v>
      </c>
      <c r="I282" s="69">
        <f t="shared" si="5"/>
        <v>0</v>
      </c>
      <c r="K282" s="71"/>
    </row>
    <row r="283" spans="1:11" ht="15" customHeight="1" x14ac:dyDescent="0.3">
      <c r="A283" s="83" t="s">
        <v>338</v>
      </c>
      <c r="B283" s="69">
        <v>0</v>
      </c>
      <c r="C283" s="69">
        <v>0</v>
      </c>
      <c r="D283" s="69">
        <v>-55952.88</v>
      </c>
      <c r="E283" s="70">
        <v>-38355.699240000002</v>
      </c>
      <c r="F283" s="70">
        <v>-17597.180759999999</v>
      </c>
      <c r="G283" s="70">
        <v>-38355.699240000002</v>
      </c>
      <c r="H283" s="70">
        <v>-17597.180759999999</v>
      </c>
      <c r="I283" s="69">
        <f t="shared" si="5"/>
        <v>-55952.880000000005</v>
      </c>
      <c r="K283" s="71"/>
    </row>
    <row r="284" spans="1:11" ht="11.25" customHeight="1" x14ac:dyDescent="0.3">
      <c r="A284" s="83" t="s">
        <v>339</v>
      </c>
      <c r="B284" s="69">
        <v>0</v>
      </c>
      <c r="C284" s="69">
        <v>0</v>
      </c>
      <c r="D284" s="69">
        <v>52780.49</v>
      </c>
      <c r="E284" s="70">
        <v>36181.025894999999</v>
      </c>
      <c r="F284" s="70">
        <v>16599.464104999999</v>
      </c>
      <c r="G284" s="70">
        <v>36181.025894999999</v>
      </c>
      <c r="H284" s="70">
        <v>16599.464104999999</v>
      </c>
      <c r="I284" s="69">
        <f t="shared" si="5"/>
        <v>52780.49</v>
      </c>
      <c r="K284" s="71"/>
    </row>
    <row r="285" spans="1:11" ht="15" customHeight="1" x14ac:dyDescent="0.3">
      <c r="A285" s="83" t="s">
        <v>340</v>
      </c>
      <c r="B285" s="69">
        <v>0</v>
      </c>
      <c r="C285" s="69">
        <v>0</v>
      </c>
      <c r="D285" s="69">
        <v>-1226051.1100000001</v>
      </c>
      <c r="E285" s="70">
        <v>-840458.03590500006</v>
      </c>
      <c r="F285" s="70">
        <v>-385593.07409499999</v>
      </c>
      <c r="G285" s="70">
        <v>-840458.03590500006</v>
      </c>
      <c r="H285" s="70">
        <v>-385593.07409499999</v>
      </c>
      <c r="I285" s="69">
        <f t="shared" si="5"/>
        <v>-1226051.1100000001</v>
      </c>
      <c r="K285" s="71"/>
    </row>
    <row r="286" spans="1:11" ht="15" customHeight="1" x14ac:dyDescent="0.3">
      <c r="A286" s="83" t="s">
        <v>341</v>
      </c>
      <c r="B286" s="69">
        <v>0</v>
      </c>
      <c r="C286" s="69">
        <v>0</v>
      </c>
      <c r="D286" s="69">
        <v>0</v>
      </c>
      <c r="E286" s="70">
        <v>0</v>
      </c>
      <c r="F286" s="70">
        <v>0</v>
      </c>
      <c r="G286" s="70">
        <v>0</v>
      </c>
      <c r="H286" s="70">
        <v>0</v>
      </c>
      <c r="I286" s="69">
        <f t="shared" si="5"/>
        <v>0</v>
      </c>
      <c r="K286" s="71"/>
    </row>
    <row r="287" spans="1:11" ht="15" customHeight="1" x14ac:dyDescent="0.3">
      <c r="A287" s="83" t="s">
        <v>342</v>
      </c>
      <c r="B287" s="69">
        <v>0</v>
      </c>
      <c r="C287" s="69">
        <v>0</v>
      </c>
      <c r="D287" s="69">
        <v>1561357.67</v>
      </c>
      <c r="E287" s="70">
        <v>1070310.682785</v>
      </c>
      <c r="F287" s="70">
        <v>491046.98721499997</v>
      </c>
      <c r="G287" s="70">
        <v>1070310.682785</v>
      </c>
      <c r="H287" s="70">
        <v>491046.98721499997</v>
      </c>
      <c r="I287" s="69">
        <f t="shared" si="5"/>
        <v>1561357.67</v>
      </c>
      <c r="K287" s="71"/>
    </row>
    <row r="288" spans="1:11" ht="15" customHeight="1" x14ac:dyDescent="0.3">
      <c r="A288" s="83" t="s">
        <v>343</v>
      </c>
      <c r="B288" s="69">
        <v>0</v>
      </c>
      <c r="C288" s="69">
        <v>0</v>
      </c>
      <c r="D288" s="69">
        <v>0</v>
      </c>
      <c r="E288" s="70">
        <v>0</v>
      </c>
      <c r="F288" s="70">
        <v>0</v>
      </c>
      <c r="G288" s="70">
        <v>0</v>
      </c>
      <c r="H288" s="70">
        <v>0</v>
      </c>
      <c r="I288" s="69">
        <f t="shared" si="5"/>
        <v>0</v>
      </c>
      <c r="K288" s="71"/>
    </row>
    <row r="289" spans="1:11" ht="15" customHeight="1" x14ac:dyDescent="0.3">
      <c r="A289" s="83" t="s">
        <v>344</v>
      </c>
      <c r="B289" s="69">
        <v>0</v>
      </c>
      <c r="C289" s="69">
        <v>0</v>
      </c>
      <c r="D289" s="69">
        <v>0</v>
      </c>
      <c r="E289" s="70">
        <v>0</v>
      </c>
      <c r="F289" s="70">
        <v>0</v>
      </c>
      <c r="G289" s="70">
        <v>0</v>
      </c>
      <c r="H289" s="70">
        <v>0</v>
      </c>
      <c r="I289" s="69">
        <f t="shared" si="5"/>
        <v>0</v>
      </c>
      <c r="K289" s="71"/>
    </row>
    <row r="290" spans="1:11" ht="15" customHeight="1" x14ac:dyDescent="0.3">
      <c r="A290" s="83" t="s">
        <v>345</v>
      </c>
      <c r="B290" s="69">
        <v>0</v>
      </c>
      <c r="C290" s="69">
        <v>0</v>
      </c>
      <c r="D290" s="69">
        <v>-572523.82999999996</v>
      </c>
      <c r="E290" s="70">
        <v>-392465.08546499902</v>
      </c>
      <c r="F290" s="70">
        <v>-180058.74453499899</v>
      </c>
      <c r="G290" s="70">
        <v>-392465.08546499902</v>
      </c>
      <c r="H290" s="70">
        <v>-180058.74453499899</v>
      </c>
      <c r="I290" s="69">
        <f t="shared" si="5"/>
        <v>-572523.82999999798</v>
      </c>
      <c r="K290" s="71"/>
    </row>
    <row r="291" spans="1:11" ht="15" customHeight="1" x14ac:dyDescent="0.3">
      <c r="A291" s="83" t="s">
        <v>346</v>
      </c>
      <c r="B291" s="69">
        <v>-471339.69</v>
      </c>
      <c r="C291" s="69">
        <v>-161793.07</v>
      </c>
      <c r="D291" s="69">
        <v>-80500.47</v>
      </c>
      <c r="E291" s="70">
        <v>-55183.072184999997</v>
      </c>
      <c r="F291" s="70">
        <v>-25317.397815</v>
      </c>
      <c r="G291" s="70">
        <v>-526522.762185</v>
      </c>
      <c r="H291" s="70">
        <v>-187110.46781500001</v>
      </c>
      <c r="I291" s="69">
        <f t="shared" si="5"/>
        <v>-713633.23</v>
      </c>
      <c r="K291" s="71"/>
    </row>
    <row r="292" spans="1:11" ht="15" customHeight="1" x14ac:dyDescent="0.3">
      <c r="A292" s="83" t="s">
        <v>347</v>
      </c>
      <c r="B292" s="69">
        <v>0</v>
      </c>
      <c r="C292" s="69">
        <v>-1500</v>
      </c>
      <c r="D292" s="69">
        <v>-257.35000000000002</v>
      </c>
      <c r="E292" s="70">
        <v>-176.41342499999999</v>
      </c>
      <c r="F292" s="70">
        <v>-80.936575000000005</v>
      </c>
      <c r="G292" s="70">
        <v>-176.41342499999999</v>
      </c>
      <c r="H292" s="70">
        <v>-1580.9365749999999</v>
      </c>
      <c r="I292" s="69">
        <f t="shared" si="5"/>
        <v>-1757.35</v>
      </c>
      <c r="K292" s="71"/>
    </row>
    <row r="293" spans="1:11" ht="15" customHeight="1" x14ac:dyDescent="0.3">
      <c r="A293" s="83" t="s">
        <v>348</v>
      </c>
      <c r="B293" s="69">
        <v>0</v>
      </c>
      <c r="C293" s="69">
        <v>0</v>
      </c>
      <c r="D293" s="69">
        <v>0</v>
      </c>
      <c r="E293" s="70">
        <v>0</v>
      </c>
      <c r="F293" s="70">
        <v>0</v>
      </c>
      <c r="G293" s="70">
        <v>0</v>
      </c>
      <c r="H293" s="70">
        <v>0</v>
      </c>
      <c r="I293" s="69">
        <f t="shared" si="5"/>
        <v>0</v>
      </c>
      <c r="K293" s="71"/>
    </row>
    <row r="294" spans="1:11" ht="15" customHeight="1" x14ac:dyDescent="0.3">
      <c r="A294" s="83" t="s">
        <v>349</v>
      </c>
      <c r="B294" s="69">
        <v>0</v>
      </c>
      <c r="C294" s="69">
        <v>0</v>
      </c>
      <c r="D294" s="69">
        <v>0</v>
      </c>
      <c r="E294" s="70">
        <v>0</v>
      </c>
      <c r="F294" s="70">
        <v>0</v>
      </c>
      <c r="G294" s="70">
        <v>0</v>
      </c>
      <c r="H294" s="70">
        <v>0</v>
      </c>
      <c r="I294" s="69">
        <f t="shared" si="5"/>
        <v>0</v>
      </c>
      <c r="K294" s="71"/>
    </row>
    <row r="295" spans="1:11" ht="15" customHeight="1" x14ac:dyDescent="0.3">
      <c r="A295" s="83" t="s">
        <v>350</v>
      </c>
      <c r="B295" s="69">
        <v>-10429.67</v>
      </c>
      <c r="C295" s="69">
        <v>0</v>
      </c>
      <c r="D295" s="69">
        <v>0</v>
      </c>
      <c r="E295" s="70">
        <v>0</v>
      </c>
      <c r="F295" s="70">
        <v>0</v>
      </c>
      <c r="G295" s="70">
        <v>-10429.67</v>
      </c>
      <c r="H295" s="70">
        <v>0</v>
      </c>
      <c r="I295" s="69">
        <f t="shared" si="5"/>
        <v>-10429.67</v>
      </c>
      <c r="K295" s="71"/>
    </row>
    <row r="296" spans="1:11" ht="15" customHeight="1" x14ac:dyDescent="0.3">
      <c r="A296" s="83" t="s">
        <v>351</v>
      </c>
      <c r="B296" s="69">
        <v>0</v>
      </c>
      <c r="C296" s="69">
        <v>0</v>
      </c>
      <c r="D296" s="69">
        <v>0</v>
      </c>
      <c r="E296" s="70">
        <v>0</v>
      </c>
      <c r="F296" s="70">
        <v>0</v>
      </c>
      <c r="G296" s="70">
        <v>0</v>
      </c>
      <c r="H296" s="70">
        <v>0</v>
      </c>
      <c r="I296" s="69">
        <f t="shared" si="5"/>
        <v>0</v>
      </c>
      <c r="K296" s="71"/>
    </row>
    <row r="297" spans="1:11" ht="15" customHeight="1" x14ac:dyDescent="0.3">
      <c r="A297" s="83" t="s">
        <v>352</v>
      </c>
      <c r="B297" s="69">
        <v>66.260000000000005</v>
      </c>
      <c r="C297" s="69">
        <v>0</v>
      </c>
      <c r="D297" s="69">
        <v>0</v>
      </c>
      <c r="E297" s="70">
        <v>0</v>
      </c>
      <c r="F297" s="70">
        <v>0</v>
      </c>
      <c r="G297" s="70">
        <v>66.260000000000005</v>
      </c>
      <c r="H297" s="70">
        <v>0</v>
      </c>
      <c r="I297" s="69">
        <f t="shared" si="5"/>
        <v>66.260000000000005</v>
      </c>
      <c r="K297" s="71"/>
    </row>
    <row r="298" spans="1:11" ht="15" customHeight="1" x14ac:dyDescent="0.3">
      <c r="A298" s="83" t="s">
        <v>353</v>
      </c>
      <c r="B298" s="69">
        <v>0</v>
      </c>
      <c r="C298" s="69">
        <v>0</v>
      </c>
      <c r="D298" s="69">
        <v>4250</v>
      </c>
      <c r="E298" s="70">
        <v>2913.375</v>
      </c>
      <c r="F298" s="70">
        <v>1336.625</v>
      </c>
      <c r="G298" s="70">
        <v>2913.375</v>
      </c>
      <c r="H298" s="70">
        <v>1336.625</v>
      </c>
      <c r="I298" s="69">
        <f t="shared" si="5"/>
        <v>4250</v>
      </c>
      <c r="K298" s="71"/>
    </row>
    <row r="299" spans="1:11" ht="15" customHeight="1" x14ac:dyDescent="0.3">
      <c r="A299" s="83" t="s">
        <v>354</v>
      </c>
      <c r="B299" s="69">
        <v>0</v>
      </c>
      <c r="C299" s="69">
        <v>0</v>
      </c>
      <c r="D299" s="69">
        <v>0</v>
      </c>
      <c r="E299" s="70">
        <v>0</v>
      </c>
      <c r="F299" s="70">
        <v>0</v>
      </c>
      <c r="G299" s="70">
        <v>0</v>
      </c>
      <c r="H299" s="70">
        <v>0</v>
      </c>
      <c r="I299" s="69">
        <f t="shared" si="5"/>
        <v>0</v>
      </c>
      <c r="K299" s="71"/>
    </row>
    <row r="300" spans="1:11" ht="15" customHeight="1" x14ac:dyDescent="0.3">
      <c r="A300" s="83" t="s">
        <v>355</v>
      </c>
      <c r="B300" s="69">
        <v>0</v>
      </c>
      <c r="C300" s="69">
        <v>0</v>
      </c>
      <c r="D300" s="69">
        <v>0</v>
      </c>
      <c r="E300" s="70">
        <v>0</v>
      </c>
      <c r="F300" s="70">
        <v>0</v>
      </c>
      <c r="G300" s="70">
        <v>0</v>
      </c>
      <c r="H300" s="70">
        <v>0</v>
      </c>
      <c r="I300" s="69">
        <f t="shared" si="5"/>
        <v>0</v>
      </c>
      <c r="K300" s="71"/>
    </row>
    <row r="301" spans="1:11" ht="15" customHeight="1" x14ac:dyDescent="0.3">
      <c r="A301" s="83" t="s">
        <v>356</v>
      </c>
      <c r="B301" s="69">
        <v>0</v>
      </c>
      <c r="C301" s="69">
        <v>0</v>
      </c>
      <c r="D301" s="69">
        <v>482774.09</v>
      </c>
      <c r="E301" s="70">
        <v>330941.63869499997</v>
      </c>
      <c r="F301" s="70">
        <v>151832.451305</v>
      </c>
      <c r="G301" s="70">
        <v>330941.63869499997</v>
      </c>
      <c r="H301" s="70">
        <v>151832.451305</v>
      </c>
      <c r="I301" s="69">
        <f t="shared" si="5"/>
        <v>482774.08999999997</v>
      </c>
      <c r="K301" s="71"/>
    </row>
    <row r="302" spans="1:11" ht="15" customHeight="1" x14ac:dyDescent="0.3">
      <c r="A302" s="84" t="s">
        <v>357</v>
      </c>
      <c r="B302" s="85">
        <v>0</v>
      </c>
      <c r="C302" s="85">
        <v>0</v>
      </c>
      <c r="D302" s="85">
        <v>541850.62</v>
      </c>
      <c r="E302" s="70">
        <v>371438.60000999999</v>
      </c>
      <c r="F302" s="70">
        <v>170412.01999</v>
      </c>
      <c r="G302" s="70">
        <v>371438.60000999999</v>
      </c>
      <c r="H302" s="70">
        <v>170412.01999</v>
      </c>
      <c r="I302" s="85">
        <f t="shared" si="5"/>
        <v>541850.62</v>
      </c>
      <c r="K302" s="71"/>
    </row>
    <row r="303" spans="1:11" ht="15" customHeight="1" x14ac:dyDescent="0.3">
      <c r="A303" s="83" t="s">
        <v>358</v>
      </c>
      <c r="B303" s="69">
        <v>-462236.32999999903</v>
      </c>
      <c r="C303" s="69">
        <v>-163293.07</v>
      </c>
      <c r="D303" s="69">
        <v>-5806365.27999999</v>
      </c>
      <c r="E303" s="76">
        <v>-3980263.3994399998</v>
      </c>
      <c r="F303" s="76">
        <v>-1826101.88056</v>
      </c>
      <c r="G303" s="76">
        <v>-4442499.7294399999</v>
      </c>
      <c r="H303" s="76">
        <v>-1989394.95056</v>
      </c>
      <c r="I303" s="69">
        <f t="shared" si="4"/>
        <v>-6431894.6799999997</v>
      </c>
      <c r="K303" s="71"/>
    </row>
    <row r="304" spans="1:11" ht="15" customHeight="1" x14ac:dyDescent="0.3">
      <c r="A304" s="82" t="s">
        <v>359</v>
      </c>
      <c r="B304" s="69"/>
      <c r="C304" s="69"/>
      <c r="D304" s="69"/>
      <c r="E304"/>
      <c r="F304"/>
      <c r="G304"/>
      <c r="H304"/>
      <c r="I304" s="69"/>
      <c r="K304" s="67"/>
    </row>
    <row r="305" spans="1:11" ht="15" customHeight="1" x14ac:dyDescent="0.3">
      <c r="A305" s="83" t="s">
        <v>360</v>
      </c>
      <c r="B305" s="69">
        <v>0</v>
      </c>
      <c r="C305" s="69">
        <v>0</v>
      </c>
      <c r="D305" s="69">
        <v>19038363.939999901</v>
      </c>
      <c r="E305" s="70">
        <v>13050798.480869999</v>
      </c>
      <c r="F305" s="70">
        <v>5987565.4591299901</v>
      </c>
      <c r="G305" s="70">
        <v>13050798.480869999</v>
      </c>
      <c r="H305" s="70">
        <v>5987565.4591299901</v>
      </c>
      <c r="I305" s="69">
        <f t="shared" si="4"/>
        <v>19038363.93999999</v>
      </c>
      <c r="K305" s="71"/>
    </row>
    <row r="306" spans="1:11" ht="15" customHeight="1" x14ac:dyDescent="0.3">
      <c r="A306" s="83" t="s">
        <v>361</v>
      </c>
      <c r="B306" s="69">
        <v>0</v>
      </c>
      <c r="C306" s="69">
        <v>0</v>
      </c>
      <c r="D306" s="69">
        <v>0</v>
      </c>
      <c r="E306" s="70">
        <v>0</v>
      </c>
      <c r="F306" s="70">
        <v>0</v>
      </c>
      <c r="G306" s="70">
        <v>0</v>
      </c>
      <c r="H306" s="70">
        <v>0</v>
      </c>
      <c r="I306" s="69">
        <f t="shared" si="4"/>
        <v>0</v>
      </c>
      <c r="K306" s="71"/>
    </row>
    <row r="307" spans="1:11" ht="15" customHeight="1" x14ac:dyDescent="0.3">
      <c r="A307" s="83" t="s">
        <v>362</v>
      </c>
      <c r="B307" s="69">
        <v>0</v>
      </c>
      <c r="C307" s="69">
        <v>0</v>
      </c>
      <c r="D307" s="69">
        <v>264865.55999999901</v>
      </c>
      <c r="E307" s="70">
        <v>181565.34137999901</v>
      </c>
      <c r="F307" s="70">
        <v>83300.218619999898</v>
      </c>
      <c r="G307" s="70">
        <v>181565.34137999901</v>
      </c>
      <c r="H307" s="70">
        <v>83300.218619999898</v>
      </c>
      <c r="I307" s="69">
        <f t="shared" si="4"/>
        <v>264865.55999999889</v>
      </c>
      <c r="K307" s="71"/>
    </row>
    <row r="308" spans="1:11" ht="15" customHeight="1" x14ac:dyDescent="0.3">
      <c r="A308" s="83" t="s">
        <v>363</v>
      </c>
      <c r="B308" s="69">
        <v>774.98</v>
      </c>
      <c r="C308" s="69">
        <v>474.99</v>
      </c>
      <c r="D308" s="69">
        <v>198016.37</v>
      </c>
      <c r="E308" s="70">
        <v>135740.22163499999</v>
      </c>
      <c r="F308" s="70">
        <v>62276.148365000001</v>
      </c>
      <c r="G308" s="70">
        <v>136515.201635</v>
      </c>
      <c r="H308" s="70">
        <v>62751.138364999999</v>
      </c>
      <c r="I308" s="69">
        <f t="shared" si="4"/>
        <v>199266.34</v>
      </c>
      <c r="K308" s="71"/>
    </row>
    <row r="309" spans="1:11" ht="15" customHeight="1" x14ac:dyDescent="0.3">
      <c r="A309" s="83" t="s">
        <v>364</v>
      </c>
      <c r="B309" s="69">
        <v>0</v>
      </c>
      <c r="C309" s="69">
        <v>0</v>
      </c>
      <c r="D309" s="69">
        <v>0</v>
      </c>
      <c r="E309" s="70">
        <v>0</v>
      </c>
      <c r="F309" s="70">
        <v>0</v>
      </c>
      <c r="G309" s="70">
        <v>0</v>
      </c>
      <c r="H309" s="70">
        <v>0</v>
      </c>
      <c r="I309" s="69">
        <f t="shared" si="4"/>
        <v>0</v>
      </c>
      <c r="K309" s="71"/>
    </row>
    <row r="310" spans="1:11" ht="11.25" customHeight="1" x14ac:dyDescent="0.3">
      <c r="A310" s="83" t="s">
        <v>365</v>
      </c>
      <c r="B310" s="69">
        <v>0</v>
      </c>
      <c r="C310" s="69">
        <v>0</v>
      </c>
      <c r="D310" s="69">
        <v>0</v>
      </c>
      <c r="E310" s="70">
        <v>0</v>
      </c>
      <c r="F310" s="70">
        <v>0</v>
      </c>
      <c r="G310" s="70">
        <v>0</v>
      </c>
      <c r="H310" s="70">
        <v>0</v>
      </c>
      <c r="I310" s="69">
        <f t="shared" si="4"/>
        <v>0</v>
      </c>
      <c r="K310" s="71"/>
    </row>
    <row r="311" spans="1:11" ht="11.25" customHeight="1" x14ac:dyDescent="0.3">
      <c r="A311" s="83" t="s">
        <v>366</v>
      </c>
      <c r="B311" s="69">
        <v>0</v>
      </c>
      <c r="C311" s="69">
        <v>0</v>
      </c>
      <c r="D311" s="69">
        <v>10812.82</v>
      </c>
      <c r="E311" s="70">
        <v>7412.1881100000001</v>
      </c>
      <c r="F311" s="70">
        <v>3400.6318900000001</v>
      </c>
      <c r="G311" s="70">
        <v>7412.1881100000001</v>
      </c>
      <c r="H311" s="70">
        <v>3400.6318900000001</v>
      </c>
      <c r="I311" s="69">
        <f t="shared" si="4"/>
        <v>10812.82</v>
      </c>
      <c r="K311" s="71"/>
    </row>
    <row r="312" spans="1:11" ht="12.75" customHeight="1" x14ac:dyDescent="0.3">
      <c r="A312" s="83" t="s">
        <v>367</v>
      </c>
      <c r="B312" s="69">
        <v>1448434.72</v>
      </c>
      <c r="C312" s="69">
        <v>64500.01</v>
      </c>
      <c r="D312" s="69">
        <v>104409.26</v>
      </c>
      <c r="E312" s="70">
        <v>71572.547729999904</v>
      </c>
      <c r="F312" s="70">
        <v>32836.712269999902</v>
      </c>
      <c r="G312" s="70">
        <v>1520007.26773</v>
      </c>
      <c r="H312" s="70">
        <v>97336.722269999998</v>
      </c>
      <c r="I312" s="69">
        <f t="shared" si="4"/>
        <v>1617343.99</v>
      </c>
      <c r="K312" s="71"/>
    </row>
    <row r="313" spans="1:11" ht="13.5" customHeight="1" x14ac:dyDescent="0.3">
      <c r="A313" s="84" t="s">
        <v>368</v>
      </c>
      <c r="B313" s="85">
        <v>-412558.83</v>
      </c>
      <c r="C313" s="85">
        <v>-105658.41</v>
      </c>
      <c r="D313" s="85">
        <v>-64382.35</v>
      </c>
      <c r="E313" s="70">
        <v>-44134.100924999999</v>
      </c>
      <c r="F313" s="70">
        <v>-20248.249075</v>
      </c>
      <c r="G313" s="70">
        <v>-456692.93092499999</v>
      </c>
      <c r="H313" s="70">
        <v>-125906.659075</v>
      </c>
      <c r="I313" s="85">
        <f t="shared" si="4"/>
        <v>-582599.59</v>
      </c>
      <c r="K313" s="71"/>
    </row>
    <row r="314" spans="1:11" ht="14.25" customHeight="1" x14ac:dyDescent="0.3">
      <c r="A314" s="83" t="s">
        <v>369</v>
      </c>
      <c r="B314" s="69">
        <v>1036650.86999999</v>
      </c>
      <c r="C314" s="69">
        <v>-40683.410000000003</v>
      </c>
      <c r="D314" s="69">
        <v>19552085.599999901</v>
      </c>
      <c r="E314" s="76">
        <v>13402954.6788</v>
      </c>
      <c r="F314" s="76">
        <v>6149130.9211999997</v>
      </c>
      <c r="G314" s="76">
        <v>14439605.5487999</v>
      </c>
      <c r="H314" s="76">
        <v>6108447.5111999903</v>
      </c>
      <c r="I314" s="69">
        <f t="shared" si="4"/>
        <v>20548053.059999891</v>
      </c>
      <c r="K314" s="71"/>
    </row>
    <row r="315" spans="1:11" ht="15" customHeight="1" x14ac:dyDescent="0.3">
      <c r="A315" s="82" t="s">
        <v>370</v>
      </c>
      <c r="B315" s="69"/>
      <c r="C315" s="69"/>
      <c r="D315" s="69"/>
      <c r="E315"/>
      <c r="F315"/>
      <c r="G315"/>
      <c r="H315"/>
      <c r="I315" s="69"/>
      <c r="K315" s="67"/>
    </row>
    <row r="316" spans="1:11" ht="13.5" customHeight="1" x14ac:dyDescent="0.3">
      <c r="A316" s="83" t="s">
        <v>371</v>
      </c>
      <c r="B316" s="70">
        <v>0</v>
      </c>
      <c r="C316" s="70">
        <v>0</v>
      </c>
      <c r="D316" s="70">
        <v>0</v>
      </c>
      <c r="E316" s="70">
        <v>0</v>
      </c>
      <c r="F316" s="70">
        <v>0</v>
      </c>
      <c r="G316" s="70">
        <v>0</v>
      </c>
      <c r="H316" s="70">
        <v>0</v>
      </c>
      <c r="I316" s="70">
        <f t="shared" si="4"/>
        <v>0</v>
      </c>
      <c r="K316" s="71"/>
    </row>
    <row r="317" spans="1:11" ht="12.75" customHeight="1" x14ac:dyDescent="0.3">
      <c r="A317" s="84" t="s">
        <v>372</v>
      </c>
      <c r="B317" s="70">
        <v>0</v>
      </c>
      <c r="C317" s="70">
        <v>0</v>
      </c>
      <c r="D317" s="70">
        <v>0</v>
      </c>
      <c r="E317" s="70">
        <v>0</v>
      </c>
      <c r="F317" s="70">
        <v>0</v>
      </c>
      <c r="G317" s="70">
        <v>0</v>
      </c>
      <c r="H317" s="70">
        <v>0</v>
      </c>
      <c r="I317" s="70">
        <f t="shared" si="4"/>
        <v>0</v>
      </c>
      <c r="K317" s="71"/>
    </row>
    <row r="318" spans="1:11" ht="15" customHeight="1" x14ac:dyDescent="0.3">
      <c r="A318" s="83" t="s">
        <v>373</v>
      </c>
      <c r="B318" s="101">
        <v>0</v>
      </c>
      <c r="C318" s="101">
        <v>0</v>
      </c>
      <c r="D318" s="101">
        <v>0</v>
      </c>
      <c r="E318" s="76">
        <v>0</v>
      </c>
      <c r="F318" s="76">
        <v>0</v>
      </c>
      <c r="G318" s="76">
        <v>0</v>
      </c>
      <c r="H318" s="76">
        <v>0</v>
      </c>
      <c r="I318" s="101">
        <f t="shared" si="4"/>
        <v>0</v>
      </c>
      <c r="K318" s="71"/>
    </row>
    <row r="319" spans="1:11" ht="15" customHeight="1" x14ac:dyDescent="0.3">
      <c r="A319" s="83"/>
      <c r="B319" s="87"/>
      <c r="C319" s="87"/>
      <c r="D319" s="87"/>
      <c r="E319" s="87"/>
      <c r="F319" s="87"/>
      <c r="G319" s="87"/>
      <c r="H319" s="87"/>
      <c r="I319" s="87">
        <f t="shared" si="4"/>
        <v>0</v>
      </c>
      <c r="K319" s="88"/>
    </row>
    <row r="320" spans="1:11" ht="15" customHeight="1" thickBot="1" x14ac:dyDescent="0.35">
      <c r="A320" s="89" t="s">
        <v>48</v>
      </c>
      <c r="B320" s="102">
        <v>574414.53999999899</v>
      </c>
      <c r="C320" s="102">
        <v>-203976.48</v>
      </c>
      <c r="D320" s="102">
        <v>13745720.3199999</v>
      </c>
      <c r="E320" s="91">
        <v>9422691.27936</v>
      </c>
      <c r="F320" s="91">
        <v>4323029.0406400003</v>
      </c>
      <c r="G320" s="91">
        <v>9997105.8193599898</v>
      </c>
      <c r="H320" s="91">
        <v>4119052.56063999</v>
      </c>
      <c r="I320" s="102">
        <f t="shared" si="4"/>
        <v>14116158.37999998</v>
      </c>
      <c r="K320" s="65"/>
    </row>
    <row r="321" spans="1:12" ht="15" customHeight="1" thickTop="1" x14ac:dyDescent="0.3">
      <c r="A321" s="83"/>
      <c r="B321" s="100"/>
      <c r="C321" s="100"/>
      <c r="D321" s="100"/>
      <c r="E321" s="87"/>
      <c r="F321" s="87"/>
      <c r="G321" s="87"/>
      <c r="H321" s="87"/>
      <c r="I321" s="100"/>
      <c r="K321" s="88"/>
    </row>
    <row r="322" spans="1:12" ht="15" customHeight="1" thickBot="1" x14ac:dyDescent="0.35">
      <c r="A322" s="89" t="s">
        <v>49</v>
      </c>
      <c r="B322" s="102">
        <v>27623716.259999901</v>
      </c>
      <c r="C322" s="102">
        <v>8716191.2999999896</v>
      </c>
      <c r="D322" s="102">
        <v>-29570539.649999999</v>
      </c>
      <c r="E322" s="91">
        <v>-19936105.088679001</v>
      </c>
      <c r="F322" s="91">
        <v>-9634434.5613209996</v>
      </c>
      <c r="G322" s="91">
        <v>7687611.1713209897</v>
      </c>
      <c r="H322" s="91">
        <v>-918243.26132100495</v>
      </c>
      <c r="I322" s="102">
        <f>+H322+G322</f>
        <v>6769367.9099999852</v>
      </c>
      <c r="K322" s="65"/>
    </row>
    <row r="323" spans="1:12" ht="15" customHeight="1" thickTop="1" x14ac:dyDescent="0.2"/>
    <row r="324" spans="1:12" ht="15" customHeight="1" x14ac:dyDescent="0.2">
      <c r="A324" s="103"/>
    </row>
    <row r="325" spans="1:12" ht="15" customHeight="1" x14ac:dyDescent="0.2">
      <c r="A325" s="103"/>
    </row>
    <row r="326" spans="1:12" ht="15" customHeight="1" x14ac:dyDescent="0.2">
      <c r="A326" s="103"/>
    </row>
    <row r="327" spans="1:12" ht="15" customHeight="1" x14ac:dyDescent="0.2">
      <c r="A327" s="103"/>
    </row>
    <row r="328" spans="1:12" ht="15" customHeight="1" x14ac:dyDescent="0.2">
      <c r="A328" s="103"/>
    </row>
    <row r="329" spans="1:12" ht="15" customHeight="1" x14ac:dyDescent="0.2">
      <c r="A329" s="103"/>
    </row>
    <row r="330" spans="1:12" ht="15" customHeight="1" x14ac:dyDescent="0.2">
      <c r="A330" s="103"/>
      <c r="J330" s="72"/>
      <c r="K330" s="72"/>
      <c r="L330" s="72"/>
    </row>
    <row r="331" spans="1:12" ht="15" customHeight="1" x14ac:dyDescent="0.2">
      <c r="A331" s="103"/>
      <c r="J331" s="72"/>
      <c r="K331" s="72"/>
      <c r="L331" s="72"/>
    </row>
    <row r="332" spans="1:12" ht="15" customHeight="1" x14ac:dyDescent="0.2">
      <c r="A332" s="103"/>
      <c r="J332" s="72"/>
      <c r="K332" s="72"/>
      <c r="L332" s="72"/>
    </row>
    <row r="333" spans="1:12" ht="15" customHeight="1" x14ac:dyDescent="0.2">
      <c r="A333" s="103"/>
      <c r="J333" s="72"/>
      <c r="K333" s="72"/>
      <c r="L333" s="72"/>
    </row>
    <row r="334" spans="1:12" ht="15" customHeight="1" x14ac:dyDescent="0.2">
      <c r="A334" s="103"/>
      <c r="J334" s="72"/>
      <c r="K334" s="72"/>
      <c r="L334" s="72"/>
    </row>
    <row r="335" spans="1:12" ht="15" customHeight="1" x14ac:dyDescent="0.2">
      <c r="A335" s="103"/>
      <c r="J335" s="72"/>
      <c r="K335" s="72"/>
      <c r="L335" s="72"/>
    </row>
    <row r="336" spans="1:12" ht="15" customHeight="1" x14ac:dyDescent="0.2">
      <c r="A336" s="103"/>
      <c r="J336" s="72"/>
      <c r="K336" s="72"/>
      <c r="L336" s="72"/>
    </row>
    <row r="337" spans="1:12" ht="15" customHeight="1" x14ac:dyDescent="0.2">
      <c r="A337" s="103"/>
      <c r="J337" s="72"/>
      <c r="K337" s="72"/>
      <c r="L337" s="72"/>
    </row>
    <row r="338" spans="1:12" ht="15" customHeight="1" x14ac:dyDescent="0.2">
      <c r="A338" s="103"/>
    </row>
    <row r="339" spans="1:12" ht="15" customHeight="1" x14ac:dyDescent="0.2">
      <c r="A339" s="103"/>
    </row>
    <row r="340" spans="1:12" ht="15" customHeight="1" x14ac:dyDescent="0.2">
      <c r="A340" s="103"/>
    </row>
    <row r="341" spans="1:12" ht="15" customHeight="1" x14ac:dyDescent="0.2">
      <c r="A341" s="103"/>
    </row>
  </sheetData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A7" sqref="A7"/>
    </sheetView>
  </sheetViews>
  <sheetFormatPr defaultColWidth="8.88671875" defaultRowHeight="15.9" customHeight="1" x14ac:dyDescent="0.25"/>
  <cols>
    <col min="1" max="1" width="3.33203125" style="105" customWidth="1"/>
    <col min="2" max="2" width="48.5546875" style="105" customWidth="1"/>
    <col min="3" max="3" width="15.109375" style="105" customWidth="1"/>
    <col min="4" max="4" width="13.88671875" style="105" customWidth="1"/>
    <col min="5" max="5" width="13.109375" style="105" customWidth="1"/>
    <col min="6" max="6" width="13.6640625" style="105" customWidth="1"/>
    <col min="7" max="7" width="10.5546875" style="105" customWidth="1"/>
    <col min="8" max="8" width="15.6640625" style="105" customWidth="1"/>
    <col min="9" max="9" width="5" style="105" customWidth="1"/>
    <col min="10" max="16384" width="8.88671875" style="105"/>
  </cols>
  <sheetData>
    <row r="1" spans="1:8" ht="15.9" customHeight="1" x14ac:dyDescent="0.25">
      <c r="A1" s="104"/>
      <c r="B1" s="163" t="s">
        <v>0</v>
      </c>
      <c r="C1" s="163"/>
      <c r="D1" s="163"/>
      <c r="E1" s="163"/>
      <c r="F1" s="163"/>
      <c r="G1" s="163"/>
      <c r="H1" s="163"/>
    </row>
    <row r="2" spans="1:8" ht="15.9" customHeight="1" x14ac:dyDescent="0.25">
      <c r="A2" s="56"/>
      <c r="B2" s="164" t="s">
        <v>374</v>
      </c>
      <c r="C2" s="164"/>
      <c r="D2" s="164"/>
      <c r="E2" s="164"/>
      <c r="F2" s="164"/>
      <c r="G2" s="164"/>
      <c r="H2" s="164"/>
    </row>
    <row r="3" spans="1:8" ht="15.9" customHeight="1" x14ac:dyDescent="0.25">
      <c r="A3" s="164" t="str">
        <f>Allocated!A3</f>
        <v>FOR THE MONTH ENDED MAY 31, 2015</v>
      </c>
      <c r="B3" s="164"/>
      <c r="C3" s="164"/>
      <c r="D3" s="164"/>
      <c r="E3" s="164"/>
      <c r="F3" s="164"/>
      <c r="G3" s="164"/>
      <c r="H3" s="164"/>
    </row>
    <row r="4" spans="1:8" ht="15.9" customHeight="1" x14ac:dyDescent="0.25">
      <c r="A4" s="106"/>
      <c r="B4" s="165" t="str">
        <f>Allocated!A5</f>
        <v>(Based on allocation factors developed for the 12 ME 12/31/2014)</v>
      </c>
      <c r="C4" s="165"/>
      <c r="D4" s="165"/>
      <c r="E4" s="165"/>
      <c r="F4" s="165"/>
      <c r="G4" s="165"/>
      <c r="H4" s="165"/>
    </row>
    <row r="5" spans="1:8" ht="52.8" x14ac:dyDescent="0.25">
      <c r="A5" s="107"/>
      <c r="B5" s="108" t="s">
        <v>375</v>
      </c>
      <c r="C5" s="109" t="s">
        <v>376</v>
      </c>
      <c r="D5" s="109" t="s">
        <v>377</v>
      </c>
      <c r="E5" s="110" t="s">
        <v>378</v>
      </c>
      <c r="F5" s="111" t="s">
        <v>379</v>
      </c>
      <c r="G5" s="111" t="s">
        <v>380</v>
      </c>
      <c r="H5" s="109" t="s">
        <v>41</v>
      </c>
    </row>
    <row r="6" spans="1:8" ht="15.9" customHeight="1" x14ac:dyDescent="0.25">
      <c r="A6" s="112" t="s">
        <v>26</v>
      </c>
      <c r="B6" s="113"/>
      <c r="C6" s="114"/>
      <c r="D6" s="114"/>
      <c r="E6" s="115"/>
      <c r="F6" s="116"/>
      <c r="G6" s="116"/>
      <c r="H6" s="20"/>
    </row>
    <row r="7" spans="1:8" ht="15.9" customHeight="1" x14ac:dyDescent="0.25">
      <c r="A7" s="112"/>
      <c r="B7" s="117" t="s">
        <v>381</v>
      </c>
      <c r="C7" s="118">
        <f t="shared" ref="C7:D10" si="0">$H7*F7</f>
        <v>12285.876417999998</v>
      </c>
      <c r="D7" s="118">
        <f t="shared" si="0"/>
        <v>8831.1335820000004</v>
      </c>
      <c r="E7" s="119">
        <v>1</v>
      </c>
      <c r="F7" s="120">
        <f>VLOOKUP($E7,$B$60:$G$66,5,FALSE)</f>
        <v>0.58179999999999998</v>
      </c>
      <c r="G7" s="120">
        <f>VLOOKUP($E7,$B$60:$G$66,6,FALSE)</f>
        <v>0.41820000000000002</v>
      </c>
      <c r="H7" s="14">
        <f>'UIP Detail '!D199</f>
        <v>21117.01</v>
      </c>
    </row>
    <row r="8" spans="1:8" ht="15.9" customHeight="1" x14ac:dyDescent="0.25">
      <c r="A8" s="112" t="s">
        <v>382</v>
      </c>
      <c r="B8" s="117" t="s">
        <v>383</v>
      </c>
      <c r="C8" s="121">
        <f t="shared" si="0"/>
        <v>33828.719249000002</v>
      </c>
      <c r="D8" s="121">
        <f t="shared" si="0"/>
        <v>20497.150751000001</v>
      </c>
      <c r="E8" s="119">
        <v>2</v>
      </c>
      <c r="F8" s="120">
        <f>VLOOKUP($E8,$B$60:$G$66,5,FALSE)</f>
        <v>0.62270000000000003</v>
      </c>
      <c r="G8" s="120">
        <f>VLOOKUP($E8,$B$60:$G$66,6,FALSE)</f>
        <v>0.37730000000000002</v>
      </c>
      <c r="H8" s="14">
        <f>'UIP Detail '!D200</f>
        <v>54325.87</v>
      </c>
    </row>
    <row r="9" spans="1:8" ht="15.9" customHeight="1" x14ac:dyDescent="0.25">
      <c r="A9" s="112" t="s">
        <v>382</v>
      </c>
      <c r="B9" s="117" t="s">
        <v>384</v>
      </c>
      <c r="C9" s="121">
        <f t="shared" si="0"/>
        <v>1504691.7754579999</v>
      </c>
      <c r="D9" s="121">
        <f t="shared" si="0"/>
        <v>1081578.0345420002</v>
      </c>
      <c r="E9" s="119">
        <v>1</v>
      </c>
      <c r="F9" s="120">
        <f>VLOOKUP($E9,$B$60:$G$66,5,FALSE)</f>
        <v>0.58179999999999998</v>
      </c>
      <c r="G9" s="120">
        <f>VLOOKUP($E9,$B$60:$G$66,6,FALSE)</f>
        <v>0.41820000000000002</v>
      </c>
      <c r="H9" s="14">
        <f>'UIP Detail '!D201</f>
        <v>2586269.81</v>
      </c>
    </row>
    <row r="10" spans="1:8" ht="15.9" customHeight="1" x14ac:dyDescent="0.25">
      <c r="A10" s="112" t="s">
        <v>382</v>
      </c>
      <c r="B10" s="117" t="s">
        <v>385</v>
      </c>
      <c r="C10" s="122">
        <f t="shared" si="0"/>
        <v>0</v>
      </c>
      <c r="D10" s="122">
        <f t="shared" si="0"/>
        <v>0</v>
      </c>
      <c r="E10" s="123">
        <v>1</v>
      </c>
      <c r="F10" s="124">
        <f>VLOOKUP($E10,$B$60:$G$66,5,FALSE)</f>
        <v>0.58179999999999998</v>
      </c>
      <c r="G10" s="124">
        <f>VLOOKUP($E10,$B$60:$G$66,6,FALSE)</f>
        <v>0.41820000000000002</v>
      </c>
      <c r="H10" s="125">
        <f>'UIP Detail '!D203</f>
        <v>0</v>
      </c>
    </row>
    <row r="11" spans="1:8" ht="15.9" customHeight="1" x14ac:dyDescent="0.25">
      <c r="A11" s="112" t="s">
        <v>382</v>
      </c>
      <c r="B11" s="113" t="s">
        <v>386</v>
      </c>
      <c r="C11" s="118">
        <f>SUM(C7:C10)</f>
        <v>1550806.3711249998</v>
      </c>
      <c r="D11" s="118">
        <f>SUM(D7:D10)</f>
        <v>1110906.3188750001</v>
      </c>
      <c r="E11" s="119"/>
      <c r="F11" s="118"/>
      <c r="G11" s="126"/>
      <c r="H11" s="14">
        <f>SUM(H7:H10)</f>
        <v>2661712.69</v>
      </c>
    </row>
    <row r="12" spans="1:8" ht="15.9" customHeight="1" x14ac:dyDescent="0.25">
      <c r="A12" s="112" t="s">
        <v>27</v>
      </c>
      <c r="B12" s="113"/>
      <c r="C12" s="127"/>
      <c r="D12" s="127"/>
      <c r="E12" s="119"/>
      <c r="F12" s="126"/>
      <c r="G12" s="126"/>
      <c r="H12" s="20"/>
    </row>
    <row r="13" spans="1:8" ht="15.9" customHeight="1" x14ac:dyDescent="0.25">
      <c r="A13" s="112"/>
      <c r="B13" s="117" t="s">
        <v>387</v>
      </c>
      <c r="C13" s="118">
        <f t="shared" ref="C13:D19" si="1">$H13*F13</f>
        <v>66532.98986999999</v>
      </c>
      <c r="D13" s="118">
        <f t="shared" si="1"/>
        <v>47824.160129999997</v>
      </c>
      <c r="E13" s="119">
        <v>1</v>
      </c>
      <c r="F13" s="120">
        <f t="shared" ref="F13:F19" si="2">VLOOKUP($E13,$B$60:$G$66,5,FALSE)</f>
        <v>0.58179999999999998</v>
      </c>
      <c r="G13" s="120">
        <f t="shared" ref="G13:G19" si="3">VLOOKUP($E13,$B$60:$G$66,6,FALSE)</f>
        <v>0.41820000000000002</v>
      </c>
      <c r="H13" s="118">
        <f>'UIP Detail '!D206</f>
        <v>114357.15</v>
      </c>
    </row>
    <row r="14" spans="1:8" ht="15.9" customHeight="1" x14ac:dyDescent="0.25">
      <c r="A14" s="112" t="s">
        <v>382</v>
      </c>
      <c r="B14" s="117" t="s">
        <v>388</v>
      </c>
      <c r="C14" s="121">
        <f t="shared" si="1"/>
        <v>63071.943121999997</v>
      </c>
      <c r="D14" s="121">
        <f t="shared" si="1"/>
        <v>45336.346877999997</v>
      </c>
      <c r="E14" s="119">
        <v>1</v>
      </c>
      <c r="F14" s="120">
        <f t="shared" si="2"/>
        <v>0.58179999999999998</v>
      </c>
      <c r="G14" s="120">
        <f t="shared" si="3"/>
        <v>0.41820000000000002</v>
      </c>
      <c r="H14" s="118">
        <f>'UIP Detail '!D207</f>
        <v>108408.29</v>
      </c>
    </row>
    <row r="15" spans="1:8" ht="15.9" customHeight="1" x14ac:dyDescent="0.25">
      <c r="A15" s="112" t="s">
        <v>382</v>
      </c>
      <c r="B15" s="117" t="s">
        <v>389</v>
      </c>
      <c r="C15" s="121">
        <f t="shared" si="1"/>
        <v>6533.7187240000003</v>
      </c>
      <c r="D15" s="121">
        <f t="shared" si="1"/>
        <v>4696.461276</v>
      </c>
      <c r="E15" s="119">
        <v>1</v>
      </c>
      <c r="F15" s="120">
        <f t="shared" si="2"/>
        <v>0.58179999999999998</v>
      </c>
      <c r="G15" s="120">
        <f t="shared" si="3"/>
        <v>0.41820000000000002</v>
      </c>
      <c r="H15" s="118">
        <f>'UIP Detail '!D208</f>
        <v>11230.18</v>
      </c>
    </row>
    <row r="16" spans="1:8" ht="15.9" customHeight="1" x14ac:dyDescent="0.25">
      <c r="A16" s="112"/>
      <c r="B16" s="117" t="s">
        <v>390</v>
      </c>
      <c r="C16" s="127">
        <f t="shared" si="1"/>
        <v>0</v>
      </c>
      <c r="D16" s="127">
        <f t="shared" si="1"/>
        <v>0</v>
      </c>
      <c r="E16" s="119">
        <v>1</v>
      </c>
      <c r="F16" s="120">
        <f t="shared" si="2"/>
        <v>0.58179999999999998</v>
      </c>
      <c r="G16" s="120">
        <f t="shared" si="3"/>
        <v>0.41820000000000002</v>
      </c>
      <c r="H16" s="118">
        <f>'UIP Detail '!D209</f>
        <v>0</v>
      </c>
    </row>
    <row r="17" spans="1:8" ht="15.9" customHeight="1" x14ac:dyDescent="0.25">
      <c r="A17" s="112" t="s">
        <v>382</v>
      </c>
      <c r="B17" s="117" t="s">
        <v>391</v>
      </c>
      <c r="C17" s="127">
        <f t="shared" si="1"/>
        <v>0</v>
      </c>
      <c r="D17" s="127">
        <f t="shared" si="1"/>
        <v>0</v>
      </c>
      <c r="E17" s="119">
        <v>1</v>
      </c>
      <c r="F17" s="120">
        <f t="shared" si="2"/>
        <v>0.58179999999999998</v>
      </c>
      <c r="G17" s="120">
        <f t="shared" si="3"/>
        <v>0.41820000000000002</v>
      </c>
      <c r="H17" s="118">
        <f>'UIP Detail '!D210</f>
        <v>0</v>
      </c>
    </row>
    <row r="18" spans="1:8" ht="15.9" customHeight="1" x14ac:dyDescent="0.25">
      <c r="A18" s="112"/>
      <c r="B18" s="117" t="s">
        <v>392</v>
      </c>
      <c r="C18" s="127">
        <f t="shared" si="1"/>
        <v>0</v>
      </c>
      <c r="D18" s="127">
        <f t="shared" si="1"/>
        <v>0</v>
      </c>
      <c r="E18" s="119">
        <v>1</v>
      </c>
      <c r="F18" s="120">
        <f t="shared" si="2"/>
        <v>0.58179999999999998</v>
      </c>
      <c r="G18" s="120">
        <f t="shared" si="3"/>
        <v>0.41820000000000002</v>
      </c>
      <c r="H18" s="118">
        <f>'UIP Detail '!D211</f>
        <v>0</v>
      </c>
    </row>
    <row r="19" spans="1:8" ht="15.9" customHeight="1" x14ac:dyDescent="0.25">
      <c r="A19" s="112"/>
      <c r="B19" s="117" t="s">
        <v>393</v>
      </c>
      <c r="C19" s="128">
        <f t="shared" si="1"/>
        <v>0</v>
      </c>
      <c r="D19" s="128">
        <f t="shared" si="1"/>
        <v>0</v>
      </c>
      <c r="E19" s="123">
        <v>1</v>
      </c>
      <c r="F19" s="124">
        <f t="shared" si="2"/>
        <v>0.58179999999999998</v>
      </c>
      <c r="G19" s="124">
        <f t="shared" si="3"/>
        <v>0.41820000000000002</v>
      </c>
      <c r="H19" s="125">
        <f>'UIP Detail '!D212</f>
        <v>0</v>
      </c>
    </row>
    <row r="20" spans="1:8" ht="15.9" customHeight="1" x14ac:dyDescent="0.25">
      <c r="A20" s="112" t="s">
        <v>382</v>
      </c>
      <c r="B20" s="113" t="s">
        <v>386</v>
      </c>
      <c r="C20" s="118">
        <f>SUM(C13:C18)</f>
        <v>136138.65171599999</v>
      </c>
      <c r="D20" s="118">
        <f>SUM(D13:D18)</f>
        <v>97856.968283999988</v>
      </c>
      <c r="E20" s="119"/>
      <c r="F20" s="118"/>
      <c r="G20" s="126"/>
      <c r="H20" s="14">
        <f>SUM(H13:H18)</f>
        <v>233995.62</v>
      </c>
    </row>
    <row r="21" spans="1:8" ht="15.9" customHeight="1" x14ac:dyDescent="0.25">
      <c r="A21" s="112" t="s">
        <v>29</v>
      </c>
      <c r="B21" s="113"/>
      <c r="C21" s="127"/>
      <c r="D21" s="127"/>
      <c r="E21" s="119"/>
      <c r="F21" s="126"/>
      <c r="G21" s="126"/>
      <c r="H21" s="20"/>
    </row>
    <row r="22" spans="1:8" ht="15.9" customHeight="1" x14ac:dyDescent="0.25">
      <c r="A22" s="112"/>
      <c r="B22" s="117" t="s">
        <v>394</v>
      </c>
      <c r="C22" s="118">
        <f t="shared" ref="C22:D33" si="4">$H22*F22</f>
        <v>2149371.121844993</v>
      </c>
      <c r="D22" s="118">
        <f t="shared" si="4"/>
        <v>986108.2681549968</v>
      </c>
      <c r="E22" s="119">
        <v>4</v>
      </c>
      <c r="F22" s="120">
        <f t="shared" ref="F22:F34" si="5">VLOOKUP($E22,$B$60:$G$66,5,FALSE)</f>
        <v>0.6855</v>
      </c>
      <c r="G22" s="120">
        <f t="shared" ref="G22:G34" si="6">VLOOKUP($E22,$B$60:$G$66,6,FALSE)</f>
        <v>0.3145</v>
      </c>
      <c r="H22" s="118">
        <f>'UIP Detail '!D218</f>
        <v>3135479.3899999899</v>
      </c>
    </row>
    <row r="23" spans="1:8" ht="15.9" customHeight="1" x14ac:dyDescent="0.25">
      <c r="A23" s="112"/>
      <c r="B23" s="117" t="s">
        <v>395</v>
      </c>
      <c r="C23" s="121">
        <f t="shared" si="4"/>
        <v>310580.23904999997</v>
      </c>
      <c r="D23" s="121">
        <f t="shared" si="4"/>
        <v>142490.86095</v>
      </c>
      <c r="E23" s="119">
        <v>4</v>
      </c>
      <c r="F23" s="120">
        <f t="shared" si="5"/>
        <v>0.6855</v>
      </c>
      <c r="G23" s="120">
        <f t="shared" si="6"/>
        <v>0.3145</v>
      </c>
      <c r="H23" s="118">
        <f>'UIP Detail '!D219</f>
        <v>453071.1</v>
      </c>
    </row>
    <row r="24" spans="1:8" ht="15.9" customHeight="1" x14ac:dyDescent="0.25">
      <c r="A24" s="112" t="s">
        <v>382</v>
      </c>
      <c r="B24" s="117" t="s">
        <v>396</v>
      </c>
      <c r="C24" s="121">
        <f t="shared" si="4"/>
        <v>-13336.944045</v>
      </c>
      <c r="D24" s="121">
        <f t="shared" si="4"/>
        <v>-6118.8459550000007</v>
      </c>
      <c r="E24" s="119">
        <v>4</v>
      </c>
      <c r="F24" s="120">
        <f t="shared" si="5"/>
        <v>0.6855</v>
      </c>
      <c r="G24" s="120">
        <f t="shared" si="6"/>
        <v>0.3145</v>
      </c>
      <c r="H24" s="118">
        <f>'UIP Detail '!D220</f>
        <v>-19455.79</v>
      </c>
    </row>
    <row r="25" spans="1:8" ht="15.9" customHeight="1" x14ac:dyDescent="0.25">
      <c r="A25" s="112" t="s">
        <v>382</v>
      </c>
      <c r="B25" s="117" t="s">
        <v>397</v>
      </c>
      <c r="C25" s="121">
        <f t="shared" si="4"/>
        <v>622708.54275000002</v>
      </c>
      <c r="D25" s="121">
        <f t="shared" si="4"/>
        <v>285691.95724999998</v>
      </c>
      <c r="E25" s="119">
        <v>4</v>
      </c>
      <c r="F25" s="120">
        <f t="shared" si="5"/>
        <v>0.6855</v>
      </c>
      <c r="G25" s="120">
        <f t="shared" si="6"/>
        <v>0.3145</v>
      </c>
      <c r="H25" s="118">
        <f>'UIP Detail '!D221</f>
        <v>908400.5</v>
      </c>
    </row>
    <row r="26" spans="1:8" ht="15.9" customHeight="1" x14ac:dyDescent="0.25">
      <c r="A26" s="112" t="s">
        <v>382</v>
      </c>
      <c r="B26" s="117" t="s">
        <v>398</v>
      </c>
      <c r="C26" s="121">
        <f t="shared" si="4"/>
        <v>40555.495668000003</v>
      </c>
      <c r="D26" s="121">
        <f t="shared" si="4"/>
        <v>25939.824332000004</v>
      </c>
      <c r="E26" s="119">
        <v>3</v>
      </c>
      <c r="F26" s="120">
        <f t="shared" si="5"/>
        <v>0.6099</v>
      </c>
      <c r="G26" s="120">
        <f t="shared" si="6"/>
        <v>0.3901</v>
      </c>
      <c r="H26" s="118">
        <f>'UIP Detail '!D222</f>
        <v>66495.320000000007</v>
      </c>
    </row>
    <row r="27" spans="1:8" ht="15.9" customHeight="1" x14ac:dyDescent="0.25">
      <c r="A27" s="112" t="s">
        <v>382</v>
      </c>
      <c r="B27" s="117" t="s">
        <v>399</v>
      </c>
      <c r="C27" s="121">
        <f t="shared" si="4"/>
        <v>248634.16157599943</v>
      </c>
      <c r="D27" s="121">
        <f t="shared" si="4"/>
        <v>178719.15842399959</v>
      </c>
      <c r="E27" s="119">
        <v>1</v>
      </c>
      <c r="F27" s="120">
        <f t="shared" si="5"/>
        <v>0.58179999999999998</v>
      </c>
      <c r="G27" s="120">
        <f t="shared" si="6"/>
        <v>0.41820000000000002</v>
      </c>
      <c r="H27" s="118">
        <f>'UIP Detail '!D223</f>
        <v>427353.31999999902</v>
      </c>
    </row>
    <row r="28" spans="1:8" ht="15.9" customHeight="1" x14ac:dyDescent="0.25">
      <c r="A28" s="112" t="s">
        <v>382</v>
      </c>
      <c r="B28" s="117" t="s">
        <v>400</v>
      </c>
      <c r="C28" s="121">
        <f t="shared" si="4"/>
        <v>863636.50702399306</v>
      </c>
      <c r="D28" s="121">
        <f t="shared" si="4"/>
        <v>377398.85297599697</v>
      </c>
      <c r="E28" s="119">
        <v>5</v>
      </c>
      <c r="F28" s="120">
        <f t="shared" si="5"/>
        <v>0.69589999999999996</v>
      </c>
      <c r="G28" s="120">
        <f t="shared" si="6"/>
        <v>0.30409999999999998</v>
      </c>
      <c r="H28" s="118">
        <f>'UIP Detail '!D224</f>
        <v>1241035.3599999901</v>
      </c>
    </row>
    <row r="29" spans="1:8" ht="15.9" customHeight="1" x14ac:dyDescent="0.25">
      <c r="A29" s="112"/>
      <c r="B29" s="117" t="s">
        <v>401</v>
      </c>
      <c r="C29" s="127">
        <f t="shared" si="4"/>
        <v>21836.993234999998</v>
      </c>
      <c r="D29" s="127">
        <f t="shared" si="4"/>
        <v>10018.576765</v>
      </c>
      <c r="E29" s="119">
        <v>4</v>
      </c>
      <c r="F29" s="120">
        <f t="shared" si="5"/>
        <v>0.6855</v>
      </c>
      <c r="G29" s="120">
        <f t="shared" si="6"/>
        <v>0.3145</v>
      </c>
      <c r="H29" s="118">
        <f>'UIP Detail '!D225</f>
        <v>31855.57</v>
      </c>
    </row>
    <row r="30" spans="1:8" ht="15.9" customHeight="1" x14ac:dyDescent="0.25">
      <c r="A30" s="112" t="s">
        <v>382</v>
      </c>
      <c r="B30" s="117" t="s">
        <v>402</v>
      </c>
      <c r="C30" s="121">
        <f t="shared" si="4"/>
        <v>2499.4426800000001</v>
      </c>
      <c r="D30" s="121">
        <f t="shared" si="4"/>
        <v>1146.71732</v>
      </c>
      <c r="E30" s="119">
        <v>4</v>
      </c>
      <c r="F30" s="120">
        <f t="shared" si="5"/>
        <v>0.6855</v>
      </c>
      <c r="G30" s="120">
        <f t="shared" si="6"/>
        <v>0.3145</v>
      </c>
      <c r="H30" s="118">
        <f>'UIP Detail '!D226</f>
        <v>3646.16</v>
      </c>
    </row>
    <row r="31" spans="1:8" ht="15.9" customHeight="1" x14ac:dyDescent="0.25">
      <c r="A31" s="112" t="s">
        <v>382</v>
      </c>
      <c r="B31" s="117" t="s">
        <v>403</v>
      </c>
      <c r="C31" s="121">
        <f t="shared" si="4"/>
        <v>16042.166969999933</v>
      </c>
      <c r="D31" s="121">
        <f t="shared" si="4"/>
        <v>7359.9730299999692</v>
      </c>
      <c r="E31" s="119">
        <v>4</v>
      </c>
      <c r="F31" s="120">
        <f t="shared" si="5"/>
        <v>0.6855</v>
      </c>
      <c r="G31" s="120">
        <f t="shared" si="6"/>
        <v>0.3145</v>
      </c>
      <c r="H31" s="118">
        <f>'UIP Detail '!D227</f>
        <v>23402.139999999901</v>
      </c>
    </row>
    <row r="32" spans="1:8" ht="15.9" customHeight="1" x14ac:dyDescent="0.25">
      <c r="A32" s="112" t="s">
        <v>382</v>
      </c>
      <c r="B32" s="117" t="s">
        <v>404</v>
      </c>
      <c r="C32" s="121">
        <f t="shared" si="4"/>
        <v>621285.47902500001</v>
      </c>
      <c r="D32" s="121">
        <f t="shared" si="4"/>
        <v>285039.07097500004</v>
      </c>
      <c r="E32" s="119">
        <v>4</v>
      </c>
      <c r="F32" s="120">
        <f t="shared" si="5"/>
        <v>0.6855</v>
      </c>
      <c r="G32" s="120">
        <f t="shared" si="6"/>
        <v>0.3145</v>
      </c>
      <c r="H32" s="118">
        <f>'UIP Detail '!D228</f>
        <v>906324.55</v>
      </c>
    </row>
    <row r="33" spans="1:8" ht="15.9" customHeight="1" x14ac:dyDescent="0.25">
      <c r="A33" s="112"/>
      <c r="B33" s="117" t="s">
        <v>405</v>
      </c>
      <c r="C33" s="127">
        <f t="shared" si="4"/>
        <v>0</v>
      </c>
      <c r="D33" s="127">
        <f t="shared" si="4"/>
        <v>0</v>
      </c>
      <c r="E33" s="119">
        <v>4</v>
      </c>
      <c r="F33" s="120">
        <f t="shared" si="5"/>
        <v>0.6855</v>
      </c>
      <c r="G33" s="120">
        <f t="shared" si="6"/>
        <v>0.3145</v>
      </c>
      <c r="H33" s="118">
        <f>'UIP Detail '!D229</f>
        <v>0</v>
      </c>
    </row>
    <row r="34" spans="1:8" ht="15.9" customHeight="1" x14ac:dyDescent="0.25">
      <c r="A34" s="112"/>
      <c r="B34" s="117" t="s">
        <v>406</v>
      </c>
      <c r="C34" s="122">
        <f>$H34*F34</f>
        <v>808654.26340500009</v>
      </c>
      <c r="D34" s="122">
        <f>$H34*G34</f>
        <v>371001.84659500001</v>
      </c>
      <c r="E34" s="123">
        <v>4</v>
      </c>
      <c r="F34" s="124">
        <f t="shared" si="5"/>
        <v>0.6855</v>
      </c>
      <c r="G34" s="124">
        <f t="shared" si="6"/>
        <v>0.3145</v>
      </c>
      <c r="H34" s="125">
        <f>'UIP Detail '!D230</f>
        <v>1179656.1100000001</v>
      </c>
    </row>
    <row r="35" spans="1:8" ht="15.9" customHeight="1" x14ac:dyDescent="0.25">
      <c r="A35" s="112" t="s">
        <v>382</v>
      </c>
      <c r="B35" s="113" t="s">
        <v>386</v>
      </c>
      <c r="C35" s="118">
        <f>SUM(C22:C34)</f>
        <v>5692467.4691829858</v>
      </c>
      <c r="D35" s="118">
        <f>SUM(D22:D34)</f>
        <v>2664796.2608169932</v>
      </c>
      <c r="E35" s="119"/>
      <c r="F35" s="118"/>
      <c r="G35" s="126"/>
      <c r="H35" s="14">
        <f>SUM(H22:H34)</f>
        <v>8357263.72999998</v>
      </c>
    </row>
    <row r="36" spans="1:8" ht="15.9" customHeight="1" x14ac:dyDescent="0.25">
      <c r="A36" s="112" t="s">
        <v>407</v>
      </c>
      <c r="B36" s="113"/>
      <c r="C36" s="127"/>
      <c r="D36" s="127"/>
      <c r="E36" s="119"/>
      <c r="F36" s="126"/>
      <c r="G36" s="126"/>
      <c r="H36" s="20"/>
    </row>
    <row r="37" spans="1:8" ht="15.9" customHeight="1" x14ac:dyDescent="0.25">
      <c r="A37" s="112"/>
      <c r="B37" s="117" t="s">
        <v>408</v>
      </c>
      <c r="C37" s="127">
        <f>$H37*F37</f>
        <v>1161838.7456100001</v>
      </c>
      <c r="D37" s="127">
        <f>$H37*G37</f>
        <v>533039.07439000008</v>
      </c>
      <c r="E37" s="119">
        <v>4</v>
      </c>
      <c r="F37" s="120">
        <f>VLOOKUP($E37,$B$60:$G$66,5,FALSE)</f>
        <v>0.6855</v>
      </c>
      <c r="G37" s="120">
        <f>VLOOKUP($E37,$B$60:$G$66,6,FALSE)</f>
        <v>0.3145</v>
      </c>
      <c r="H37" s="14">
        <f>'UIP Detail '!D236</f>
        <v>1694877.82</v>
      </c>
    </row>
    <row r="38" spans="1:8" ht="15.9" customHeight="1" x14ac:dyDescent="0.25">
      <c r="A38" s="112"/>
      <c r="B38" s="129" t="s">
        <v>409</v>
      </c>
      <c r="C38" s="128">
        <f>$H38*F38</f>
        <v>10145.783879999999</v>
      </c>
      <c r="D38" s="128">
        <f>$H38*G38</f>
        <v>4654.7761199999995</v>
      </c>
      <c r="E38" s="123">
        <v>4</v>
      </c>
      <c r="F38" s="124">
        <f>VLOOKUP($E38,$B$60:$G$66,5,FALSE)</f>
        <v>0.6855</v>
      </c>
      <c r="G38" s="124">
        <f>VLOOKUP($E38,$B$60:$G$66,6,FALSE)</f>
        <v>0.3145</v>
      </c>
      <c r="H38" s="14">
        <f>'UIP Detail '!D237</f>
        <v>14800.56</v>
      </c>
    </row>
    <row r="39" spans="1:8" ht="15.9" customHeight="1" x14ac:dyDescent="0.25">
      <c r="A39" s="112"/>
      <c r="B39" s="113" t="s">
        <v>386</v>
      </c>
      <c r="C39" s="118">
        <f>SUM(C37:C38)</f>
        <v>1171984.5294900001</v>
      </c>
      <c r="D39" s="118">
        <f>SUM(D37:D38)</f>
        <v>537693.85051000013</v>
      </c>
      <c r="E39" s="119"/>
      <c r="F39" s="126"/>
      <c r="G39" s="126"/>
      <c r="H39" s="130">
        <f>SUM(H37:H38)</f>
        <v>1709678.3800000001</v>
      </c>
    </row>
    <row r="40" spans="1:8" ht="15.9" customHeight="1" x14ac:dyDescent="0.25">
      <c r="A40" s="112" t="s">
        <v>31</v>
      </c>
      <c r="B40" s="117"/>
      <c r="C40" s="118"/>
      <c r="D40" s="118"/>
      <c r="E40" s="119"/>
      <c r="F40" s="126"/>
      <c r="G40" s="126"/>
      <c r="H40" s="14"/>
    </row>
    <row r="41" spans="1:8" ht="15.9" customHeight="1" x14ac:dyDescent="0.25">
      <c r="A41" s="112"/>
      <c r="B41" s="117" t="s">
        <v>410</v>
      </c>
      <c r="C41" s="127">
        <f t="shared" ref="C41:D43" si="7">$H41*F41</f>
        <v>1709207.78103</v>
      </c>
      <c r="D41" s="127">
        <f t="shared" si="7"/>
        <v>784166.07896999991</v>
      </c>
      <c r="E41" s="119">
        <v>4</v>
      </c>
      <c r="F41" s="120">
        <f>VLOOKUP($E41,$B$60:$G$66,5,FALSE)</f>
        <v>0.6855</v>
      </c>
      <c r="G41" s="120">
        <f>VLOOKUP($E41,$B$60:$G$66,6,FALSE)</f>
        <v>0.3145</v>
      </c>
      <c r="H41" s="14">
        <f>'UIP Detail '!D240</f>
        <v>2493373.86</v>
      </c>
    </row>
    <row r="42" spans="1:8" ht="15.9" customHeight="1" x14ac:dyDescent="0.25">
      <c r="A42" s="112"/>
      <c r="B42" s="117" t="s">
        <v>411</v>
      </c>
      <c r="C42" s="127">
        <f t="shared" si="7"/>
        <v>0</v>
      </c>
      <c r="D42" s="127">
        <f t="shared" si="7"/>
        <v>0</v>
      </c>
      <c r="E42" s="119">
        <v>4</v>
      </c>
      <c r="F42" s="120">
        <f>VLOOKUP($E42,$B$60:$G$66,5,FALSE)</f>
        <v>0.6855</v>
      </c>
      <c r="G42" s="120">
        <f>VLOOKUP($E42,$B$60:$G$66,6,FALSE)</f>
        <v>0.3145</v>
      </c>
      <c r="H42" s="14">
        <f>'UIP Detail '!D241</f>
        <v>0</v>
      </c>
    </row>
    <row r="43" spans="1:8" ht="15.9" customHeight="1" x14ac:dyDescent="0.25">
      <c r="A43" s="112"/>
      <c r="B43" s="129" t="s">
        <v>412</v>
      </c>
      <c r="C43" s="128">
        <f t="shared" si="7"/>
        <v>713.00225999999998</v>
      </c>
      <c r="D43" s="128">
        <f t="shared" si="7"/>
        <v>327.11773999999997</v>
      </c>
      <c r="E43" s="123">
        <v>4</v>
      </c>
      <c r="F43" s="124">
        <f>VLOOKUP($E43,$B$60:$G$66,5,FALSE)</f>
        <v>0.6855</v>
      </c>
      <c r="G43" s="124">
        <f>VLOOKUP($E43,$B$60:$G$66,6,FALSE)</f>
        <v>0.3145</v>
      </c>
      <c r="H43" s="14">
        <f>'UIP Detail '!D242</f>
        <v>1040.1199999999999</v>
      </c>
    </row>
    <row r="44" spans="1:8" ht="15.9" customHeight="1" x14ac:dyDescent="0.25">
      <c r="A44" s="112" t="s">
        <v>382</v>
      </c>
      <c r="B44" s="113" t="s">
        <v>386</v>
      </c>
      <c r="C44" s="118">
        <f>SUM(C41:C43)</f>
        <v>1709920.7832899999</v>
      </c>
      <c r="D44" s="118">
        <f>SUM(D41:D43)</f>
        <v>784493.19670999993</v>
      </c>
      <c r="E44" s="119"/>
      <c r="F44" s="126"/>
      <c r="G44" s="126"/>
      <c r="H44" s="130">
        <f>SUM(H41:H43)</f>
        <v>2494413.98</v>
      </c>
    </row>
    <row r="45" spans="1:8" ht="15.9" customHeight="1" x14ac:dyDescent="0.25">
      <c r="A45" s="112" t="s">
        <v>413</v>
      </c>
      <c r="B45" s="113"/>
      <c r="C45" s="127"/>
      <c r="D45" s="127"/>
      <c r="E45" s="119"/>
      <c r="F45" s="126"/>
      <c r="G45" s="126"/>
      <c r="H45" s="20"/>
    </row>
    <row r="46" spans="1:8" ht="15.9" customHeight="1" x14ac:dyDescent="0.25">
      <c r="A46" s="112"/>
      <c r="B46" s="129" t="s">
        <v>414</v>
      </c>
      <c r="C46" s="125">
        <f>$H46*F46</f>
        <v>252096.00451499931</v>
      </c>
      <c r="D46" s="125">
        <f>$H46*G46</f>
        <v>115658.92548499969</v>
      </c>
      <c r="E46" s="123">
        <v>4</v>
      </c>
      <c r="F46" s="124">
        <f>VLOOKUP($E46,$B$60:$G$66,5,FALSE)</f>
        <v>0.6855</v>
      </c>
      <c r="G46" s="124">
        <f>VLOOKUP($E46,$B$60:$G$66,6,FALSE)</f>
        <v>0.3145</v>
      </c>
      <c r="H46" s="131">
        <f>'UIP Detail '!D262</f>
        <v>367754.929999999</v>
      </c>
    </row>
    <row r="47" spans="1:8" ht="15.9" customHeight="1" x14ac:dyDescent="0.25">
      <c r="A47" s="112" t="s">
        <v>382</v>
      </c>
      <c r="B47" s="113" t="s">
        <v>386</v>
      </c>
      <c r="C47" s="118">
        <f>C46</f>
        <v>252096.00451499931</v>
      </c>
      <c r="D47" s="118">
        <f>D46</f>
        <v>115658.92548499969</v>
      </c>
      <c r="E47" s="119"/>
      <c r="F47" s="126"/>
      <c r="G47" s="126"/>
      <c r="H47" s="14">
        <f>H46</f>
        <v>367754.929999999</v>
      </c>
    </row>
    <row r="48" spans="1:8" ht="15.9" customHeight="1" x14ac:dyDescent="0.25">
      <c r="A48" s="112"/>
      <c r="B48" s="113"/>
      <c r="C48" s="118"/>
      <c r="D48" s="118"/>
      <c r="E48" s="119"/>
      <c r="F48" s="126"/>
      <c r="G48" s="126"/>
      <c r="H48" s="14"/>
    </row>
    <row r="49" spans="1:8" ht="15.9" customHeight="1" x14ac:dyDescent="0.25">
      <c r="A49" s="132" t="s">
        <v>415</v>
      </c>
      <c r="B49" s="106"/>
      <c r="C49" s="133"/>
      <c r="D49" s="133"/>
      <c r="E49" s="133"/>
      <c r="F49" s="133"/>
      <c r="G49" s="133"/>
      <c r="H49" s="113"/>
    </row>
    <row r="50" spans="1:8" ht="15.9" customHeight="1" x14ac:dyDescent="0.25">
      <c r="A50" s="132"/>
      <c r="B50" s="129" t="s">
        <v>416</v>
      </c>
      <c r="C50" s="125">
        <v>0</v>
      </c>
      <c r="D50" s="125">
        <v>0</v>
      </c>
      <c r="E50" s="123">
        <v>4</v>
      </c>
      <c r="F50" s="124">
        <f>VLOOKUP($E50,$B$60:$G$66,5,FALSE)</f>
        <v>0.6855</v>
      </c>
      <c r="G50" s="124">
        <f>VLOOKUP($E50,$B$60:$G$66,6,FALSE)</f>
        <v>0.3145</v>
      </c>
      <c r="H50" s="131">
        <v>0</v>
      </c>
    </row>
    <row r="51" spans="1:8" ht="15.9" customHeight="1" x14ac:dyDescent="0.25">
      <c r="A51" s="132"/>
      <c r="B51" s="113" t="s">
        <v>386</v>
      </c>
      <c r="C51" s="118">
        <f>SUM(C50)</f>
        <v>0</v>
      </c>
      <c r="D51" s="118">
        <f>SUM(D50)</f>
        <v>0</v>
      </c>
      <c r="E51" s="119"/>
      <c r="F51" s="134"/>
      <c r="G51" s="134"/>
      <c r="H51" s="14">
        <f>SUM(H50)</f>
        <v>0</v>
      </c>
    </row>
    <row r="52" spans="1:8" ht="15.9" customHeight="1" x14ac:dyDescent="0.25">
      <c r="A52" s="132"/>
      <c r="B52" s="106"/>
      <c r="C52" s="118"/>
      <c r="D52" s="118"/>
      <c r="E52" s="119"/>
      <c r="F52" s="126"/>
      <c r="G52" s="126"/>
      <c r="H52" s="135"/>
    </row>
    <row r="53" spans="1:8" ht="15.9" customHeight="1" x14ac:dyDescent="0.25">
      <c r="A53" s="112" t="s">
        <v>417</v>
      </c>
      <c r="B53" s="113"/>
      <c r="C53" s="127"/>
      <c r="D53" s="127"/>
      <c r="E53" s="119"/>
      <c r="F53" s="126"/>
      <c r="G53" s="126"/>
      <c r="H53" s="20"/>
    </row>
    <row r="54" spans="1:8" ht="15.9" customHeight="1" x14ac:dyDescent="0.25">
      <c r="A54" s="112"/>
      <c r="B54" s="129" t="s">
        <v>418</v>
      </c>
      <c r="C54" s="118">
        <f>$H54*F54</f>
        <v>0</v>
      </c>
      <c r="D54" s="118">
        <f>$H54*G54</f>
        <v>0</v>
      </c>
      <c r="E54" s="119">
        <v>4</v>
      </c>
      <c r="F54" s="120">
        <f>VLOOKUP($E54,$B$60:$G$66,5,FALSE)</f>
        <v>0.6855</v>
      </c>
      <c r="G54" s="120">
        <f>VLOOKUP($E54,$B$60:$G$66,6,FALSE)</f>
        <v>0.3145</v>
      </c>
      <c r="H54" s="14">
        <f>'UIP Detail '!D270</f>
        <v>0</v>
      </c>
    </row>
    <row r="55" spans="1:8" ht="15.9" customHeight="1" x14ac:dyDescent="0.25">
      <c r="A55" s="112"/>
      <c r="B55" s="129" t="s">
        <v>419</v>
      </c>
      <c r="C55" s="128">
        <f>$H55*F55</f>
        <v>0</v>
      </c>
      <c r="D55" s="128">
        <f>$H55*G55</f>
        <v>0</v>
      </c>
      <c r="E55" s="136">
        <v>4</v>
      </c>
      <c r="F55" s="124">
        <f>VLOOKUP($E55,$B$60:$G$66,5,FALSE)</f>
        <v>0.6855</v>
      </c>
      <c r="G55" s="124">
        <f>VLOOKUP($E55,$B$60:$G$66,6,FALSE)</f>
        <v>0.3145</v>
      </c>
      <c r="H55" s="125">
        <f>'UIP Detail '!D272</f>
        <v>0</v>
      </c>
    </row>
    <row r="56" spans="1:8" ht="15.9" customHeight="1" x14ac:dyDescent="0.25">
      <c r="A56" s="137" t="s">
        <v>382</v>
      </c>
      <c r="B56" s="138" t="s">
        <v>386</v>
      </c>
      <c r="C56" s="125">
        <f>SUM(C54:C55)</f>
        <v>0</v>
      </c>
      <c r="D56" s="125">
        <f>SUM(D54:D55)</f>
        <v>0</v>
      </c>
      <c r="E56" s="123"/>
      <c r="F56" s="139"/>
      <c r="G56" s="139"/>
      <c r="H56" s="131">
        <f>SUM(H54:H55)</f>
        <v>0</v>
      </c>
    </row>
    <row r="57" spans="1:8" ht="15.9" customHeight="1" x14ac:dyDescent="0.25">
      <c r="A57" s="112"/>
      <c r="B57" s="113"/>
      <c r="C57" s="127"/>
      <c r="D57" s="127"/>
      <c r="E57" s="127"/>
      <c r="F57" s="126"/>
      <c r="G57" s="126"/>
      <c r="H57" s="20"/>
    </row>
    <row r="58" spans="1:8" ht="15.9" customHeight="1" x14ac:dyDescent="0.55000000000000004">
      <c r="A58" s="137" t="s">
        <v>420</v>
      </c>
      <c r="B58" s="138"/>
      <c r="C58" s="140">
        <f>C56+C51+C47+C44+C39+C35+C20+C11</f>
        <v>10513413.809318984</v>
      </c>
      <c r="D58" s="140">
        <f>D11+D20+D35+D39+D44+D47+D51+D56</f>
        <v>5311405.5206809929</v>
      </c>
      <c r="E58" s="140"/>
      <c r="F58" s="140"/>
      <c r="G58" s="141"/>
      <c r="H58" s="142">
        <f>H11+H20+H35+H39+H44+H47+H51+H56</f>
        <v>15824819.329999981</v>
      </c>
    </row>
    <row r="59" spans="1:8" ht="15.9" customHeight="1" x14ac:dyDescent="0.25">
      <c r="C59" s="143"/>
      <c r="D59" s="143"/>
      <c r="E59" s="143"/>
      <c r="F59" s="143"/>
      <c r="G59" s="143"/>
      <c r="H59" s="143"/>
    </row>
    <row r="60" spans="1:8" ht="15.9" customHeight="1" x14ac:dyDescent="0.25">
      <c r="A60" s="144"/>
      <c r="B60" s="145" t="s">
        <v>421</v>
      </c>
      <c r="C60" s="146"/>
      <c r="D60" s="146"/>
      <c r="E60" s="146"/>
      <c r="F60" s="147" t="s">
        <v>4</v>
      </c>
      <c r="G60" s="147" t="s">
        <v>5</v>
      </c>
      <c r="H60" s="148"/>
    </row>
    <row r="61" spans="1:8" ht="15.9" customHeight="1" x14ac:dyDescent="0.25">
      <c r="A61" s="112"/>
      <c r="B61" s="149">
        <v>1</v>
      </c>
      <c r="C61" s="150" t="s">
        <v>422</v>
      </c>
      <c r="D61" s="45"/>
      <c r="E61" s="45"/>
      <c r="F61" s="151">
        <v>0.58179999999999998</v>
      </c>
      <c r="G61" s="152">
        <v>0.41820000000000002</v>
      </c>
      <c r="H61" s="153">
        <f>SUM(F61:G61)</f>
        <v>1</v>
      </c>
    </row>
    <row r="62" spans="1:8" ht="15.9" customHeight="1" x14ac:dyDescent="0.25">
      <c r="A62" s="112"/>
      <c r="B62" s="149">
        <v>2</v>
      </c>
      <c r="C62" s="150" t="s">
        <v>423</v>
      </c>
      <c r="D62" s="45"/>
      <c r="E62" s="45"/>
      <c r="F62" s="154">
        <v>0.62270000000000003</v>
      </c>
      <c r="G62" s="153">
        <v>0.37730000000000002</v>
      </c>
      <c r="H62" s="153">
        <f>SUM(F62:G62)</f>
        <v>1</v>
      </c>
    </row>
    <row r="63" spans="1:8" ht="15.9" customHeight="1" x14ac:dyDescent="0.25">
      <c r="A63" s="112"/>
      <c r="B63" s="149">
        <v>3</v>
      </c>
      <c r="C63" s="45" t="s">
        <v>424</v>
      </c>
      <c r="D63" s="45"/>
      <c r="E63" s="45"/>
      <c r="F63" s="154">
        <v>0.6099</v>
      </c>
      <c r="G63" s="153">
        <v>0.3901</v>
      </c>
      <c r="H63" s="153">
        <f>SUM(F63:G63)</f>
        <v>1</v>
      </c>
    </row>
    <row r="64" spans="1:8" ht="15.9" customHeight="1" x14ac:dyDescent="0.25">
      <c r="A64" s="112"/>
      <c r="B64" s="149">
        <v>4</v>
      </c>
      <c r="C64" s="150" t="s">
        <v>425</v>
      </c>
      <c r="D64" s="45"/>
      <c r="E64" s="45"/>
      <c r="F64" s="154">
        <v>0.6855</v>
      </c>
      <c r="G64" s="153">
        <v>0.3145</v>
      </c>
      <c r="H64" s="153">
        <f>SUM(F64:G64)</f>
        <v>1</v>
      </c>
    </row>
    <row r="65" spans="1:8" ht="15.9" customHeight="1" x14ac:dyDescent="0.25">
      <c r="A65" s="137"/>
      <c r="B65" s="155">
        <v>5</v>
      </c>
      <c r="C65" s="156" t="s">
        <v>426</v>
      </c>
      <c r="D65" s="17"/>
      <c r="E65" s="17"/>
      <c r="F65" s="157">
        <v>0.69589999999999996</v>
      </c>
      <c r="G65" s="158">
        <v>0.30409999999999998</v>
      </c>
      <c r="H65" s="158">
        <f>SUM(F65:G65)</f>
        <v>1</v>
      </c>
    </row>
    <row r="66" spans="1:8" ht="12" customHeight="1" x14ac:dyDescent="0.25"/>
    <row r="69" spans="1:8" ht="15.9" customHeight="1" x14ac:dyDescent="0.25">
      <c r="A69" s="159"/>
      <c r="C69" s="160"/>
      <c r="D69" s="160"/>
      <c r="E69" s="160"/>
      <c r="F69" s="160"/>
      <c r="G69" s="160"/>
      <c r="H69" s="160"/>
    </row>
    <row r="70" spans="1:8" ht="15.9" customHeight="1" x14ac:dyDescent="0.25">
      <c r="C70" s="160"/>
      <c r="D70" s="160"/>
      <c r="E70" s="160"/>
      <c r="F70" s="160"/>
      <c r="G70" s="160"/>
      <c r="H70" s="160"/>
    </row>
  </sheetData>
  <mergeCells count="4">
    <mergeCell ref="B1:H1"/>
    <mergeCell ref="B2:H2"/>
    <mergeCell ref="A3:H3"/>
    <mergeCell ref="B4:H4"/>
  </mergeCells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80DEFA0F37424AB19B4039AC9B559F" ma:contentTypeVersion="119" ma:contentTypeDescription="" ma:contentTypeScope="" ma:versionID="5a25c5954f168045e9a1e0487af5a6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151699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CBFCF4D-DD88-49FB-84BB-9F9976D50429}"/>
</file>

<file path=customXml/itemProps2.xml><?xml version="1.0" encoding="utf-8"?>
<ds:datastoreItem xmlns:ds="http://schemas.openxmlformats.org/officeDocument/2006/customXml" ds:itemID="{19C85C3E-43D4-4C2E-971F-2C796274844A}"/>
</file>

<file path=customXml/itemProps3.xml><?xml version="1.0" encoding="utf-8"?>
<ds:datastoreItem xmlns:ds="http://schemas.openxmlformats.org/officeDocument/2006/customXml" ds:itemID="{B57E8557-4C31-47AC-9D03-FEC2253FFFB5}"/>
</file>

<file path=customXml/itemProps4.xml><?xml version="1.0" encoding="utf-8"?>
<ds:datastoreItem xmlns:ds="http://schemas.openxmlformats.org/officeDocument/2006/customXml" ds:itemID="{6D4B8889-BDB4-489E-A665-C19534026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UIP Detail </vt:lpstr>
      <vt:lpstr>Common by Account</vt:lpstr>
      <vt:lpstr>'Common by Account'!Print_Area</vt:lpstr>
      <vt:lpstr>'UIP Detail 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cp:lastPrinted>2015-08-13T20:27:45Z</cp:lastPrinted>
  <dcterms:created xsi:type="dcterms:W3CDTF">2015-08-13T20:17:02Z</dcterms:created>
  <dcterms:modified xsi:type="dcterms:W3CDTF">2015-08-14T22:06:54Z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0x0101006E56B4D1795A2E4DB2F0B01679ED314A008980DEFA0F37424AB19B4039AC9B559F</vt:lpwstr>
  </property>
  <property fmtid="{D5CDD505-2E9C-101B-9397-08002B2CF9AE}" pid="3" name="_docset_NoMedatataSyncRequired">
    <vt:lpwstr>False</vt:lpwstr>
  </property>
</Properties>
</file>