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25" windowHeight="756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45621" calcMode="manual" iterate="1"/>
</workbook>
</file>

<file path=xl/calcChain.xml><?xml version="1.0" encoding="utf-8"?>
<calcChain xmlns="http://schemas.openxmlformats.org/spreadsheetml/2006/main">
  <c r="K31" i="1" l="1"/>
  <c r="K22" i="1"/>
  <c r="K147" i="1" s="1"/>
  <c r="K17" i="1"/>
  <c r="K141" i="1"/>
  <c r="K115" i="1"/>
  <c r="E31" i="1"/>
  <c r="E22" i="1"/>
  <c r="O18" i="1"/>
  <c r="O17" i="1"/>
  <c r="O16" i="1"/>
  <c r="N15" i="1"/>
  <c r="O15" i="1" s="1"/>
  <c r="O14" i="1"/>
  <c r="O13" i="1"/>
  <c r="N12" i="1"/>
  <c r="O12" i="1" s="1"/>
  <c r="N11" i="1"/>
  <c r="O11" i="1" s="1"/>
  <c r="N10" i="1"/>
  <c r="O10" i="1" s="1"/>
  <c r="N9" i="1"/>
  <c r="N8" i="1"/>
  <c r="O8" i="1"/>
  <c r="N7" i="1"/>
  <c r="O7" i="1"/>
  <c r="O6" i="1"/>
  <c r="E16" i="1" l="1"/>
  <c r="E17" i="1" s="1"/>
  <c r="E141" i="1" l="1"/>
  <c r="E115" i="1" l="1"/>
  <c r="E143" i="1" s="1"/>
  <c r="E147" i="1" s="1"/>
  <c r="E148" i="1" s="1"/>
  <c r="F147" i="1" l="1"/>
  <c r="G147" i="1" l="1"/>
</calcChain>
</file>

<file path=xl/sharedStrings.xml><?xml version="1.0" encoding="utf-8"?>
<sst xmlns="http://schemas.openxmlformats.org/spreadsheetml/2006/main" count="385" uniqueCount="56">
  <si>
    <t>P A C I F I C O R P</t>
  </si>
  <si>
    <t>Depreciation Rate</t>
  </si>
  <si>
    <t>Total Company Depreciation</t>
  </si>
  <si>
    <t>ALLOCATED</t>
  </si>
  <si>
    <t>Allocation Factor Table</t>
  </si>
  <si>
    <t>Description</t>
  </si>
  <si>
    <t>AF</t>
  </si>
  <si>
    <t>Plant-in-Service</t>
  </si>
  <si>
    <t>EXISTING</t>
  </si>
  <si>
    <t>PROPOSED</t>
  </si>
  <si>
    <t>DIFFERENCE</t>
  </si>
  <si>
    <t>WA</t>
  </si>
  <si>
    <t>CA</t>
  </si>
  <si>
    <t>OR</t>
  </si>
  <si>
    <t>WY</t>
  </si>
  <si>
    <t>UT</t>
  </si>
  <si>
    <t>ID</t>
  </si>
  <si>
    <t>Production Plant</t>
  </si>
  <si>
    <t>Steam Production - East</t>
  </si>
  <si>
    <t>CAGE</t>
  </si>
  <si>
    <t>CAEE</t>
  </si>
  <si>
    <t xml:space="preserve">Steam Production - West </t>
  </si>
  <si>
    <t>CAGW</t>
  </si>
  <si>
    <t>CAEW</t>
  </si>
  <si>
    <t>Steam Production - Bridger</t>
  </si>
  <si>
    <t>JBG</t>
  </si>
  <si>
    <t>Steam Production - Water Rights</t>
  </si>
  <si>
    <t>Hydro Production - East</t>
  </si>
  <si>
    <t>Hydro Production - West</t>
  </si>
  <si>
    <t>CN</t>
  </si>
  <si>
    <t>Other Production - East</t>
  </si>
  <si>
    <t>Other Production - West</t>
  </si>
  <si>
    <t>Other Production - Water Rights</t>
  </si>
  <si>
    <t>SO</t>
  </si>
  <si>
    <t>Total Production Plant</t>
  </si>
  <si>
    <t>Total Production Plant - Depreciable</t>
  </si>
  <si>
    <t>Transmission Plant</t>
  </si>
  <si>
    <t>Source:  Factors from December 2011 Semi-Annual Report - Average Mo. Averages</t>
  </si>
  <si>
    <t xml:space="preserve">Transmission - East </t>
  </si>
  <si>
    <t xml:space="preserve">Transmission - West </t>
  </si>
  <si>
    <t>Total Transmission</t>
  </si>
  <si>
    <t>Distribution Plant</t>
  </si>
  <si>
    <t xml:space="preserve">Distribution </t>
  </si>
  <si>
    <t>Total Distribution</t>
  </si>
  <si>
    <t>General Plant - Vehicles *</t>
  </si>
  <si>
    <t>General Plant - Vehicles</t>
  </si>
  <si>
    <t>OT</t>
  </si>
  <si>
    <t>Total General Plant - Vehicles*</t>
  </si>
  <si>
    <t>General Plant - All Other</t>
  </si>
  <si>
    <t>Total General Plant - All Other</t>
  </si>
  <si>
    <t>Total General Plant</t>
  </si>
  <si>
    <t>Mining Plant</t>
  </si>
  <si>
    <t>Total Company - Depreciable Plant</t>
  </si>
  <si>
    <t>Total Company</t>
  </si>
  <si>
    <t>* For regulatory purposes, vehicle depreciation is re-classified as O&amp;M.</t>
  </si>
  <si>
    <r>
      <t xml:space="preserve">Depreciation Rate Comparison - Plant Balances as of </t>
    </r>
    <r>
      <rPr>
        <b/>
        <sz val="10"/>
        <rFont val="Times New Roman"/>
        <family val="1"/>
      </rPr>
      <t>December,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</si>
</sst>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000%"/>
  </numFmts>
  <fonts count="8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2" applyFont="1"/>
    <xf numFmtId="49" fontId="4" fillId="0" borderId="0" xfId="2" applyNumberFormat="1" applyFont="1" applyAlignment="1">
      <alignment horizontal="center"/>
    </xf>
    <xf numFmtId="0" fontId="4" fillId="0" borderId="0" xfId="2" applyFont="1"/>
    <xf numFmtId="10" fontId="4" fillId="0" borderId="0" xfId="3" applyNumberFormat="1" applyFont="1"/>
    <xf numFmtId="0" fontId="5" fillId="0" borderId="0" xfId="2" applyFont="1"/>
    <xf numFmtId="0" fontId="4" fillId="0" borderId="0" xfId="2" applyFont="1" applyFill="1"/>
    <xf numFmtId="0" fontId="5" fillId="0" borderId="0" xfId="2" applyFont="1" applyBorder="1"/>
    <xf numFmtId="0" fontId="6" fillId="0" borderId="1" xfId="2" applyFont="1" applyBorder="1"/>
    <xf numFmtId="0" fontId="3" fillId="0" borderId="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10" fontId="3" fillId="0" borderId="6" xfId="3" applyNumberFormat="1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5" fillId="0" borderId="3" xfId="2" applyFont="1" applyFill="1" applyBorder="1"/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49" fontId="3" fillId="0" borderId="10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10" fontId="7" fillId="0" borderId="6" xfId="3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5" fillId="0" borderId="1" xfId="2" applyFont="1" applyFill="1" applyBorder="1"/>
    <xf numFmtId="0" fontId="6" fillId="0" borderId="7" xfId="2" applyFont="1" applyFill="1" applyBorder="1" applyAlignment="1">
      <alignment horizontal="center" vertical="center"/>
    </xf>
    <xf numFmtId="0" fontId="3" fillId="0" borderId="0" xfId="2" applyFont="1" applyBorder="1"/>
    <xf numFmtId="0" fontId="4" fillId="0" borderId="0" xfId="2" applyFont="1" applyBorder="1"/>
    <xf numFmtId="49" fontId="4" fillId="0" borderId="5" xfId="2" applyNumberFormat="1" applyFont="1" applyBorder="1" applyAlignment="1">
      <alignment horizontal="center"/>
    </xf>
    <xf numFmtId="43" fontId="4" fillId="0" borderId="5" xfId="2" applyNumberFormat="1" applyFont="1" applyBorder="1" applyAlignment="1"/>
    <xf numFmtId="10" fontId="4" fillId="0" borderId="4" xfId="3" applyNumberFormat="1" applyFont="1" applyBorder="1"/>
    <xf numFmtId="10" fontId="4" fillId="0" borderId="3" xfId="3" applyNumberFormat="1" applyFont="1" applyBorder="1"/>
    <xf numFmtId="43" fontId="4" fillId="0" borderId="4" xfId="2" applyNumberFormat="1" applyFont="1" applyBorder="1"/>
    <xf numFmtId="43" fontId="4" fillId="0" borderId="2" xfId="2" applyNumberFormat="1" applyFont="1" applyBorder="1"/>
    <xf numFmtId="43" fontId="4" fillId="0" borderId="3" xfId="2" applyNumberFormat="1" applyFont="1" applyBorder="1"/>
    <xf numFmtId="164" fontId="4" fillId="0" borderId="1" xfId="1" applyNumberFormat="1" applyFont="1" applyFill="1" applyBorder="1"/>
    <xf numFmtId="164" fontId="4" fillId="0" borderId="12" xfId="2" applyNumberFormat="1" applyFont="1" applyBorder="1"/>
    <xf numFmtId="49" fontId="5" fillId="0" borderId="1" xfId="2" applyNumberFormat="1" applyFont="1" applyFill="1" applyBorder="1"/>
    <xf numFmtId="165" fontId="5" fillId="0" borderId="0" xfId="3" applyNumberFormat="1" applyFont="1" applyFill="1" applyBorder="1"/>
    <xf numFmtId="165" fontId="5" fillId="0" borderId="7" xfId="3" applyNumberFormat="1" applyFont="1" applyFill="1" applyBorder="1"/>
    <xf numFmtId="165" fontId="4" fillId="0" borderId="0" xfId="2" applyNumberFormat="1" applyFont="1"/>
    <xf numFmtId="0" fontId="4" fillId="0" borderId="0" xfId="2" applyFont="1" applyBorder="1" applyAlignment="1">
      <alignment horizontal="left" indent="1"/>
    </xf>
    <xf numFmtId="49" fontId="4" fillId="0" borderId="12" xfId="2" applyNumberFormat="1" applyFont="1" applyBorder="1" applyAlignment="1">
      <alignment horizontal="center"/>
    </xf>
    <xf numFmtId="164" fontId="4" fillId="0" borderId="0" xfId="1" applyNumberFormat="1" applyFont="1"/>
    <xf numFmtId="10" fontId="4" fillId="0" borderId="1" xfId="3" applyNumberFormat="1" applyFont="1" applyBorder="1"/>
    <xf numFmtId="10" fontId="4" fillId="0" borderId="7" xfId="3" applyNumberFormat="1" applyFont="1" applyBorder="1"/>
    <xf numFmtId="164" fontId="4" fillId="0" borderId="0" xfId="2" applyNumberFormat="1" applyFont="1" applyBorder="1"/>
    <xf numFmtId="0" fontId="4" fillId="0" borderId="0" xfId="2" applyFont="1" applyAlignment="1">
      <alignment horizontal="left" indent="1"/>
    </xf>
    <xf numFmtId="164" fontId="4" fillId="0" borderId="1" xfId="2" applyNumberFormat="1" applyFont="1" applyBorder="1"/>
    <xf numFmtId="0" fontId="4" fillId="0" borderId="0" xfId="2" applyFont="1" applyFill="1" applyBorder="1" applyAlignment="1">
      <alignment horizontal="left" indent="1"/>
    </xf>
    <xf numFmtId="0" fontId="4" fillId="0" borderId="0" xfId="2" applyFont="1" applyFill="1" applyBorder="1"/>
    <xf numFmtId="49" fontId="4" fillId="0" borderId="12" xfId="2" applyNumberFormat="1" applyFont="1" applyFill="1" applyBorder="1" applyAlignment="1">
      <alignment horizontal="center"/>
    </xf>
    <xf numFmtId="164" fontId="4" fillId="0" borderId="12" xfId="1" applyNumberFormat="1" applyFont="1" applyFill="1" applyBorder="1"/>
    <xf numFmtId="10" fontId="4" fillId="0" borderId="1" xfId="3" applyNumberFormat="1" applyFont="1" applyFill="1" applyBorder="1"/>
    <xf numFmtId="10" fontId="4" fillId="2" borderId="7" xfId="3" applyNumberFormat="1" applyFont="1" applyFill="1" applyBorder="1"/>
    <xf numFmtId="164" fontId="4" fillId="0" borderId="1" xfId="2" applyNumberFormat="1" applyFont="1" applyFill="1" applyBorder="1"/>
    <xf numFmtId="164" fontId="4" fillId="2" borderId="0" xfId="2" applyNumberFormat="1" applyFont="1" applyFill="1" applyBorder="1"/>
    <xf numFmtId="164" fontId="4" fillId="0" borderId="12" xfId="1" applyNumberFormat="1" applyFont="1" applyBorder="1"/>
    <xf numFmtId="0" fontId="4" fillId="0" borderId="0" xfId="2" applyFont="1" applyFill="1" applyAlignment="1">
      <alignment horizontal="left" indent="3"/>
    </xf>
    <xf numFmtId="10" fontId="4" fillId="0" borderId="7" xfId="3" applyNumberFormat="1" applyFont="1" applyFill="1" applyBorder="1"/>
    <xf numFmtId="164" fontId="4" fillId="0" borderId="0" xfId="2" applyNumberFormat="1" applyFont="1" applyFill="1" applyBorder="1"/>
    <xf numFmtId="0" fontId="4" fillId="3" borderId="0" xfId="2" applyFont="1" applyFill="1" applyAlignment="1">
      <alignment horizontal="left" indent="3"/>
    </xf>
    <xf numFmtId="0" fontId="4" fillId="3" borderId="0" xfId="2" applyFont="1" applyFill="1"/>
    <xf numFmtId="49" fontId="4" fillId="3" borderId="12" xfId="2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10" fontId="4" fillId="3" borderId="1" xfId="3" applyNumberFormat="1" applyFont="1" applyFill="1" applyBorder="1"/>
    <xf numFmtId="10" fontId="4" fillId="3" borderId="0" xfId="3" applyNumberFormat="1" applyFont="1" applyFill="1" applyBorder="1"/>
    <xf numFmtId="164" fontId="4" fillId="3" borderId="1" xfId="2" applyNumberFormat="1" applyFont="1" applyFill="1" applyBorder="1"/>
    <xf numFmtId="164" fontId="4" fillId="3" borderId="0" xfId="2" applyNumberFormat="1" applyFont="1" applyFill="1" applyBorder="1"/>
    <xf numFmtId="10" fontId="4" fillId="0" borderId="0" xfId="3" applyNumberFormat="1" applyFont="1" applyBorder="1"/>
    <xf numFmtId="49" fontId="5" fillId="0" borderId="8" xfId="2" applyNumberFormat="1" applyFont="1" applyFill="1" applyBorder="1"/>
    <xf numFmtId="165" fontId="5" fillId="0" borderId="10" xfId="3" applyNumberFormat="1" applyFont="1" applyFill="1" applyBorder="1"/>
    <xf numFmtId="0" fontId="3" fillId="0" borderId="0" xfId="2" applyFont="1" applyFill="1"/>
    <xf numFmtId="0" fontId="5" fillId="0" borderId="0" xfId="2" applyFont="1" applyFill="1" applyBorder="1"/>
    <xf numFmtId="165" fontId="4" fillId="0" borderId="0" xfId="2" applyNumberFormat="1" applyFont="1" applyBorder="1"/>
    <xf numFmtId="0" fontId="4" fillId="0" borderId="0" xfId="2" applyFont="1" applyFill="1" applyAlignment="1">
      <alignment horizontal="left" indent="1"/>
    </xf>
    <xf numFmtId="10" fontId="4" fillId="0" borderId="0" xfId="3" applyNumberFormat="1" applyFont="1" applyFill="1" applyBorder="1"/>
    <xf numFmtId="49" fontId="5" fillId="0" borderId="0" xfId="2" applyNumberFormat="1" applyFont="1" applyFill="1" applyBorder="1"/>
    <xf numFmtId="0" fontId="4" fillId="3" borderId="0" xfId="2" applyFont="1" applyFill="1" applyAlignment="1">
      <alignment horizontal="left" indent="1"/>
    </xf>
    <xf numFmtId="164" fontId="4" fillId="3" borderId="1" xfId="1" applyNumberFormat="1" applyFont="1" applyFill="1" applyBorder="1"/>
    <xf numFmtId="164" fontId="4" fillId="3" borderId="0" xfId="1" applyNumberFormat="1" applyFont="1" applyFill="1" applyBorder="1"/>
    <xf numFmtId="164" fontId="4" fillId="3" borderId="7" xfId="1" applyNumberFormat="1" applyFont="1" applyFill="1" applyBorder="1"/>
    <xf numFmtId="164" fontId="4" fillId="0" borderId="7" xfId="2" applyNumberFormat="1" applyFont="1" applyBorder="1"/>
    <xf numFmtId="166" fontId="5" fillId="0" borderId="0" xfId="3" applyNumberFormat="1" applyFont="1"/>
    <xf numFmtId="43" fontId="5" fillId="0" borderId="0" xfId="1" applyFont="1"/>
    <xf numFmtId="164" fontId="4" fillId="2" borderId="7" xfId="2" applyNumberFormat="1" applyFont="1" applyFill="1" applyBorder="1"/>
    <xf numFmtId="165" fontId="5" fillId="0" borderId="0" xfId="3" applyNumberFormat="1" applyFont="1"/>
    <xf numFmtId="166" fontId="4" fillId="0" borderId="0" xfId="3" applyNumberFormat="1" applyFont="1"/>
    <xf numFmtId="0" fontId="4" fillId="3" borderId="0" xfId="2" applyFont="1" applyFill="1" applyAlignment="1">
      <alignment horizontal="left" indent="2"/>
    </xf>
    <xf numFmtId="164" fontId="4" fillId="3" borderId="0" xfId="1" applyNumberFormat="1" applyFont="1" applyFill="1"/>
    <xf numFmtId="164" fontId="4" fillId="3" borderId="7" xfId="2" applyNumberFormat="1" applyFont="1" applyFill="1" applyBorder="1"/>
    <xf numFmtId="0" fontId="4" fillId="0" borderId="0" xfId="2" applyFont="1" applyAlignment="1">
      <alignment horizontal="left" indent="2"/>
    </xf>
    <xf numFmtId="164" fontId="5" fillId="0" borderId="0" xfId="2" applyNumberFormat="1" applyFont="1" applyBorder="1"/>
    <xf numFmtId="43" fontId="4" fillId="0" borderId="12" xfId="1" applyFont="1" applyBorder="1"/>
    <xf numFmtId="10" fontId="4" fillId="0" borderId="0" xfId="3" applyNumberFormat="1" applyFont="1" applyFill="1"/>
    <xf numFmtId="0" fontId="3" fillId="3" borderId="0" xfId="2" applyFont="1" applyFill="1"/>
    <xf numFmtId="10" fontId="4" fillId="3" borderId="7" xfId="3" applyNumberFormat="1" applyFont="1" applyFill="1" applyBorder="1"/>
    <xf numFmtId="164" fontId="4" fillId="4" borderId="1" xfId="1" applyNumberFormat="1" applyFont="1" applyFill="1" applyBorder="1"/>
    <xf numFmtId="0" fontId="4" fillId="0" borderId="11" xfId="2" applyFont="1" applyBorder="1"/>
    <xf numFmtId="0" fontId="3" fillId="0" borderId="13" xfId="2" applyFont="1" applyBorder="1"/>
    <xf numFmtId="0" fontId="3" fillId="0" borderId="14" xfId="2" applyFont="1" applyBorder="1"/>
    <xf numFmtId="49" fontId="3" fillId="0" borderId="6" xfId="2" applyNumberFormat="1" applyFont="1" applyBorder="1" applyAlignment="1">
      <alignment horizontal="center"/>
    </xf>
    <xf numFmtId="164" fontId="3" fillId="0" borderId="6" xfId="2" applyNumberFormat="1" applyFont="1" applyBorder="1"/>
    <xf numFmtId="10" fontId="3" fillId="0" borderId="14" xfId="3" applyNumberFormat="1" applyFont="1" applyBorder="1"/>
    <xf numFmtId="164" fontId="3" fillId="0" borderId="0" xfId="1" applyNumberFormat="1" applyFont="1"/>
    <xf numFmtId="10" fontId="3" fillId="0" borderId="0" xfId="3" applyNumberFormat="1" applyFont="1" applyBorder="1"/>
    <xf numFmtId="164" fontId="3" fillId="0" borderId="0" xfId="2" applyNumberFormat="1" applyFont="1" applyBorder="1"/>
    <xf numFmtId="164" fontId="5" fillId="0" borderId="0" xfId="2" applyNumberFormat="1" applyFont="1"/>
    <xf numFmtId="164" fontId="4" fillId="0" borderId="0" xfId="1" applyNumberFormat="1" applyFont="1" applyBorder="1"/>
    <xf numFmtId="0" fontId="6" fillId="0" borderId="9" xfId="2" applyFont="1" applyBorder="1"/>
  </cellXfs>
  <cellStyles count="4">
    <cellStyle name="Comma" xfId="1" builtinId="3"/>
    <cellStyle name="Normal" xfId="0" builtinId="0"/>
    <cellStyle name="Normal 2 4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E/2012/Depreciation%20Study/Allocation%20of%20Depn%20Study/WCA%20for%20Washington/WCA%20Depn%20Filing%20-%20USE%20THIS/Version%2012a%20Depn%20Update%20for%20WCA/Pacificorp%20Depr%20Schedule%20-%20Scenario%2012a%20new%20hydro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PARISON TO SCEN 12"/>
      <sheetName val="SUMMARY - All States - WCA"/>
      <sheetName val="WA"/>
      <sheetName val="Assumptions and Procedures"/>
      <sheetName val="New Hydro Rates"/>
      <sheetName val="Comparison2006Approved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Hydro Relicen Split"/>
      <sheetName val="CA Gen Plant Split"/>
      <sheetName val="ID Gen Plant Split"/>
      <sheetName val="OR Gen Plant Split"/>
      <sheetName val="UT Gen Plant Split"/>
      <sheetName val="WA Gen Plant Split"/>
      <sheetName val="WY Gen Plant Split"/>
      <sheetName val="Other Sts Gen Plant Split"/>
      <sheetName val="WA AMA Factors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B5" t="str">
            <v>SG</v>
          </cell>
          <cell r="C5">
            <v>1.6260147460790891E-2</v>
          </cell>
          <cell r="D5">
            <v>0.26404159563203089</v>
          </cell>
          <cell r="E5">
            <v>7.8912487553926894E-2</v>
          </cell>
          <cell r="F5">
            <v>0</v>
          </cell>
          <cell r="G5">
            <v>0.13036650474513153</v>
          </cell>
          <cell r="H5">
            <v>0.42269238996019715</v>
          </cell>
          <cell r="I5">
            <v>5.5723312252452827E-2</v>
          </cell>
          <cell r="J5">
            <v>2.8486954903467403E-2</v>
          </cell>
          <cell r="K5">
            <v>3.5166074920025226E-3</v>
          </cell>
          <cell r="N5">
            <v>0.15885345964859893</v>
          </cell>
        </row>
        <row r="6">
          <cell r="B6" t="str">
            <v>SG-P</v>
          </cell>
          <cell r="C6">
            <v>1.6260147460790891E-2</v>
          </cell>
          <cell r="D6">
            <v>0.26404159563203089</v>
          </cell>
          <cell r="E6">
            <v>7.8912487553926894E-2</v>
          </cell>
          <cell r="F6">
            <v>0</v>
          </cell>
          <cell r="G6">
            <v>0.13036650474513153</v>
          </cell>
          <cell r="H6">
            <v>0.42269238996019715</v>
          </cell>
          <cell r="I6">
            <v>5.5723312252452827E-2</v>
          </cell>
          <cell r="J6">
            <v>2.8486954903467403E-2</v>
          </cell>
          <cell r="K6">
            <v>3.5166074920025226E-3</v>
          </cell>
          <cell r="N6">
            <v>0.15885345964859893</v>
          </cell>
        </row>
        <row r="7">
          <cell r="B7" t="str">
            <v>SG-U</v>
          </cell>
          <cell r="C7">
            <v>1.6260147460790891E-2</v>
          </cell>
          <cell r="D7">
            <v>0.26404159563203089</v>
          </cell>
          <cell r="E7">
            <v>7.8912487553926894E-2</v>
          </cell>
          <cell r="F7">
            <v>0</v>
          </cell>
          <cell r="G7">
            <v>0.13036650474513153</v>
          </cell>
          <cell r="H7">
            <v>0.42269238996019715</v>
          </cell>
          <cell r="I7">
            <v>5.5723312252452827E-2</v>
          </cell>
          <cell r="J7">
            <v>2.8486954903467403E-2</v>
          </cell>
          <cell r="K7">
            <v>3.5166074920025226E-3</v>
          </cell>
          <cell r="N7">
            <v>0.15885345964859893</v>
          </cell>
        </row>
        <row r="8">
          <cell r="B8" t="str">
            <v>DGP</v>
          </cell>
          <cell r="C8">
            <v>3.321239232948088E-2</v>
          </cell>
          <cell r="D8">
            <v>0.5393218657198211</v>
          </cell>
          <cell r="E8">
            <v>0.16118380861281675</v>
          </cell>
          <cell r="F8">
            <v>0</v>
          </cell>
          <cell r="G8">
            <v>0.2662819333378813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N8">
            <v>0.2662819333378813</v>
          </cell>
        </row>
        <row r="9">
          <cell r="B9" t="str">
            <v>DGU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0.82812781426798998</v>
          </cell>
          <cell r="I9">
            <v>0.1091716479299327</v>
          </cell>
          <cell r="J9">
            <v>5.5810892884966989E-2</v>
          </cell>
          <cell r="K9">
            <v>6.8896449171103238E-3</v>
          </cell>
          <cell r="N9">
            <v>5.5810892884966989E-2</v>
          </cell>
        </row>
        <row r="10">
          <cell r="B10" t="str">
            <v>SC</v>
          </cell>
          <cell r="C10">
            <v>1.637504071404065E-2</v>
          </cell>
          <cell r="D10">
            <v>0.27048776957321613</v>
          </cell>
          <cell r="E10">
            <v>8.0075233827748588E-2</v>
          </cell>
          <cell r="F10">
            <v>0</v>
          </cell>
          <cell r="G10">
            <v>0.12562688579534825</v>
          </cell>
          <cell r="H10">
            <v>0.42324316539528467</v>
          </cell>
          <cell r="I10">
            <v>5.3410458151950509E-2</v>
          </cell>
          <cell r="J10">
            <v>2.7155990516288982E-2</v>
          </cell>
          <cell r="K10">
            <v>3.6254560261223603E-3</v>
          </cell>
          <cell r="N10">
            <v>0.15278287631163723</v>
          </cell>
        </row>
        <row r="11">
          <cell r="B11" t="str">
            <v>SE</v>
          </cell>
          <cell r="C11">
            <v>1.5915467701041613E-2</v>
          </cell>
          <cell r="D11">
            <v>0.2447030738084752</v>
          </cell>
          <cell r="E11">
            <v>7.5424248732461827E-2</v>
          </cell>
          <cell r="F11">
            <v>0</v>
          </cell>
          <cell r="G11">
            <v>0.14458536159448135</v>
          </cell>
          <cell r="H11">
            <v>0.42104006365493452</v>
          </cell>
          <cell r="I11">
            <v>6.2661874553959773E-2</v>
          </cell>
          <cell r="J11">
            <v>3.2479848065002662E-2</v>
          </cell>
          <cell r="K11">
            <v>3.1900618896430095E-3</v>
          </cell>
          <cell r="N11">
            <v>0.17706520965948402</v>
          </cell>
        </row>
        <row r="12">
          <cell r="B12" t="str">
            <v>CAEW</v>
          </cell>
          <cell r="C12">
            <v>4.7361431827122845E-2</v>
          </cell>
          <cell r="D12">
            <v>0.72819022134731337</v>
          </cell>
          <cell r="E12">
            <v>0.22444834682556386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N12">
            <v>0</v>
          </cell>
        </row>
        <row r="13">
          <cell r="B13" t="str">
            <v>CAEE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0.21776307188105595</v>
          </cell>
          <cell r="H13">
            <v>0.63413734720703197</v>
          </cell>
          <cell r="I13">
            <v>9.4376374912468905E-2</v>
          </cell>
          <cell r="J13">
            <v>4.891858629992122E-2</v>
          </cell>
          <cell r="K13">
            <v>4.8046196995219399E-3</v>
          </cell>
          <cell r="N13">
            <v>0.26668165818097717</v>
          </cell>
        </row>
        <row r="14">
          <cell r="B14" t="str">
            <v>DEP</v>
          </cell>
          <cell r="C14">
            <v>3.3113889896439229E-2</v>
          </cell>
          <cell r="D14">
            <v>0.50913179528389052</v>
          </cell>
          <cell r="E14">
            <v>0.15692848711476623</v>
          </cell>
          <cell r="F14">
            <v>0</v>
          </cell>
          <cell r="G14">
            <v>0.30082582770490396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N14">
            <v>0.30082582770490396</v>
          </cell>
        </row>
        <row r="15">
          <cell r="B15" t="str">
            <v>DEU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0.81067170880304873</v>
          </cell>
          <cell r="I15">
            <v>0.1206493474290674</v>
          </cell>
          <cell r="J15">
            <v>6.2536789739083803E-2</v>
          </cell>
          <cell r="K15">
            <v>6.14215402880004E-3</v>
          </cell>
          <cell r="N15">
            <v>6.2536789739083803E-2</v>
          </cell>
        </row>
        <row r="16">
          <cell r="B16" t="str">
            <v>SO</v>
          </cell>
          <cell r="C16">
            <v>2.0514229512874873E-2</v>
          </cell>
          <cell r="D16">
            <v>0.24365970754748092</v>
          </cell>
          <cell r="E16">
            <v>6.794436151393439E-2</v>
          </cell>
          <cell r="F16">
            <v>0</v>
          </cell>
          <cell r="G16">
            <v>0.12955059595734103</v>
          </cell>
          <cell r="H16">
            <v>0.44741474028753153</v>
          </cell>
          <cell r="I16">
            <v>6.0367494571426122E-2</v>
          </cell>
          <cell r="J16">
            <v>2.7874774533948189E-2</v>
          </cell>
          <cell r="K16">
            <v>2.6740960754629149E-3</v>
          </cell>
          <cell r="N16">
            <v>0.15742537049128921</v>
          </cell>
        </row>
        <row r="17">
          <cell r="B17" t="str">
            <v>SO-P</v>
          </cell>
          <cell r="C17">
            <v>2.0514229512874873E-2</v>
          </cell>
          <cell r="D17">
            <v>0.24365970754748092</v>
          </cell>
          <cell r="E17">
            <v>6.794436151393439E-2</v>
          </cell>
          <cell r="F17">
            <v>0</v>
          </cell>
          <cell r="G17">
            <v>0.12955059595734103</v>
          </cell>
          <cell r="H17">
            <v>0.44741474028753153</v>
          </cell>
          <cell r="I17">
            <v>6.0367494571426122E-2</v>
          </cell>
          <cell r="J17">
            <v>2.7874774533948189E-2</v>
          </cell>
          <cell r="K17">
            <v>2.6740960754629149E-3</v>
          </cell>
          <cell r="N17">
            <v>0.15742537049128921</v>
          </cell>
        </row>
        <row r="18">
          <cell r="B18" t="str">
            <v>SO-U</v>
          </cell>
          <cell r="C18">
            <v>2.0514229512874873E-2</v>
          </cell>
          <cell r="D18">
            <v>0.24365970754748092</v>
          </cell>
          <cell r="E18">
            <v>6.794436151393439E-2</v>
          </cell>
          <cell r="F18">
            <v>0</v>
          </cell>
          <cell r="G18">
            <v>0.12955059595734103</v>
          </cell>
          <cell r="H18">
            <v>0.44741474028753153</v>
          </cell>
          <cell r="I18">
            <v>6.0367494571426122E-2</v>
          </cell>
          <cell r="J18">
            <v>2.7874774533948189E-2</v>
          </cell>
          <cell r="K18">
            <v>2.6740960754629149E-3</v>
          </cell>
          <cell r="N18">
            <v>0.15742537049128921</v>
          </cell>
        </row>
        <row r="19">
          <cell r="B19" t="str">
            <v>DOP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N19">
            <v>0</v>
          </cell>
        </row>
        <row r="20">
          <cell r="B20" t="str">
            <v>DOU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N20">
            <v>0</v>
          </cell>
        </row>
        <row r="21">
          <cell r="B21" t="str">
            <v>GPS</v>
          </cell>
          <cell r="C21">
            <v>2.0514229512874873E-2</v>
          </cell>
          <cell r="D21">
            <v>0.24365970754748095</v>
          </cell>
          <cell r="E21">
            <v>6.7944361513934404E-2</v>
          </cell>
          <cell r="F21">
            <v>0</v>
          </cell>
          <cell r="G21">
            <v>0.12955059595734109</v>
          </cell>
          <cell r="H21">
            <v>0.44741474028753159</v>
          </cell>
          <cell r="I21">
            <v>6.0367494571426122E-2</v>
          </cell>
          <cell r="J21">
            <v>2.7874774533948193E-2</v>
          </cell>
          <cell r="K21">
            <v>2.6740960754629145E-3</v>
          </cell>
          <cell r="N21">
            <v>0.15742537049128927</v>
          </cell>
        </row>
        <row r="22">
          <cell r="B22" t="str">
            <v>SGPP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</row>
        <row r="23">
          <cell r="B23" t="str">
            <v>SGPU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</row>
        <row r="24">
          <cell r="B24" t="str">
            <v>SNP</v>
          </cell>
          <cell r="C24">
            <v>1.817415212707249E-2</v>
          </cell>
          <cell r="D24">
            <v>0.22262935559064601</v>
          </cell>
          <cell r="E24">
            <v>6.272191156621143E-2</v>
          </cell>
          <cell r="F24">
            <v>0</v>
          </cell>
          <cell r="G24">
            <v>0.13338315152924873</v>
          </cell>
          <cell r="H24">
            <v>0.46998336925281253</v>
          </cell>
          <cell r="I24">
            <v>6.1310231129896295E-2</v>
          </cell>
          <cell r="J24">
            <v>2.8948656318714554E-2</v>
          </cell>
          <cell r="K24">
            <v>2.8491724853980899E-3</v>
          </cell>
          <cell r="N24">
            <v>0.16233180784796328</v>
          </cell>
        </row>
        <row r="25">
          <cell r="B25" t="str">
            <v>SSCCT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</row>
        <row r="26">
          <cell r="B26" t="str">
            <v>SSECT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N26">
            <v>0</v>
          </cell>
        </row>
        <row r="27">
          <cell r="B27" t="str">
            <v>SSCCH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N27">
            <v>0</v>
          </cell>
        </row>
        <row r="28">
          <cell r="B28" t="str">
            <v>SSECH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N28">
            <v>0</v>
          </cell>
        </row>
        <row r="29">
          <cell r="B29" t="str">
            <v>SSGCH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N29">
            <v>0</v>
          </cell>
        </row>
        <row r="30">
          <cell r="B30" t="str">
            <v>SSCP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N30">
            <v>0</v>
          </cell>
        </row>
        <row r="31">
          <cell r="B31" t="str">
            <v>SSEP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N31">
            <v>0</v>
          </cell>
        </row>
        <row r="32">
          <cell r="B32" t="str">
            <v>SSGC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N32">
            <v>0</v>
          </cell>
        </row>
        <row r="33">
          <cell r="B33" t="str">
            <v>SSGCT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N33">
            <v>0</v>
          </cell>
        </row>
        <row r="34">
          <cell r="B34" t="str">
            <v>MC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0</v>
          </cell>
        </row>
        <row r="35">
          <cell r="B35" t="str">
            <v>SNPD</v>
          </cell>
          <cell r="C35">
            <v>3.527215020091453E-2</v>
          </cell>
          <cell r="D35">
            <v>0.27646639323744043</v>
          </cell>
          <cell r="E35">
            <v>6.5632159421424377E-2</v>
          </cell>
          <cell r="F35">
            <v>0</v>
          </cell>
          <cell r="G35">
            <v>8.4230945162963727E-2</v>
          </cell>
          <cell r="H35">
            <v>0.47431639132150316</v>
          </cell>
          <cell r="I35">
            <v>4.6504256172048855E-2</v>
          </cell>
          <cell r="J35">
            <v>1.7577704483704725E-2</v>
          </cell>
          <cell r="K35">
            <v>0</v>
          </cell>
          <cell r="N35">
            <v>0.10180864964666846</v>
          </cell>
        </row>
        <row r="36">
          <cell r="B36" t="str">
            <v>CAGW</v>
          </cell>
          <cell r="C36">
            <v>4.4874877135389984E-2</v>
          </cell>
          <cell r="D36">
            <v>0.73272865185092084</v>
          </cell>
          <cell r="E36">
            <v>0.22239647101368937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</row>
        <row r="37">
          <cell r="B37" t="str">
            <v>CAGE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0.20732649656648497</v>
          </cell>
          <cell r="H37">
            <v>0.65131273763708464</v>
          </cell>
          <cell r="I37">
            <v>9.0727333360134402E-2</v>
          </cell>
          <cell r="J37">
            <v>4.5282675115055626E-2</v>
          </cell>
          <cell r="K37">
            <v>5.3507573212404329E-3</v>
          </cell>
          <cell r="N37">
            <v>0.25260917168154062</v>
          </cell>
        </row>
        <row r="38">
          <cell r="B38" t="str">
            <v>DNPGMP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</row>
        <row r="39">
          <cell r="B39" t="str">
            <v>DNPGMU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0.2177630718810559</v>
          </cell>
          <cell r="H39">
            <v>0.63413734720703208</v>
          </cell>
          <cell r="I39">
            <v>9.4376374912468891E-2</v>
          </cell>
          <cell r="J39">
            <v>4.8918586299921227E-2</v>
          </cell>
          <cell r="K39">
            <v>4.8046196995219391E-3</v>
          </cell>
          <cell r="N39">
            <v>0.26668165818097711</v>
          </cell>
        </row>
        <row r="40">
          <cell r="B40" t="str">
            <v>JBG</v>
          </cell>
          <cell r="C40">
            <v>4.3140412713075456E-2</v>
          </cell>
          <cell r="D40">
            <v>0.70440786616917828</v>
          </cell>
          <cell r="E40">
            <v>0.21380059752621991</v>
          </cell>
          <cell r="F40">
            <v>0</v>
          </cell>
          <cell r="G40">
            <v>8.0134020425894174E-3</v>
          </cell>
          <cell r="H40">
            <v>2.5173969119146471E-2</v>
          </cell>
          <cell r="I40">
            <v>3.5067133748321855E-3</v>
          </cell>
          <cell r="J40">
            <v>1.7502262724269592E-3</v>
          </cell>
          <cell r="K40">
            <v>2.0681278253152955E-4</v>
          </cell>
          <cell r="N40">
            <v>9.7636283150163775E-3</v>
          </cell>
        </row>
        <row r="41">
          <cell r="B41" t="str">
            <v>JBE</v>
          </cell>
          <cell r="C41">
            <v>4.5530859272101057E-2</v>
          </cell>
          <cell r="D41">
            <v>0.70004485110387726</v>
          </cell>
          <cell r="E41">
            <v>0.21577316603249516</v>
          </cell>
          <cell r="F41">
            <v>0</v>
          </cell>
          <cell r="G41">
            <v>8.4167874049451748E-3</v>
          </cell>
          <cell r="H41">
            <v>2.4510120980901783E-2</v>
          </cell>
          <cell r="I41">
            <v>3.6477529308620821E-3</v>
          </cell>
          <cell r="J41">
            <v>1.8907583250010131E-3</v>
          </cell>
          <cell r="K41">
            <v>1.857039498165057E-4</v>
          </cell>
          <cell r="N41">
            <v>1.0307545729946188E-2</v>
          </cell>
        </row>
        <row r="42">
          <cell r="B42" t="str">
            <v>WRG</v>
          </cell>
          <cell r="C42">
            <v>9.8697025510981473E-3</v>
          </cell>
          <cell r="D42">
            <v>0.16115506729114729</v>
          </cell>
          <cell r="E42">
            <v>4.8913493639138841E-2</v>
          </cell>
          <cell r="F42">
            <v>0</v>
          </cell>
          <cell r="G42">
            <v>0.16172746693797316</v>
          </cell>
          <cell r="H42">
            <v>0.50806414513787801</v>
          </cell>
          <cell r="I42">
            <v>7.077292121060981E-2</v>
          </cell>
          <cell r="J42">
            <v>3.5323282184458613E-2</v>
          </cell>
          <cell r="K42">
            <v>4.1739210476965105E-3</v>
          </cell>
          <cell r="N42">
            <v>0.19705074912243176</v>
          </cell>
        </row>
        <row r="43">
          <cell r="B43" t="str">
            <v>WRE</v>
          </cell>
          <cell r="C43">
            <v>1.0416591072049361E-2</v>
          </cell>
          <cell r="D43">
            <v>0.16015689276725292</v>
          </cell>
          <cell r="E43">
            <v>4.9364779642081975E-2</v>
          </cell>
          <cell r="F43">
            <v>0</v>
          </cell>
          <cell r="G43">
            <v>0.16986864000116472</v>
          </cell>
          <cell r="H43">
            <v>0.49466628025362597</v>
          </cell>
          <cell r="I43">
            <v>7.3619398900552455E-2</v>
          </cell>
          <cell r="J43">
            <v>3.8159517377152327E-2</v>
          </cell>
          <cell r="K43">
            <v>3.747899986120636E-3</v>
          </cell>
          <cell r="N43">
            <v>0.20802815737831704</v>
          </cell>
        </row>
        <row r="44">
          <cell r="B44" t="str">
            <v>DNPPHP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N44">
            <v>0</v>
          </cell>
        </row>
        <row r="45">
          <cell r="B45" t="str">
            <v>DNPPHU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N45">
            <v>0</v>
          </cell>
        </row>
        <row r="46">
          <cell r="B46" t="str">
            <v>SNPPH-P</v>
          </cell>
          <cell r="C46">
            <v>3.4371870630993395E-2</v>
          </cell>
          <cell r="D46">
            <v>0.56123283308513028</v>
          </cell>
          <cell r="E46">
            <v>0.17034437124828405</v>
          </cell>
          <cell r="F46">
            <v>0</v>
          </cell>
          <cell r="G46">
            <v>4.8524958305774316E-2</v>
          </cell>
          <cell r="H46">
            <v>0.15244034873142356</v>
          </cell>
          <cell r="I46">
            <v>2.1234816298951992E-2</v>
          </cell>
          <cell r="J46">
            <v>1.0598451998764954E-2</v>
          </cell>
          <cell r="K46">
            <v>1.2523497006772903E-3</v>
          </cell>
          <cell r="N46">
            <v>5.912341030453927E-2</v>
          </cell>
        </row>
        <row r="47">
          <cell r="B47" t="str">
            <v>SNPPH-U</v>
          </cell>
          <cell r="C47">
            <v>3.4371870630993395E-2</v>
          </cell>
          <cell r="D47">
            <v>0.56123283308513028</v>
          </cell>
          <cell r="E47">
            <v>0.17034437124828405</v>
          </cell>
          <cell r="F47">
            <v>0</v>
          </cell>
          <cell r="G47">
            <v>4.8524958305774316E-2</v>
          </cell>
          <cell r="H47">
            <v>0.15244034873142356</v>
          </cell>
          <cell r="I47">
            <v>2.1234816298951992E-2</v>
          </cell>
          <cell r="J47">
            <v>1.0598451998764954E-2</v>
          </cell>
          <cell r="K47">
            <v>1.2523497006772903E-3</v>
          </cell>
          <cell r="N47">
            <v>5.912341030453927E-2</v>
          </cell>
        </row>
        <row r="48">
          <cell r="B48" t="str">
            <v>CN</v>
          </cell>
          <cell r="C48">
            <v>2.4810842402893836E-2</v>
          </cell>
          <cell r="D48">
            <v>0.30444869182449547</v>
          </cell>
          <cell r="E48">
            <v>6.9521011367884536E-2</v>
          </cell>
          <cell r="F48">
            <v>0</v>
          </cell>
          <cell r="G48">
            <v>6.6002179853728651E-2</v>
          </cell>
          <cell r="H48">
            <v>0.48812822173430004</v>
          </cell>
          <cell r="I48">
            <v>3.85818313930529E-2</v>
          </cell>
          <cell r="J48">
            <v>8.5072214236445679E-3</v>
          </cell>
          <cell r="K48">
            <v>0</v>
          </cell>
          <cell r="L48">
            <v>0</v>
          </cell>
          <cell r="M48">
            <v>0</v>
          </cell>
          <cell r="N48">
            <v>7.4509401277373224E-2</v>
          </cell>
        </row>
        <row r="49">
          <cell r="B49" t="str">
            <v>CNP</v>
          </cell>
          <cell r="C49">
            <v>5.3381593257205005E-2</v>
          </cell>
          <cell r="D49">
            <v>0.65503443900670655</v>
          </cell>
          <cell r="E49">
            <v>0.14957744245060722</v>
          </cell>
          <cell r="F49">
            <v>0</v>
          </cell>
          <cell r="G49">
            <v>0.14200652528548124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0.14200652528548124</v>
          </cell>
        </row>
        <row r="50">
          <cell r="B50" t="str">
            <v>CNU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0.91201880982596972</v>
          </cell>
          <cell r="I50">
            <v>7.2086296963078833E-2</v>
          </cell>
          <cell r="J50">
            <v>1.5894893210951413E-2</v>
          </cell>
          <cell r="K50">
            <v>0</v>
          </cell>
          <cell r="L50">
            <v>0</v>
          </cell>
          <cell r="M50">
            <v>0</v>
          </cell>
          <cell r="N50">
            <v>1.5894893210951413E-2</v>
          </cell>
        </row>
        <row r="51">
          <cell r="B51" t="str">
            <v>WBTAX</v>
          </cell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OPRV-ID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N52">
            <v>0</v>
          </cell>
        </row>
        <row r="53">
          <cell r="B53" t="str">
            <v>OPRVWY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N53">
            <v>0</v>
          </cell>
        </row>
        <row r="54">
          <cell r="B54" t="str">
            <v>EXCTAX</v>
          </cell>
          <cell r="C54">
            <v>2.5960537922064729E-2</v>
          </cell>
          <cell r="D54">
            <v>-0.24148750387397702</v>
          </cell>
          <cell r="E54">
            <v>-0.11991212999191213</v>
          </cell>
          <cell r="F54">
            <v>0</v>
          </cell>
          <cell r="G54">
            <v>0.40535508547513338</v>
          </cell>
          <cell r="H54">
            <v>1.1260171567292803</v>
          </cell>
          <cell r="I54">
            <v>0.22052994241782553</v>
          </cell>
          <cell r="J54">
            <v>0.10638330800859822</v>
          </cell>
          <cell r="K54">
            <v>1.2471020598511888E-3</v>
          </cell>
          <cell r="L54">
            <v>-0.34874964387740282</v>
          </cell>
          <cell r="M54">
            <v>-0.17656821439190651</v>
          </cell>
          <cell r="N54">
            <v>0.51173839348373162</v>
          </cell>
        </row>
        <row r="55">
          <cell r="B55" t="str">
            <v>INT</v>
          </cell>
          <cell r="C55">
            <v>1.817415212707249E-2</v>
          </cell>
          <cell r="D55">
            <v>0.22262935559064601</v>
          </cell>
          <cell r="E55">
            <v>6.272191156621143E-2</v>
          </cell>
          <cell r="F55">
            <v>0</v>
          </cell>
          <cell r="G55">
            <v>0.13338315152924873</v>
          </cell>
          <cell r="H55">
            <v>0.46998336925281253</v>
          </cell>
          <cell r="I55">
            <v>6.1310231129896295E-2</v>
          </cell>
          <cell r="J55">
            <v>2.8948656318714554E-2</v>
          </cell>
          <cell r="K55">
            <v>2.8491724853980899E-3</v>
          </cell>
          <cell r="M55">
            <v>0</v>
          </cell>
          <cell r="N55">
            <v>0.16233180784796328</v>
          </cell>
        </row>
        <row r="56">
          <cell r="B56" t="str">
            <v>CIAC</v>
          </cell>
          <cell r="C56">
            <v>3.5272150200914537E-2</v>
          </cell>
          <cell r="D56">
            <v>0.27646639323744049</v>
          </cell>
          <cell r="E56">
            <v>6.5632159421424377E-2</v>
          </cell>
          <cell r="F56">
            <v>0</v>
          </cell>
          <cell r="G56">
            <v>8.4230945162963741E-2</v>
          </cell>
          <cell r="H56">
            <v>0.47431639132150322</v>
          </cell>
          <cell r="I56">
            <v>4.6504256172048862E-2</v>
          </cell>
          <cell r="J56">
            <v>1.7577704483704729E-2</v>
          </cell>
          <cell r="K56">
            <v>0</v>
          </cell>
          <cell r="N56">
            <v>0.10180864964666847</v>
          </cell>
        </row>
        <row r="57">
          <cell r="B57" t="str">
            <v>IDSIT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0</v>
          </cell>
          <cell r="M57">
            <v>0</v>
          </cell>
          <cell r="N57">
            <v>0</v>
          </cell>
        </row>
        <row r="58">
          <cell r="B58" t="str">
            <v>DONOTUSE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N58">
            <v>0</v>
          </cell>
        </row>
        <row r="59">
          <cell r="B59" t="str">
            <v>BADDEBT</v>
          </cell>
          <cell r="C59">
            <v>3.1879665876691964E-2</v>
          </cell>
          <cell r="D59">
            <v>0.49674295466411439</v>
          </cell>
          <cell r="E59">
            <v>0.14189083634447555</v>
          </cell>
          <cell r="F59">
            <v>0</v>
          </cell>
          <cell r="G59">
            <v>5.4206175508683348E-2</v>
          </cell>
          <cell r="H59">
            <v>0.2530278512872815</v>
          </cell>
          <cell r="I59">
            <v>2.1872937839038788E-2</v>
          </cell>
          <cell r="J59">
            <v>3.7957847971431606E-4</v>
          </cell>
          <cell r="K59">
            <v>0</v>
          </cell>
          <cell r="L59">
            <v>0</v>
          </cell>
          <cell r="M59">
            <v>0</v>
          </cell>
          <cell r="N59">
            <v>5.4585753988397663E-2</v>
          </cell>
        </row>
        <row r="60">
          <cell r="B60" t="str">
            <v>DONOTUSE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B61" t="str">
            <v>DONOTUSE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 t="str">
            <v>ITC84</v>
          </cell>
          <cell r="C62">
            <v>3.2870000000000003E-2</v>
          </cell>
          <cell r="D62">
            <v>0.70975999999999995</v>
          </cell>
          <cell r="E62">
            <v>0.14180000000000001</v>
          </cell>
          <cell r="F62">
            <v>0</v>
          </cell>
          <cell r="G62">
            <v>0.10946</v>
          </cell>
          <cell r="M62">
            <v>6.11E-3</v>
          </cell>
          <cell r="N62">
            <v>0.10946</v>
          </cell>
        </row>
        <row r="63">
          <cell r="B63" t="str">
            <v>ITC85</v>
          </cell>
          <cell r="C63">
            <v>5.4199999999999998E-2</v>
          </cell>
          <cell r="D63">
            <v>0.67689999999999995</v>
          </cell>
          <cell r="E63">
            <v>0.1336</v>
          </cell>
          <cell r="F63">
            <v>0</v>
          </cell>
          <cell r="G63">
            <v>0.11609999999999999</v>
          </cell>
          <cell r="M63">
            <v>1.9199999999999998E-2</v>
          </cell>
          <cell r="N63">
            <v>0.11609999999999999</v>
          </cell>
        </row>
        <row r="64">
          <cell r="B64" t="str">
            <v>ITC86</v>
          </cell>
          <cell r="C64">
            <v>4.7890000000000002E-2</v>
          </cell>
          <cell r="D64">
            <v>0.64607999999999999</v>
          </cell>
          <cell r="E64">
            <v>0.13125999999999999</v>
          </cell>
          <cell r="F64">
            <v>0</v>
          </cell>
          <cell r="G64">
            <v>0.155</v>
          </cell>
          <cell r="M64">
            <v>1.9769999999999999E-2</v>
          </cell>
          <cell r="N64">
            <v>0.155</v>
          </cell>
        </row>
        <row r="65">
          <cell r="B65" t="str">
            <v>ITC88</v>
          </cell>
          <cell r="C65">
            <v>4.2700000000000002E-2</v>
          </cell>
          <cell r="D65">
            <v>0.61199999999999999</v>
          </cell>
          <cell r="E65">
            <v>0.14960000000000001</v>
          </cell>
          <cell r="F65">
            <v>0</v>
          </cell>
          <cell r="G65">
            <v>0.1671</v>
          </cell>
          <cell r="M65">
            <v>2.86E-2</v>
          </cell>
          <cell r="N65">
            <v>0.1671</v>
          </cell>
        </row>
        <row r="66">
          <cell r="B66" t="str">
            <v>ITC89</v>
          </cell>
          <cell r="C66">
            <v>4.8806000000000002E-2</v>
          </cell>
          <cell r="D66">
            <v>0.563558</v>
          </cell>
          <cell r="E66">
            <v>0.15268799999999999</v>
          </cell>
          <cell r="F66">
            <v>0</v>
          </cell>
          <cell r="G66">
            <v>0.20677599999999999</v>
          </cell>
          <cell r="M66">
            <v>2.8171999999999999E-2</v>
          </cell>
          <cell r="N66">
            <v>0.20677599999999999</v>
          </cell>
        </row>
        <row r="67">
          <cell r="B67" t="str">
            <v>ITC90</v>
          </cell>
          <cell r="C67">
            <v>1.5047E-2</v>
          </cell>
          <cell r="D67">
            <v>0.159356</v>
          </cell>
          <cell r="E67">
            <v>3.9132E-2</v>
          </cell>
          <cell r="F67">
            <v>0</v>
          </cell>
          <cell r="G67">
            <v>3.8051000000000001E-2</v>
          </cell>
          <cell r="H67">
            <v>0.46935500000000002</v>
          </cell>
          <cell r="I67">
            <v>0.13981499999999999</v>
          </cell>
          <cell r="J67">
            <v>0.135384</v>
          </cell>
          <cell r="M67">
            <v>3.8600000000000001E-3</v>
          </cell>
          <cell r="N67">
            <v>0.17343500000000001</v>
          </cell>
        </row>
        <row r="68">
          <cell r="B68" t="str">
            <v>OTHER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0</v>
          </cell>
          <cell r="N68">
            <v>0</v>
          </cell>
        </row>
        <row r="69">
          <cell r="B69" t="str">
            <v>NUTIL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1</v>
          </cell>
          <cell r="N69">
            <v>0</v>
          </cell>
        </row>
        <row r="70">
          <cell r="B70" t="str">
            <v>SNPPS</v>
          </cell>
          <cell r="C70">
            <v>8.1024182596182159E-3</v>
          </cell>
          <cell r="D70">
            <v>0.13229505016558213</v>
          </cell>
          <cell r="E70">
            <v>4.0151138869930846E-2</v>
          </cell>
          <cell r="F70">
            <v>0</v>
          </cell>
          <cell r="G70">
            <v>0.16988829393626309</v>
          </cell>
          <cell r="H70">
            <v>0.53373136160036694</v>
          </cell>
          <cell r="I70">
            <v>7.434111191838598E-2</v>
          </cell>
          <cell r="J70">
            <v>3.7105738344797461E-2</v>
          </cell>
          <cell r="K70">
            <v>4.3848869050556261E-3</v>
          </cell>
          <cell r="N70">
            <v>0.20699403228106056</v>
          </cell>
        </row>
        <row r="71">
          <cell r="B71" t="str">
            <v>SNPT</v>
          </cell>
          <cell r="C71">
            <v>9.8699327689419827E-3</v>
          </cell>
          <cell r="D71">
            <v>0.16115643600773977</v>
          </cell>
          <cell r="E71">
            <v>4.891189470470246E-2</v>
          </cell>
          <cell r="F71">
            <v>0</v>
          </cell>
          <cell r="G71">
            <v>0.16172339315436252</v>
          </cell>
          <cell r="H71">
            <v>0.50807289873069905</v>
          </cell>
          <cell r="I71">
            <v>7.0768965265875811E-2</v>
          </cell>
          <cell r="J71">
            <v>3.5322414212184031E-2</v>
          </cell>
          <cell r="K71">
            <v>4.1740651554946565E-3</v>
          </cell>
          <cell r="N71">
            <v>0.19704580736654653</v>
          </cell>
        </row>
        <row r="72">
          <cell r="B72" t="str">
            <v>SNPP</v>
          </cell>
          <cell r="C72">
            <v>1.2866931662135256E-2</v>
          </cell>
          <cell r="D72">
            <v>0.21009285336371977</v>
          </cell>
          <cell r="E72">
            <v>6.3765527358762952E-2</v>
          </cell>
          <cell r="F72">
            <v>0</v>
          </cell>
          <cell r="G72">
            <v>0.14787776045595158</v>
          </cell>
          <cell r="H72">
            <v>0.46457129626412946</v>
          </cell>
          <cell r="I72">
            <v>6.4710614990425241E-2</v>
          </cell>
          <cell r="J72">
            <v>3.2298350675045696E-2</v>
          </cell>
          <cell r="K72">
            <v>3.816665229830065E-3</v>
          </cell>
          <cell r="N72">
            <v>0.18017611113099727</v>
          </cell>
        </row>
        <row r="73">
          <cell r="B73" t="str">
            <v>SNPPH</v>
          </cell>
          <cell r="C73">
            <v>3.4371870630993395E-2</v>
          </cell>
          <cell r="D73">
            <v>0.56123283308513028</v>
          </cell>
          <cell r="E73">
            <v>0.17034437124828405</v>
          </cell>
          <cell r="F73">
            <v>0</v>
          </cell>
          <cell r="G73">
            <v>4.8524958305774316E-2</v>
          </cell>
          <cell r="H73">
            <v>0.15244034873142356</v>
          </cell>
          <cell r="I73">
            <v>2.1234816298951992E-2</v>
          </cell>
          <cell r="J73">
            <v>1.0598451998764954E-2</v>
          </cell>
          <cell r="K73">
            <v>1.2523497006772903E-3</v>
          </cell>
          <cell r="N73">
            <v>5.912341030453927E-2</v>
          </cell>
        </row>
        <row r="74">
          <cell r="B74" t="str">
            <v>SNPPN</v>
          </cell>
          <cell r="C74">
            <v>4.4874877135389978E-2</v>
          </cell>
          <cell r="D74">
            <v>0.73272865185092084</v>
          </cell>
          <cell r="E74">
            <v>0.22239647101368937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N74">
            <v>0</v>
          </cell>
        </row>
        <row r="75">
          <cell r="B75" t="str">
            <v>SNPPO</v>
          </cell>
          <cell r="C75">
            <v>1.5815484040887576E-2</v>
          </cell>
          <cell r="D75">
            <v>0.25823933195058996</v>
          </cell>
          <cell r="E75">
            <v>7.8380333379253861E-2</v>
          </cell>
          <cell r="F75">
            <v>0</v>
          </cell>
          <cell r="G75">
            <v>0.13425735152074142</v>
          </cell>
          <cell r="H75">
            <v>0.42176723621919882</v>
          </cell>
          <cell r="I75">
            <v>5.8751831823038975E-2</v>
          </cell>
          <cell r="J75">
            <v>2.9323468691615832E-2</v>
          </cell>
          <cell r="K75">
            <v>3.4649623746736543E-3</v>
          </cell>
          <cell r="N75">
            <v>0.16358082021235726</v>
          </cell>
        </row>
        <row r="76">
          <cell r="B76" t="str">
            <v>SNPG</v>
          </cell>
          <cell r="C76">
            <v>2.1072503553716398E-2</v>
          </cell>
          <cell r="D76">
            <v>0.27313249266849776</v>
          </cell>
          <cell r="E76">
            <v>7.1356455360278001E-2</v>
          </cell>
          <cell r="F76">
            <v>0</v>
          </cell>
          <cell r="G76">
            <v>0.12094641548651894</v>
          </cell>
          <cell r="H76">
            <v>0.41711068938171059</v>
          </cell>
          <cell r="I76">
            <v>6.7820874754555296E-2</v>
          </cell>
          <cell r="J76">
            <v>2.7012220910788393E-2</v>
          </cell>
          <cell r="K76">
            <v>1.5483478839345682E-3</v>
          </cell>
          <cell r="N76">
            <v>0.14795863639730733</v>
          </cell>
        </row>
        <row r="77">
          <cell r="B77" t="str">
            <v>SNPI</v>
          </cell>
          <cell r="C77">
            <v>3.1101044863026936E-2</v>
          </cell>
          <cell r="D77">
            <v>0.47183538603535935</v>
          </cell>
          <cell r="E77">
            <v>0.14040988563574369</v>
          </cell>
          <cell r="F77">
            <v>0</v>
          </cell>
          <cell r="G77">
            <v>6.8491630623906688E-2</v>
          </cell>
          <cell r="H77">
            <v>0.24088337582544997</v>
          </cell>
          <cell r="I77">
            <v>3.2035743608690249E-2</v>
          </cell>
          <cell r="J77">
            <v>1.3850426564265305E-2</v>
          </cell>
          <cell r="K77">
            <v>1.3925068435580704E-3</v>
          </cell>
          <cell r="N77">
            <v>8.2342057188171988E-2</v>
          </cell>
        </row>
        <row r="78">
          <cell r="B78" t="str">
            <v>TROJP</v>
          </cell>
          <cell r="C78">
            <v>4.5252603822985064E-2</v>
          </cell>
          <cell r="D78">
            <v>0.73203922952423428</v>
          </cell>
          <cell r="E78">
            <v>0.22270816665278095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N78">
            <v>0</v>
          </cell>
        </row>
        <row r="79">
          <cell r="B79" t="str">
            <v>TROJD</v>
          </cell>
          <cell r="C79">
            <v>4.5319317989892575E-2</v>
          </cell>
          <cell r="D79">
            <v>0.73191746360807608</v>
          </cell>
          <cell r="E79">
            <v>0.22276321840203139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N79">
            <v>0</v>
          </cell>
        </row>
        <row r="80">
          <cell r="B80" t="str">
            <v>IBT</v>
          </cell>
          <cell r="C80">
            <v>2.4803031230999445E-2</v>
          </cell>
          <cell r="D80">
            <v>-0.16088932831663169</v>
          </cell>
          <cell r="E80">
            <v>0</v>
          </cell>
          <cell r="F80">
            <v>0</v>
          </cell>
          <cell r="G80">
            <v>0.33958597238722588</v>
          </cell>
          <cell r="H80">
            <v>0.95584828353269424</v>
          </cell>
          <cell r="I80">
            <v>0.18537991283689967</v>
          </cell>
          <cell r="J80">
            <v>8.8924127105618311E-2</v>
          </cell>
          <cell r="K80">
            <v>1.2224840227121831E-3</v>
          </cell>
          <cell r="L80">
            <v>-0.28870581614598451</v>
          </cell>
          <cell r="M80">
            <v>-0.14616866665353329</v>
          </cell>
          <cell r="N80">
            <v>0.42851009949284419</v>
          </cell>
        </row>
        <row r="81">
          <cell r="B81" t="str">
            <v>DITEXP</v>
          </cell>
          <cell r="C81">
            <v>1.9141955588282758E-2</v>
          </cell>
          <cell r="D81">
            <v>0.27398036455512026</v>
          </cell>
          <cell r="E81">
            <v>3.2100059840287035E-2</v>
          </cell>
          <cell r="F81">
            <v>0</v>
          </cell>
          <cell r="G81">
            <v>0.12117948257707835</v>
          </cell>
          <cell r="H81">
            <v>0.41769949533400635</v>
          </cell>
          <cell r="I81">
            <v>4.9355006141802826E-2</v>
          </cell>
          <cell r="J81">
            <v>2.6508898015263672E-2</v>
          </cell>
          <cell r="K81">
            <v>3.2247311804357438E-3</v>
          </cell>
          <cell r="L81">
            <v>0</v>
          </cell>
          <cell r="M81">
            <v>5.6810006767722993E-2</v>
          </cell>
          <cell r="N81">
            <v>0.14768838059234202</v>
          </cell>
        </row>
        <row r="82">
          <cell r="B82" t="str">
            <v>DITBAL</v>
          </cell>
          <cell r="C82">
            <v>2.2669828708624634E-2</v>
          </cell>
          <cell r="D82">
            <v>0.27442633826101487</v>
          </cell>
          <cell r="E82">
            <v>6.2028765801155954E-2</v>
          </cell>
          <cell r="F82">
            <v>0</v>
          </cell>
          <cell r="G82">
            <v>0.11448021857710469</v>
          </cell>
          <cell r="H82">
            <v>0.42903841690328953</v>
          </cell>
          <cell r="I82">
            <v>5.6471764427834338E-2</v>
          </cell>
          <cell r="J82">
            <v>2.3997872586686671E-2</v>
          </cell>
          <cell r="K82">
            <v>2.8151223152341541E-3</v>
          </cell>
          <cell r="L82">
            <v>0</v>
          </cell>
          <cell r="M82">
            <v>1.4071672419055162E-2</v>
          </cell>
          <cell r="N82">
            <v>0.13847809116379137</v>
          </cell>
        </row>
        <row r="83">
          <cell r="B83" t="str">
            <v>TAXDEPR</v>
          </cell>
          <cell r="C83">
            <v>2.1437534095258986E-2</v>
          </cell>
          <cell r="D83">
            <v>0.26438304916327005</v>
          </cell>
          <cell r="E83">
            <v>5.7470851403864646E-2</v>
          </cell>
          <cell r="F83">
            <v>0</v>
          </cell>
          <cell r="G83">
            <v>0.11895862122316664</v>
          </cell>
          <cell r="H83">
            <v>0.4271442349752308</v>
          </cell>
          <cell r="I83">
            <v>5.4448269564300614E-2</v>
          </cell>
          <cell r="J83">
            <v>2.5769835517010824E-2</v>
          </cell>
          <cell r="K83">
            <v>2.8565814141287382E-3</v>
          </cell>
          <cell r="L83">
            <v>0</v>
          </cell>
          <cell r="M83">
            <v>2.7531022643768693E-2</v>
          </cell>
          <cell r="N83">
            <v>0.14472845674017745</v>
          </cell>
        </row>
        <row r="84">
          <cell r="B84" t="str">
            <v>DONOTUSE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DONOTUSE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DONOTUSE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SCHMDEXP</v>
          </cell>
          <cell r="C87">
            <v>2.2030881042534079E-2</v>
          </cell>
          <cell r="D87">
            <v>0.2545741368255961</v>
          </cell>
          <cell r="E87">
            <v>7.2978079723913306E-2</v>
          </cell>
          <cell r="F87">
            <v>0</v>
          </cell>
          <cell r="G87">
            <v>0.12918800302816871</v>
          </cell>
          <cell r="H87">
            <v>0.43241527340517238</v>
          </cell>
          <cell r="I87">
            <v>5.8627841723688581E-2</v>
          </cell>
          <cell r="J87">
            <v>2.7628294124633822E-2</v>
          </cell>
          <cell r="K87">
            <v>2.5574901262930454E-3</v>
          </cell>
          <cell r="L87">
            <v>0</v>
          </cell>
          <cell r="M87">
            <v>0</v>
          </cell>
          <cell r="N87">
            <v>0.15681629715280254</v>
          </cell>
        </row>
        <row r="88">
          <cell r="B88" t="str">
            <v>SCHMAEXP</v>
          </cell>
          <cell r="C88">
            <v>2.7706794769808595E-2</v>
          </cell>
          <cell r="D88">
            <v>0.34490708665329101</v>
          </cell>
          <cell r="E88">
            <v>9.7861878620220805E-2</v>
          </cell>
          <cell r="F88">
            <v>0</v>
          </cell>
          <cell r="G88">
            <v>0.11034787620808287</v>
          </cell>
          <cell r="H88">
            <v>0.34778834070965386</v>
          </cell>
          <cell r="I88">
            <v>4.4428941511787751E-2</v>
          </cell>
          <cell r="J88">
            <v>2.015092527259367E-2</v>
          </cell>
          <cell r="K88">
            <v>2.066257239046397E-3</v>
          </cell>
          <cell r="L88">
            <v>4.7418990155149573E-3</v>
          </cell>
          <cell r="M88">
            <v>0</v>
          </cell>
          <cell r="N88">
            <v>0.13049880148067655</v>
          </cell>
        </row>
        <row r="89">
          <cell r="B89" t="str">
            <v>SGCT</v>
          </cell>
          <cell r="C89">
            <v>1.6317529808365965E-2</v>
          </cell>
          <cell r="D89">
            <v>0.2649734030865063</v>
          </cell>
          <cell r="E89">
            <v>7.9190971116253256E-2</v>
          </cell>
          <cell r="F89">
            <v>0</v>
          </cell>
          <cell r="G89">
            <v>0.13082657044290402</v>
          </cell>
          <cell r="H89">
            <v>0.42418407886993931</v>
          </cell>
          <cell r="I89">
            <v>5.5919960805574188E-2</v>
          </cell>
          <cell r="J89">
            <v>2.8587485870456966E-2</v>
          </cell>
          <cell r="N89">
            <v>0.15941405631336097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tabSelected="1" topLeftCell="C142" workbookViewId="0">
      <selection activeCell="J156" sqref="J156"/>
    </sheetView>
  </sheetViews>
  <sheetFormatPr defaultColWidth="36.140625" defaultRowHeight="12.75" x14ac:dyDescent="0.2"/>
  <cols>
    <col min="1" max="1" width="33.85546875" style="3" customWidth="1"/>
    <col min="2" max="2" width="5.28515625" style="3" bestFit="1" customWidth="1"/>
    <col min="3" max="3" width="4.28515625" style="3" bestFit="1" customWidth="1"/>
    <col min="4" max="4" width="6.140625" style="2" bestFit="1" customWidth="1"/>
    <col min="5" max="5" width="14.5703125" style="3" bestFit="1" customWidth="1"/>
    <col min="6" max="6" width="8.42578125" style="4" bestFit="1" customWidth="1"/>
    <col min="7" max="7" width="9.42578125" style="4" bestFit="1" customWidth="1"/>
    <col min="8" max="8" width="12" style="3" bestFit="1" customWidth="1"/>
    <col min="9" max="10" width="14.28515625" style="3" bestFit="1" customWidth="1"/>
    <col min="11" max="11" width="11.5703125" style="3" bestFit="1" customWidth="1"/>
    <col min="12" max="12" width="1.7109375" style="3" customWidth="1"/>
    <col min="13" max="13" width="6.42578125" style="5" customWidth="1"/>
    <col min="14" max="14" width="12.7109375" style="5" customWidth="1"/>
    <col min="15" max="15" width="10.28515625" style="3" hidden="1" customWidth="1"/>
    <col min="16" max="16384" width="36.140625" style="3"/>
  </cols>
  <sheetData>
    <row r="1" spans="1:15" x14ac:dyDescent="0.2">
      <c r="A1" s="1" t="s">
        <v>0</v>
      </c>
      <c r="B1" s="1"/>
      <c r="C1" s="1"/>
    </row>
    <row r="2" spans="1:15" x14ac:dyDescent="0.2">
      <c r="A2" s="3" t="s">
        <v>55</v>
      </c>
      <c r="I2" s="6"/>
      <c r="M2" s="7"/>
      <c r="N2" s="7"/>
    </row>
    <row r="3" spans="1:15" x14ac:dyDescent="0.2">
      <c r="M3" s="110"/>
      <c r="N3" s="7"/>
    </row>
    <row r="4" spans="1:15" x14ac:dyDescent="0.2">
      <c r="A4" s="9"/>
      <c r="B4" s="10"/>
      <c r="C4" s="11"/>
      <c r="D4" s="12"/>
      <c r="E4" s="13"/>
      <c r="F4" s="14" t="s">
        <v>1</v>
      </c>
      <c r="G4" s="14"/>
      <c r="H4" s="15" t="s">
        <v>2</v>
      </c>
      <c r="I4" s="15"/>
      <c r="J4" s="15"/>
      <c r="K4" s="16" t="s">
        <v>3</v>
      </c>
      <c r="L4" s="6"/>
      <c r="M4" s="8" t="s">
        <v>4</v>
      </c>
      <c r="N4" s="17"/>
    </row>
    <row r="5" spans="1:15" x14ac:dyDescent="0.2">
      <c r="A5" s="18" t="s">
        <v>5</v>
      </c>
      <c r="B5" s="19"/>
      <c r="C5" s="20"/>
      <c r="D5" s="21" t="s">
        <v>6</v>
      </c>
      <c r="E5" s="22" t="s">
        <v>7</v>
      </c>
      <c r="F5" s="23" t="s">
        <v>8</v>
      </c>
      <c r="G5" s="23" t="s">
        <v>9</v>
      </c>
      <c r="H5" s="24" t="s">
        <v>8</v>
      </c>
      <c r="I5" s="24" t="s">
        <v>9</v>
      </c>
      <c r="J5" s="24" t="s">
        <v>10</v>
      </c>
      <c r="K5" s="16" t="s">
        <v>11</v>
      </c>
      <c r="L5" s="6"/>
      <c r="M5" s="25"/>
      <c r="N5" s="26" t="s">
        <v>11</v>
      </c>
    </row>
    <row r="6" spans="1:15" x14ac:dyDescent="0.2">
      <c r="A6" s="27" t="s">
        <v>17</v>
      </c>
      <c r="B6" s="28"/>
      <c r="C6" s="28"/>
      <c r="D6" s="29"/>
      <c r="E6" s="30"/>
      <c r="F6" s="31"/>
      <c r="G6" s="32"/>
      <c r="H6" s="33"/>
      <c r="I6" s="34"/>
      <c r="J6" s="35"/>
      <c r="K6" s="36"/>
      <c r="L6" s="37"/>
      <c r="M6" s="38" t="s">
        <v>12</v>
      </c>
      <c r="N6" s="40">
        <v>0</v>
      </c>
      <c r="O6" s="41">
        <f>SUM(N6:N6)</f>
        <v>0</v>
      </c>
    </row>
    <row r="7" spans="1:15" x14ac:dyDescent="0.2">
      <c r="A7" s="42" t="s">
        <v>18</v>
      </c>
      <c r="B7" s="28"/>
      <c r="C7" s="28"/>
      <c r="D7" s="43" t="s">
        <v>19</v>
      </c>
      <c r="E7" s="44">
        <v>5400506917.6499996</v>
      </c>
      <c r="F7" s="45">
        <v>2.2660973472700095E-2</v>
      </c>
      <c r="G7" s="46">
        <v>5.1260530580055669E-2</v>
      </c>
      <c r="H7" s="109">
        <v>122380744</v>
      </c>
      <c r="I7" s="47">
        <v>276832850</v>
      </c>
      <c r="J7" s="47">
        <v>154452106</v>
      </c>
      <c r="K7" s="36">
        <v>0</v>
      </c>
      <c r="L7" s="37"/>
      <c r="M7" s="25" t="s">
        <v>20</v>
      </c>
      <c r="N7" s="40">
        <f>VLOOKUP(M7,'[1]WA AMA Factors'!$B$5:$N$90,4,0)</f>
        <v>0</v>
      </c>
      <c r="O7" s="41">
        <f>SUM(N7:N7)</f>
        <v>0</v>
      </c>
    </row>
    <row r="8" spans="1:15" x14ac:dyDescent="0.2">
      <c r="A8" s="48" t="s">
        <v>21</v>
      </c>
      <c r="D8" s="43" t="s">
        <v>22</v>
      </c>
      <c r="E8" s="44">
        <v>255477784.88999999</v>
      </c>
      <c r="F8" s="45">
        <v>2.0207717873484965E-2</v>
      </c>
      <c r="H8" s="49">
        <v>5162623</v>
      </c>
      <c r="I8" s="47">
        <v>5973501</v>
      </c>
      <c r="J8" s="47">
        <v>810878</v>
      </c>
      <c r="K8" s="36">
        <v>180336.40562263841</v>
      </c>
      <c r="L8" s="37"/>
      <c r="M8" s="25" t="s">
        <v>23</v>
      </c>
      <c r="N8" s="40">
        <f>VLOOKUP(M8,'[1]WA AMA Factors'!$B$5:$N$90,4,0)</f>
        <v>0.22444834682556386</v>
      </c>
      <c r="O8" s="41">
        <f>SUM(N8:N8)</f>
        <v>0.22444834682556386</v>
      </c>
    </row>
    <row r="9" spans="1:15" x14ac:dyDescent="0.2">
      <c r="A9" s="48" t="s">
        <v>24</v>
      </c>
      <c r="D9" s="43" t="s">
        <v>25</v>
      </c>
      <c r="E9" s="44">
        <v>1109554682.1299999</v>
      </c>
      <c r="F9" s="45">
        <v>1.9995091145404802E-2</v>
      </c>
      <c r="G9" s="46">
        <v>2.9010292614157673E-2</v>
      </c>
      <c r="H9" s="49">
        <v>22185647</v>
      </c>
      <c r="I9" s="47">
        <v>32188506</v>
      </c>
      <c r="J9" s="47">
        <v>10002859</v>
      </c>
      <c r="K9" s="36">
        <v>2138617.2311705267</v>
      </c>
      <c r="L9" s="37"/>
      <c r="M9" s="25" t="s">
        <v>19</v>
      </c>
      <c r="N9" s="40">
        <f>VLOOKUP(M9,'[1]WA AMA Factors'!$B$5:$N$90,4,0)</f>
        <v>0</v>
      </c>
      <c r="O9" s="41"/>
    </row>
    <row r="10" spans="1:15" x14ac:dyDescent="0.2">
      <c r="A10" s="48" t="s">
        <v>26</v>
      </c>
      <c r="D10" s="43"/>
      <c r="E10" s="44">
        <v>36503523.319999993</v>
      </c>
      <c r="F10" s="45"/>
      <c r="G10" s="46"/>
      <c r="H10" s="49"/>
      <c r="I10" s="47"/>
      <c r="J10" s="47"/>
      <c r="K10" s="36"/>
      <c r="L10" s="37"/>
      <c r="M10" s="25" t="s">
        <v>22</v>
      </c>
      <c r="N10" s="40">
        <f>VLOOKUP(M10,'[1]WA AMA Factors'!$B$5:$N$90,4,0)</f>
        <v>0.22239647101368937</v>
      </c>
      <c r="O10" s="41">
        <f>SUM(N10:N10)</f>
        <v>0.22239647101368937</v>
      </c>
    </row>
    <row r="11" spans="1:15" x14ac:dyDescent="0.2">
      <c r="A11" s="50" t="s">
        <v>27</v>
      </c>
      <c r="B11" s="51"/>
      <c r="C11" s="51"/>
      <c r="D11" s="52" t="s">
        <v>19</v>
      </c>
      <c r="E11" s="53">
        <v>162870228.12999997</v>
      </c>
      <c r="F11" s="54">
        <v>2.963808556492108E-2</v>
      </c>
      <c r="G11" s="55">
        <v>4.4867314168867356E-2</v>
      </c>
      <c r="H11" s="56">
        <v>4827161.757295155</v>
      </c>
      <c r="I11" s="57">
        <v>7307549.6942638056</v>
      </c>
      <c r="J11" s="57">
        <v>2480387.9369686507</v>
      </c>
      <c r="K11" s="36">
        <v>0</v>
      </c>
      <c r="L11" s="37"/>
      <c r="M11" s="25" t="s">
        <v>25</v>
      </c>
      <c r="N11" s="40">
        <f>VLOOKUP(M11,'[1]WA AMA Factors'!$B$5:$N$90,4,0)</f>
        <v>0.21380059752621991</v>
      </c>
      <c r="O11" s="41">
        <f>SUM(N11:N11)</f>
        <v>0.21380059752621991</v>
      </c>
    </row>
    <row r="12" spans="1:15" x14ac:dyDescent="0.2">
      <c r="A12" s="50" t="s">
        <v>28</v>
      </c>
      <c r="B12" s="51"/>
      <c r="C12" s="51"/>
      <c r="D12" s="52" t="s">
        <v>22</v>
      </c>
      <c r="E12" s="53">
        <v>775251914.69999993</v>
      </c>
      <c r="F12" s="54">
        <v>2.8947291605708622E-2</v>
      </c>
      <c r="G12" s="55">
        <v>3.436456434428229E-2</v>
      </c>
      <c r="H12" s="56">
        <v>22441443.242704846</v>
      </c>
      <c r="I12" s="57">
        <v>26641194.305736192</v>
      </c>
      <c r="J12" s="57">
        <v>4199751.0630313456</v>
      </c>
      <c r="K12" s="36">
        <v>934009.81555416179</v>
      </c>
      <c r="L12" s="37"/>
      <c r="M12" s="25" t="s">
        <v>29</v>
      </c>
      <c r="N12" s="40">
        <f>VLOOKUP(M12,'[1]WA AMA Factors'!$B$5:$N$90,4,0)</f>
        <v>6.9521011367884536E-2</v>
      </c>
      <c r="O12" s="41">
        <f>SUM(N12:N12)</f>
        <v>6.9521011367884536E-2</v>
      </c>
    </row>
    <row r="13" spans="1:15" x14ac:dyDescent="0.2">
      <c r="A13" s="48" t="s">
        <v>30</v>
      </c>
      <c r="D13" s="43" t="s">
        <v>19</v>
      </c>
      <c r="E13" s="58">
        <v>2076933509.1100001</v>
      </c>
      <c r="F13" s="45">
        <v>3.5198236091499351E-2</v>
      </c>
      <c r="G13" s="46">
        <v>3.2922990890209794E-2</v>
      </c>
      <c r="H13" s="49">
        <v>73104396</v>
      </c>
      <c r="I13" s="47">
        <v>68378863</v>
      </c>
      <c r="J13" s="47">
        <v>-4725533</v>
      </c>
      <c r="K13" s="36">
        <v>0</v>
      </c>
      <c r="L13" s="37"/>
      <c r="M13" s="38" t="s">
        <v>16</v>
      </c>
      <c r="N13" s="40">
        <v>0</v>
      </c>
      <c r="O13" s="41">
        <f>SUM(N13:N13)</f>
        <v>0</v>
      </c>
    </row>
    <row r="14" spans="1:15" x14ac:dyDescent="0.2">
      <c r="A14" s="48" t="s">
        <v>31</v>
      </c>
      <c r="D14" s="43" t="s">
        <v>22</v>
      </c>
      <c r="E14" s="58">
        <v>1236709940.4499998</v>
      </c>
      <c r="F14" s="45">
        <v>3.4567993352139149E-2</v>
      </c>
      <c r="G14" s="46">
        <v>3.2788935120263513E-2</v>
      </c>
      <c r="H14" s="49">
        <v>42750581</v>
      </c>
      <c r="I14" s="47">
        <v>40550401.999999993</v>
      </c>
      <c r="J14" s="47">
        <v>-2200179.0000000075</v>
      </c>
      <c r="K14" s="36">
        <v>-489312.04519842973</v>
      </c>
      <c r="L14" s="37"/>
      <c r="M14" s="38" t="s">
        <v>13</v>
      </c>
      <c r="N14" s="40">
        <v>0</v>
      </c>
      <c r="O14" s="41">
        <f>SUM(N14:N14)</f>
        <v>0</v>
      </c>
    </row>
    <row r="15" spans="1:15" x14ac:dyDescent="0.2">
      <c r="A15" s="48" t="s">
        <v>32</v>
      </c>
      <c r="D15" s="43"/>
      <c r="E15" s="44">
        <v>17420186.490000002</v>
      </c>
      <c r="F15" s="45"/>
      <c r="G15" s="46"/>
      <c r="H15" s="49"/>
      <c r="I15" s="47"/>
      <c r="J15" s="47"/>
      <c r="K15" s="36"/>
      <c r="L15" s="37"/>
      <c r="M15" s="25" t="s">
        <v>33</v>
      </c>
      <c r="N15" s="40">
        <f>VLOOKUP(M15,'[1]WA AMA Factors'!$B$5:$N$90,4,0)</f>
        <v>6.794436151393439E-2</v>
      </c>
      <c r="O15" s="41">
        <f>SUM(N15:N15)</f>
        <v>6.794436151393439E-2</v>
      </c>
    </row>
    <row r="16" spans="1:15" x14ac:dyDescent="0.2">
      <c r="A16" s="59" t="s">
        <v>34</v>
      </c>
      <c r="B16" s="6"/>
      <c r="C16" s="6"/>
      <c r="D16" s="52"/>
      <c r="E16" s="53">
        <f>SUM(E7:E15)</f>
        <v>11071228686.870001</v>
      </c>
      <c r="F16" s="54"/>
      <c r="G16" s="60"/>
      <c r="H16" s="56"/>
      <c r="I16" s="61"/>
      <c r="J16" s="61"/>
      <c r="K16" s="56"/>
      <c r="L16" s="37"/>
      <c r="M16" s="38" t="s">
        <v>15</v>
      </c>
      <c r="N16" s="40">
        <v>0</v>
      </c>
      <c r="O16" s="41">
        <f>SUM(N16:N16)</f>
        <v>0</v>
      </c>
    </row>
    <row r="17" spans="1:15" x14ac:dyDescent="0.2">
      <c r="A17" s="62" t="s">
        <v>35</v>
      </c>
      <c r="B17" s="63"/>
      <c r="C17" s="63"/>
      <c r="D17" s="64"/>
      <c r="E17" s="65">
        <f>E16-E15-E10</f>
        <v>11017304977.060001</v>
      </c>
      <c r="F17" s="66">
        <v>2.6581146352013627E-2</v>
      </c>
      <c r="G17" s="67">
        <v>4.0725437839312019E-2</v>
      </c>
      <c r="H17" s="68">
        <v>292852596</v>
      </c>
      <c r="I17" s="69">
        <v>457872866</v>
      </c>
      <c r="J17" s="69">
        <v>165020270</v>
      </c>
      <c r="K17" s="68">
        <f>SUM(K7:K14)</f>
        <v>2763651.4071488972</v>
      </c>
      <c r="L17" s="37"/>
      <c r="M17" s="38" t="s">
        <v>11</v>
      </c>
      <c r="N17" s="40">
        <v>1</v>
      </c>
      <c r="O17" s="41">
        <f>SUM(N17:N17)</f>
        <v>1</v>
      </c>
    </row>
    <row r="18" spans="1:15" x14ac:dyDescent="0.2">
      <c r="D18" s="43"/>
      <c r="E18" s="58"/>
      <c r="F18" s="45"/>
      <c r="G18" s="70"/>
      <c r="H18" s="49"/>
      <c r="I18" s="47"/>
      <c r="J18" s="47"/>
      <c r="K18" s="36"/>
      <c r="L18" s="37"/>
      <c r="M18" s="71" t="s">
        <v>14</v>
      </c>
      <c r="N18" s="72">
        <v>0</v>
      </c>
      <c r="O18" s="41">
        <f>SUM(N18:N18)</f>
        <v>0</v>
      </c>
    </row>
    <row r="19" spans="1:15" x14ac:dyDescent="0.2">
      <c r="A19" s="73" t="s">
        <v>36</v>
      </c>
      <c r="D19" s="43"/>
      <c r="E19" s="58"/>
      <c r="F19" s="45"/>
      <c r="G19" s="70"/>
      <c r="H19" s="49"/>
      <c r="I19" s="47"/>
      <c r="J19" s="47"/>
      <c r="K19" s="36"/>
      <c r="L19" s="49"/>
      <c r="M19" s="74" t="s">
        <v>37</v>
      </c>
      <c r="N19" s="39"/>
      <c r="O19" s="75"/>
    </row>
    <row r="20" spans="1:15" s="6" customFormat="1" x14ac:dyDescent="0.2">
      <c r="A20" s="76" t="s">
        <v>38</v>
      </c>
      <c r="D20" s="43" t="s">
        <v>19</v>
      </c>
      <c r="E20" s="53">
        <v>3854477942.7515783</v>
      </c>
      <c r="F20" s="54">
        <v>1.9099999999999999E-2</v>
      </c>
      <c r="G20" s="77">
        <v>1.8200000000000001E-2</v>
      </c>
      <c r="H20" s="49">
        <v>73639455.086349085</v>
      </c>
      <c r="I20" s="47">
        <v>70126066.28102617</v>
      </c>
      <c r="J20" s="47">
        <v>-3513388.8053229153</v>
      </c>
      <c r="K20" s="36">
        <v>0</v>
      </c>
      <c r="L20" s="49"/>
      <c r="M20" s="78"/>
      <c r="N20" s="39"/>
      <c r="O20" s="3"/>
    </row>
    <row r="21" spans="1:15" s="6" customFormat="1" x14ac:dyDescent="0.2">
      <c r="A21" s="76" t="s">
        <v>39</v>
      </c>
      <c r="D21" s="43" t="s">
        <v>22</v>
      </c>
      <c r="E21" s="53">
        <v>1405966280.8784215</v>
      </c>
      <c r="F21" s="54">
        <v>1.9099999999999999E-2</v>
      </c>
      <c r="G21" s="77">
        <v>1.8200000000000001E-2</v>
      </c>
      <c r="H21" s="49">
        <v>26860859.584983908</v>
      </c>
      <c r="I21" s="47">
        <v>25579309.589039847</v>
      </c>
      <c r="J21" s="47">
        <v>-1281549.9959440604</v>
      </c>
      <c r="K21" s="36">
        <v>-285012.19652556698</v>
      </c>
      <c r="L21" s="49"/>
      <c r="M21" s="7"/>
      <c r="N21" s="5"/>
    </row>
    <row r="22" spans="1:15" x14ac:dyDescent="0.2">
      <c r="A22" s="79" t="s">
        <v>40</v>
      </c>
      <c r="B22" s="63"/>
      <c r="C22" s="63"/>
      <c r="D22" s="64"/>
      <c r="E22" s="65">
        <f>SUM(E20:E21)</f>
        <v>5260444223.6300001</v>
      </c>
      <c r="F22" s="66">
        <v>1.9099999999999999E-2</v>
      </c>
      <c r="G22" s="67">
        <v>1.8200000000000001E-2</v>
      </c>
      <c r="H22" s="80">
        <v>100500314.67133299</v>
      </c>
      <c r="I22" s="81">
        <v>95705375.870066017</v>
      </c>
      <c r="J22" s="82">
        <v>-4794938.8012669757</v>
      </c>
      <c r="K22" s="80">
        <f>SUM(K20:K21)</f>
        <v>-285012.19652556698</v>
      </c>
      <c r="L22" s="49"/>
      <c r="M22" s="7"/>
      <c r="O22" s="6"/>
    </row>
    <row r="23" spans="1:15" x14ac:dyDescent="0.2">
      <c r="D23" s="43"/>
      <c r="E23" s="44"/>
      <c r="F23" s="45"/>
      <c r="G23" s="46"/>
      <c r="H23" s="49"/>
      <c r="I23" s="47"/>
      <c r="J23" s="83"/>
      <c r="K23" s="36"/>
      <c r="L23" s="49"/>
      <c r="M23" s="7"/>
    </row>
    <row r="24" spans="1:15" x14ac:dyDescent="0.2">
      <c r="A24" s="1" t="s">
        <v>41</v>
      </c>
      <c r="D24" s="43"/>
      <c r="E24" s="44"/>
      <c r="F24" s="45"/>
      <c r="G24" s="46"/>
      <c r="H24" s="49"/>
      <c r="I24" s="47"/>
      <c r="J24" s="83"/>
      <c r="K24" s="36"/>
      <c r="L24" s="49"/>
      <c r="M24" s="7"/>
    </row>
    <row r="25" spans="1:15" x14ac:dyDescent="0.2">
      <c r="A25" s="48" t="s">
        <v>42</v>
      </c>
      <c r="D25" s="43" t="s">
        <v>12</v>
      </c>
      <c r="E25" s="44">
        <v>231412734.11999997</v>
      </c>
      <c r="F25" s="45">
        <v>2.9100000000000001E-2</v>
      </c>
      <c r="G25" s="46">
        <v>2.6699999999999998E-2</v>
      </c>
      <c r="H25" s="49">
        <v>6724725</v>
      </c>
      <c r="I25" s="47">
        <v>6171346</v>
      </c>
      <c r="J25" s="83">
        <v>-553379</v>
      </c>
      <c r="K25" s="36">
        <v>0</v>
      </c>
      <c r="L25" s="49"/>
      <c r="M25" s="7"/>
      <c r="N25" s="84"/>
    </row>
    <row r="26" spans="1:15" x14ac:dyDescent="0.2">
      <c r="A26" s="48" t="s">
        <v>42</v>
      </c>
      <c r="D26" s="43" t="s">
        <v>13</v>
      </c>
      <c r="E26" s="44">
        <v>1800233098.1800001</v>
      </c>
      <c r="F26" s="45">
        <v>2.86E-2</v>
      </c>
      <c r="G26" s="46">
        <v>2.5399999999999999E-2</v>
      </c>
      <c r="H26" s="49">
        <v>51408119</v>
      </c>
      <c r="I26" s="47">
        <v>45706796</v>
      </c>
      <c r="J26" s="83">
        <v>-5701323</v>
      </c>
      <c r="K26" s="36">
        <v>0</v>
      </c>
      <c r="L26" s="49"/>
      <c r="M26" s="7"/>
    </row>
    <row r="27" spans="1:15" x14ac:dyDescent="0.2">
      <c r="A27" s="48" t="s">
        <v>42</v>
      </c>
      <c r="D27" s="43" t="s">
        <v>11</v>
      </c>
      <c r="E27" s="44">
        <v>414312515.91000003</v>
      </c>
      <c r="F27" s="45">
        <v>3.1300000000000001E-2</v>
      </c>
      <c r="G27" s="55">
        <v>2.8109845956306775E-2</v>
      </c>
      <c r="H27" s="49">
        <v>12981304</v>
      </c>
      <c r="I27" s="57">
        <v>11646261</v>
      </c>
      <c r="J27" s="86">
        <v>-1335043</v>
      </c>
      <c r="K27" s="36">
        <v>-1335043</v>
      </c>
      <c r="L27" s="49"/>
      <c r="M27" s="7"/>
      <c r="N27" s="87"/>
    </row>
    <row r="28" spans="1:15" x14ac:dyDescent="0.2">
      <c r="A28" s="48" t="s">
        <v>42</v>
      </c>
      <c r="D28" s="43" t="s">
        <v>14</v>
      </c>
      <c r="E28" s="44">
        <v>635669345.23000002</v>
      </c>
      <c r="F28" s="45">
        <v>2.87E-2</v>
      </c>
      <c r="G28" s="46">
        <v>2.8399999999999998E-2</v>
      </c>
      <c r="H28" s="49">
        <v>18246611</v>
      </c>
      <c r="I28" s="47">
        <v>18062124</v>
      </c>
      <c r="J28" s="83">
        <v>-184487</v>
      </c>
      <c r="K28" s="36">
        <v>0</v>
      </c>
      <c r="L28" s="49"/>
      <c r="M28" s="7"/>
      <c r="N28" s="87"/>
      <c r="O28" s="88"/>
    </row>
    <row r="29" spans="1:15" x14ac:dyDescent="0.2">
      <c r="A29" s="48" t="s">
        <v>42</v>
      </c>
      <c r="D29" s="43" t="s">
        <v>15</v>
      </c>
      <c r="E29" s="44">
        <v>2524656039.5500002</v>
      </c>
      <c r="F29" s="45">
        <v>2.52E-2</v>
      </c>
      <c r="G29" s="46">
        <v>2.46E-2</v>
      </c>
      <c r="H29" s="49">
        <v>63524102</v>
      </c>
      <c r="I29" s="47">
        <v>62029227</v>
      </c>
      <c r="J29" s="83">
        <v>-1494875</v>
      </c>
      <c r="K29" s="36">
        <v>0</v>
      </c>
      <c r="L29" s="49"/>
      <c r="M29" s="7"/>
      <c r="N29" s="87"/>
    </row>
    <row r="30" spans="1:15" x14ac:dyDescent="0.2">
      <c r="A30" s="48" t="s">
        <v>42</v>
      </c>
      <c r="D30" s="43" t="s">
        <v>16</v>
      </c>
      <c r="E30" s="44">
        <v>297471473.13999993</v>
      </c>
      <c r="F30" s="45">
        <v>2.5899999999999999E-2</v>
      </c>
      <c r="G30" s="46">
        <v>2.2700000000000001E-2</v>
      </c>
      <c r="H30" s="49">
        <v>7694643</v>
      </c>
      <c r="I30" s="47">
        <v>6759630</v>
      </c>
      <c r="J30" s="83">
        <v>-935013</v>
      </c>
      <c r="K30" s="36">
        <v>0</v>
      </c>
      <c r="L30" s="49"/>
      <c r="M30" s="7"/>
      <c r="N30" s="87"/>
    </row>
    <row r="31" spans="1:15" x14ac:dyDescent="0.2">
      <c r="A31" s="89" t="s">
        <v>43</v>
      </c>
      <c r="B31" s="79"/>
      <c r="C31" s="79"/>
      <c r="D31" s="64"/>
      <c r="E31" s="90">
        <f>SUM(E25:E30)</f>
        <v>5903755206.1300001</v>
      </c>
      <c r="F31" s="66">
        <v>2.7200000000000002E-2</v>
      </c>
      <c r="G31" s="67">
        <v>2.5399999999999999E-2</v>
      </c>
      <c r="H31" s="68">
        <v>160579504</v>
      </c>
      <c r="I31" s="69">
        <v>150375384</v>
      </c>
      <c r="J31" s="91">
        <v>-10204120</v>
      </c>
      <c r="K31" s="69">
        <f>SUM(K25:K30)</f>
        <v>-1335043</v>
      </c>
      <c r="L31" s="49"/>
      <c r="M31" s="7"/>
      <c r="N31" s="87"/>
    </row>
    <row r="32" spans="1:15" x14ac:dyDescent="0.2">
      <c r="D32" s="43"/>
      <c r="E32" s="44"/>
      <c r="F32" s="45"/>
      <c r="H32" s="49"/>
      <c r="I32" s="47"/>
      <c r="J32" s="83"/>
      <c r="K32" s="36"/>
      <c r="L32" s="49"/>
      <c r="M32" s="7"/>
      <c r="N32" s="87"/>
    </row>
    <row r="33" spans="1:13" x14ac:dyDescent="0.2">
      <c r="A33" s="1" t="s">
        <v>44</v>
      </c>
      <c r="D33" s="43"/>
      <c r="E33" s="44"/>
      <c r="F33" s="45"/>
      <c r="H33" s="49"/>
      <c r="I33" s="47"/>
      <c r="J33" s="47"/>
      <c r="K33" s="36"/>
      <c r="L33" s="49"/>
      <c r="M33" s="7"/>
    </row>
    <row r="34" spans="1:13" x14ac:dyDescent="0.2">
      <c r="A34" s="92" t="s">
        <v>45</v>
      </c>
      <c r="B34" s="3">
        <v>392.1</v>
      </c>
      <c r="C34" s="3" t="s">
        <v>12</v>
      </c>
      <c r="D34" s="43" t="s">
        <v>12</v>
      </c>
      <c r="E34" s="58">
        <v>668806.69117958727</v>
      </c>
      <c r="F34" s="4">
        <v>7.8906323617979696E-2</v>
      </c>
      <c r="G34" s="4">
        <v>3.4799999999999998E-2</v>
      </c>
      <c r="H34" s="49">
        <v>52773.077212086719</v>
      </c>
      <c r="I34" s="61">
        <v>23274.472853049636</v>
      </c>
      <c r="J34" s="47">
        <v>-29498.604359037083</v>
      </c>
      <c r="K34" s="36">
        <v>0</v>
      </c>
      <c r="L34" s="49"/>
      <c r="M34" s="7"/>
    </row>
    <row r="35" spans="1:13" x14ac:dyDescent="0.2">
      <c r="A35" s="92" t="s">
        <v>45</v>
      </c>
      <c r="B35" s="3">
        <v>392.1</v>
      </c>
      <c r="C35" s="3" t="s">
        <v>12</v>
      </c>
      <c r="D35" s="43" t="s">
        <v>22</v>
      </c>
      <c r="E35" s="58">
        <v>159467.02882041279</v>
      </c>
      <c r="F35" s="4">
        <v>7.8906323617979696E-2</v>
      </c>
      <c r="G35" s="4">
        <v>3.4799999999999998E-2</v>
      </c>
      <c r="H35" s="49">
        <v>12582.956982501186</v>
      </c>
      <c r="I35" s="61">
        <v>5549.452602950365</v>
      </c>
      <c r="J35" s="47">
        <v>-7033.5043795508209</v>
      </c>
      <c r="K35" s="36">
        <v>-1564.2265528714313</v>
      </c>
      <c r="L35" s="49"/>
      <c r="M35" s="93"/>
    </row>
    <row r="36" spans="1:13" x14ac:dyDescent="0.2">
      <c r="A36" s="92" t="s">
        <v>45</v>
      </c>
      <c r="B36" s="3">
        <v>392.1</v>
      </c>
      <c r="C36" s="3" t="s">
        <v>16</v>
      </c>
      <c r="D36" s="43" t="s">
        <v>19</v>
      </c>
      <c r="E36" s="58">
        <v>552075.91031294514</v>
      </c>
      <c r="F36" s="4">
        <v>6.6591495289619718E-2</v>
      </c>
      <c r="G36" s="4">
        <v>7.1099999999999997E-2</v>
      </c>
      <c r="H36" s="49">
        <v>36763.560381117</v>
      </c>
      <c r="I36" s="61">
        <v>39252.597223250399</v>
      </c>
      <c r="J36" s="47">
        <v>2489.0368421333987</v>
      </c>
      <c r="K36" s="36">
        <v>0</v>
      </c>
      <c r="L36" s="49"/>
      <c r="M36" s="93"/>
    </row>
    <row r="37" spans="1:13" x14ac:dyDescent="0.2">
      <c r="A37" s="92" t="s">
        <v>45</v>
      </c>
      <c r="B37" s="3">
        <v>392.1</v>
      </c>
      <c r="C37" s="3" t="s">
        <v>16</v>
      </c>
      <c r="D37" s="43" t="s">
        <v>16</v>
      </c>
      <c r="E37" s="58">
        <v>1685881.9596870551</v>
      </c>
      <c r="F37" s="4">
        <v>6.6591495289619718E-2</v>
      </c>
      <c r="G37" s="4">
        <v>7.1099999999999997E-2</v>
      </c>
      <c r="H37" s="49">
        <v>112265.40057735539</v>
      </c>
      <c r="I37" s="61">
        <v>119866.20733374961</v>
      </c>
      <c r="J37" s="47">
        <v>7600.8067563942168</v>
      </c>
      <c r="K37" s="36">
        <v>0</v>
      </c>
      <c r="L37" s="49"/>
      <c r="M37" s="93"/>
    </row>
    <row r="38" spans="1:13" x14ac:dyDescent="0.2">
      <c r="A38" s="92" t="s">
        <v>45</v>
      </c>
      <c r="B38" s="3">
        <v>392.1</v>
      </c>
      <c r="C38" s="3" t="s">
        <v>13</v>
      </c>
      <c r="D38" s="43" t="s">
        <v>22</v>
      </c>
      <c r="E38" s="58">
        <v>682209.24680704076</v>
      </c>
      <c r="F38" s="4">
        <v>7.6251295584541134E-2</v>
      </c>
      <c r="G38" s="4">
        <v>7.2700000000000001E-2</v>
      </c>
      <c r="H38" s="56">
        <v>52019.338928790843</v>
      </c>
      <c r="I38" s="61">
        <v>49596.612242871866</v>
      </c>
      <c r="J38" s="47">
        <v>-2422.7266859189767</v>
      </c>
      <c r="K38" s="36">
        <v>-538.80586517907136</v>
      </c>
      <c r="L38" s="49"/>
      <c r="M38" s="93"/>
    </row>
    <row r="39" spans="1:13" x14ac:dyDescent="0.2">
      <c r="A39" s="92" t="s">
        <v>45</v>
      </c>
      <c r="B39" s="3">
        <v>392.1</v>
      </c>
      <c r="C39" s="3" t="s">
        <v>13</v>
      </c>
      <c r="D39" s="43" t="s">
        <v>13</v>
      </c>
      <c r="E39" s="58">
        <v>9772342.6838474385</v>
      </c>
      <c r="F39" s="4">
        <v>7.6251295584541134E-2</v>
      </c>
      <c r="G39" s="4">
        <v>7.2700000000000001E-2</v>
      </c>
      <c r="H39" s="56">
        <v>745153.790539479</v>
      </c>
      <c r="I39" s="61">
        <v>710449.31311570876</v>
      </c>
      <c r="J39" s="47">
        <v>-34704.477423770237</v>
      </c>
      <c r="K39" s="36">
        <v>0</v>
      </c>
      <c r="L39" s="49"/>
      <c r="M39" s="93"/>
    </row>
    <row r="40" spans="1:13" x14ac:dyDescent="0.2">
      <c r="A40" s="92" t="s">
        <v>45</v>
      </c>
      <c r="B40" s="3">
        <v>392.1</v>
      </c>
      <c r="C40" s="3" t="s">
        <v>13</v>
      </c>
      <c r="D40" s="43" t="s">
        <v>33</v>
      </c>
      <c r="E40" s="58">
        <v>470990.53934552171</v>
      </c>
      <c r="F40" s="4">
        <v>7.6251295584541134E-2</v>
      </c>
      <c r="G40" s="4">
        <v>7.2700000000000001E-2</v>
      </c>
      <c r="H40" s="56">
        <v>35913.638833157827</v>
      </c>
      <c r="I40" s="61">
        <v>34241.012210419431</v>
      </c>
      <c r="J40" s="47">
        <v>-1672.6266227383967</v>
      </c>
      <c r="K40" s="36">
        <v>-113.64554793316877</v>
      </c>
      <c r="L40" s="49"/>
      <c r="M40" s="93"/>
    </row>
    <row r="41" spans="1:13" x14ac:dyDescent="0.2">
      <c r="A41" s="92" t="s">
        <v>45</v>
      </c>
      <c r="B41" s="3">
        <v>392.1</v>
      </c>
      <c r="C41" s="3" t="s">
        <v>46</v>
      </c>
      <c r="D41" s="43" t="s">
        <v>19</v>
      </c>
      <c r="E41" s="58">
        <v>385916.92059908703</v>
      </c>
      <c r="F41" s="4">
        <v>6.4161132606624122E-2</v>
      </c>
      <c r="G41" s="4">
        <v>2.5257738694123951E-2</v>
      </c>
      <c r="H41" s="49">
        <v>24760.866717698056</v>
      </c>
      <c r="I41" s="61">
        <v>9747.3887381327204</v>
      </c>
      <c r="J41" s="47">
        <v>-15013.477979565336</v>
      </c>
      <c r="K41" s="36">
        <v>0</v>
      </c>
      <c r="L41" s="49"/>
      <c r="M41" s="93"/>
    </row>
    <row r="42" spans="1:13" x14ac:dyDescent="0.2">
      <c r="A42" s="92" t="s">
        <v>45</v>
      </c>
      <c r="B42" s="3">
        <v>392.1</v>
      </c>
      <c r="C42" s="3" t="s">
        <v>46</v>
      </c>
      <c r="D42" s="43" t="s">
        <v>22</v>
      </c>
      <c r="E42" s="58">
        <v>73269.079400912946</v>
      </c>
      <c r="F42" s="4">
        <v>6.4161132606624122E-2</v>
      </c>
      <c r="G42" s="4">
        <v>2.5257738694123951E-2</v>
      </c>
      <c r="H42" s="49">
        <v>4701.0271194072475</v>
      </c>
      <c r="I42" s="61">
        <v>1850.6112618672789</v>
      </c>
      <c r="J42" s="47">
        <v>-2850.4158575399688</v>
      </c>
      <c r="K42" s="36">
        <v>-633.92242763834815</v>
      </c>
      <c r="L42" s="49"/>
      <c r="M42" s="93"/>
    </row>
    <row r="43" spans="1:13" x14ac:dyDescent="0.2">
      <c r="A43" s="92" t="s">
        <v>45</v>
      </c>
      <c r="B43" s="3">
        <v>392.1</v>
      </c>
      <c r="C43" s="3" t="s">
        <v>15</v>
      </c>
      <c r="D43" s="43" t="s">
        <v>20</v>
      </c>
      <c r="E43" s="58">
        <v>128866.31204954392</v>
      </c>
      <c r="F43" s="4">
        <v>7.0701491858625107E-2</v>
      </c>
      <c r="G43" s="4">
        <v>6.93E-2</v>
      </c>
      <c r="H43" s="49">
        <v>9111.0405122218726</v>
      </c>
      <c r="I43" s="61">
        <v>8930.4354250333945</v>
      </c>
      <c r="J43" s="47">
        <v>-180.60508718847814</v>
      </c>
      <c r="K43" s="36">
        <v>0</v>
      </c>
      <c r="L43" s="49"/>
      <c r="M43" s="93"/>
    </row>
    <row r="44" spans="1:13" x14ac:dyDescent="0.2">
      <c r="A44" s="92" t="s">
        <v>45</v>
      </c>
      <c r="B44" s="3">
        <v>392.1</v>
      </c>
      <c r="C44" s="3" t="s">
        <v>15</v>
      </c>
      <c r="D44" s="43" t="s">
        <v>19</v>
      </c>
      <c r="E44" s="58">
        <v>2446692.7451529708</v>
      </c>
      <c r="F44" s="4">
        <v>7.0701491858625107E-2</v>
      </c>
      <c r="G44" s="4">
        <v>6.93E-2</v>
      </c>
      <c r="H44" s="49">
        <v>172984.82720198989</v>
      </c>
      <c r="I44" s="61">
        <v>169555.80723910089</v>
      </c>
      <c r="J44" s="47">
        <v>-3429.0199628889968</v>
      </c>
      <c r="K44" s="36">
        <v>0</v>
      </c>
      <c r="L44" s="49"/>
      <c r="M44" s="93"/>
    </row>
    <row r="45" spans="1:13" x14ac:dyDescent="0.2">
      <c r="A45" s="92" t="s">
        <v>45</v>
      </c>
      <c r="B45" s="3">
        <v>392.1</v>
      </c>
      <c r="C45" s="3" t="s">
        <v>15</v>
      </c>
      <c r="D45" s="43" t="s">
        <v>33</v>
      </c>
      <c r="E45" s="58">
        <v>1613206.0518143598</v>
      </c>
      <c r="F45" s="4">
        <v>7.0701491858625107E-2</v>
      </c>
      <c r="G45" s="4">
        <v>6.93E-2</v>
      </c>
      <c r="H45" s="49">
        <v>114056.07453863771</v>
      </c>
      <c r="I45" s="61">
        <v>111795.17939073514</v>
      </c>
      <c r="J45" s="47">
        <v>-2260.8951479025709</v>
      </c>
      <c r="K45" s="36">
        <v>-153.61507727419243</v>
      </c>
      <c r="L45" s="49"/>
      <c r="M45" s="93"/>
    </row>
    <row r="46" spans="1:13" x14ac:dyDescent="0.2">
      <c r="A46" s="92" t="s">
        <v>45</v>
      </c>
      <c r="B46" s="3">
        <v>392.1</v>
      </c>
      <c r="C46" s="3" t="s">
        <v>15</v>
      </c>
      <c r="D46" s="43" t="s">
        <v>15</v>
      </c>
      <c r="E46" s="58">
        <v>9673376.3109831251</v>
      </c>
      <c r="F46" s="4">
        <v>7.0701491858625107E-2</v>
      </c>
      <c r="G46" s="4">
        <v>6.93E-2</v>
      </c>
      <c r="H46" s="49">
        <v>683922.13649639033</v>
      </c>
      <c r="I46" s="61">
        <v>670364.97835113062</v>
      </c>
      <c r="J46" s="47">
        <v>-13557.158145259717</v>
      </c>
      <c r="K46" s="36">
        <v>0</v>
      </c>
      <c r="L46" s="49"/>
      <c r="M46" s="93"/>
    </row>
    <row r="47" spans="1:13" x14ac:dyDescent="0.2">
      <c r="A47" s="92" t="s">
        <v>45</v>
      </c>
      <c r="B47" s="3">
        <v>392.1</v>
      </c>
      <c r="C47" s="3" t="s">
        <v>11</v>
      </c>
      <c r="D47" s="43" t="s">
        <v>22</v>
      </c>
      <c r="E47" s="58">
        <v>713985.4123158087</v>
      </c>
      <c r="F47" s="4">
        <v>7.9065015803200828E-2</v>
      </c>
      <c r="G47" s="4">
        <v>5.5999999999999994E-2</v>
      </c>
      <c r="H47" s="49">
        <v>56451.267908004273</v>
      </c>
      <c r="I47" s="61">
        <v>39983.183089685284</v>
      </c>
      <c r="J47" s="47">
        <v>-16468.084818318988</v>
      </c>
      <c r="K47" s="36">
        <v>-3662.4439479482567</v>
      </c>
      <c r="L47" s="49"/>
      <c r="M47" s="93"/>
    </row>
    <row r="48" spans="1:13" x14ac:dyDescent="0.2">
      <c r="A48" s="92" t="s">
        <v>45</v>
      </c>
      <c r="B48" s="3">
        <v>392.1</v>
      </c>
      <c r="C48" s="3" t="s">
        <v>11</v>
      </c>
      <c r="D48" s="43" t="s">
        <v>11</v>
      </c>
      <c r="E48" s="58">
        <v>1683993.6076841913</v>
      </c>
      <c r="F48" s="4">
        <v>7.9065015803200828E-2</v>
      </c>
      <c r="G48" s="4">
        <v>5.5999999999999994E-2</v>
      </c>
      <c r="H48" s="49">
        <v>133144.98120403977</v>
      </c>
      <c r="I48" s="61">
        <v>94303.642030314702</v>
      </c>
      <c r="J48" s="47">
        <v>-38841.339173725064</v>
      </c>
      <c r="K48" s="36">
        <v>-38841.339173725064</v>
      </c>
      <c r="L48" s="49"/>
      <c r="M48" s="93"/>
    </row>
    <row r="49" spans="1:13" x14ac:dyDescent="0.2">
      <c r="A49" s="92" t="s">
        <v>45</v>
      </c>
      <c r="B49" s="3">
        <v>392.1</v>
      </c>
      <c r="C49" s="3" t="s">
        <v>14</v>
      </c>
      <c r="D49" s="43" t="s">
        <v>19</v>
      </c>
      <c r="E49" s="58">
        <v>1216387.8461651306</v>
      </c>
      <c r="F49" s="4">
        <v>7.3419298183849319E-2</v>
      </c>
      <c r="G49" s="4">
        <v>7.0099999999999996E-2</v>
      </c>
      <c r="H49" s="49">
        <v>89306.341984807965</v>
      </c>
      <c r="I49" s="61">
        <v>85268.788016175647</v>
      </c>
      <c r="J49" s="47">
        <v>-4037.5539686323173</v>
      </c>
      <c r="K49" s="36">
        <v>0</v>
      </c>
      <c r="L49" s="49"/>
      <c r="M49" s="93"/>
    </row>
    <row r="50" spans="1:13" x14ac:dyDescent="0.2">
      <c r="A50" s="92" t="s">
        <v>45</v>
      </c>
      <c r="B50" s="3">
        <v>392.1</v>
      </c>
      <c r="C50" s="3" t="s">
        <v>14</v>
      </c>
      <c r="D50" s="43" t="s">
        <v>25</v>
      </c>
      <c r="E50" s="58">
        <v>637517.10644839879</v>
      </c>
      <c r="F50" s="4">
        <v>7.3419298183849319E-2</v>
      </c>
      <c r="G50" s="4">
        <v>7.0099999999999996E-2</v>
      </c>
      <c r="H50" s="49">
        <v>46806.058535639801</v>
      </c>
      <c r="I50" s="61">
        <v>44689.949162032754</v>
      </c>
      <c r="J50" s="47">
        <v>-2116.109373607047</v>
      </c>
      <c r="K50" s="36">
        <v>-452.42544850802159</v>
      </c>
      <c r="L50" s="49"/>
      <c r="M50" s="93"/>
    </row>
    <row r="51" spans="1:13" x14ac:dyDescent="0.2">
      <c r="A51" s="92" t="s">
        <v>45</v>
      </c>
      <c r="B51" s="3">
        <v>392.1</v>
      </c>
      <c r="C51" s="3" t="s">
        <v>14</v>
      </c>
      <c r="D51" s="43" t="s">
        <v>14</v>
      </c>
      <c r="E51" s="58">
        <v>2834018.76738647</v>
      </c>
      <c r="F51" s="4">
        <v>7.3419298183849319E-2</v>
      </c>
      <c r="G51" s="4">
        <v>7.0099999999999996E-2</v>
      </c>
      <c r="H51" s="49">
        <v>208071.66894137234</v>
      </c>
      <c r="I51" s="61">
        <v>198664.71559379154</v>
      </c>
      <c r="J51" s="47">
        <v>-9406.9533475807984</v>
      </c>
      <c r="K51" s="36">
        <v>0</v>
      </c>
      <c r="L51" s="49"/>
      <c r="M51" s="93"/>
    </row>
    <row r="52" spans="1:13" x14ac:dyDescent="0.2">
      <c r="A52" s="92" t="s">
        <v>45</v>
      </c>
      <c r="B52" s="3">
        <v>392.3</v>
      </c>
      <c r="C52" s="3" t="s">
        <v>15</v>
      </c>
      <c r="D52" s="43" t="s">
        <v>33</v>
      </c>
      <c r="E52" s="58">
        <v>3076269.26</v>
      </c>
      <c r="F52" s="4">
        <v>3.5859446334649749E-2</v>
      </c>
      <c r="G52" s="4">
        <v>3.4200000000000001E-2</v>
      </c>
      <c r="H52" s="49">
        <v>110313.31243990269</v>
      </c>
      <c r="I52" s="61">
        <v>105208.408692</v>
      </c>
      <c r="J52" s="47">
        <v>-5104.9037479026883</v>
      </c>
      <c r="K52" s="36">
        <v>-346.84942574133885</v>
      </c>
      <c r="L52" s="49"/>
      <c r="M52" s="93"/>
    </row>
    <row r="53" spans="1:13" x14ac:dyDescent="0.2">
      <c r="A53" s="92" t="s">
        <v>45</v>
      </c>
      <c r="B53" s="3">
        <v>392.5</v>
      </c>
      <c r="C53" s="3" t="s">
        <v>12</v>
      </c>
      <c r="D53" s="43" t="s">
        <v>12</v>
      </c>
      <c r="E53" s="94">
        <v>797624.94495868054</v>
      </c>
      <c r="F53" s="4">
        <v>5.6273646817905733E-2</v>
      </c>
      <c r="G53" s="4">
        <v>4.4900000000000002E-2</v>
      </c>
      <c r="H53" s="49">
        <v>44885.264445756286</v>
      </c>
      <c r="I53" s="61">
        <v>35813.360028644762</v>
      </c>
      <c r="J53" s="47">
        <v>-9071.9044171115238</v>
      </c>
      <c r="K53" s="36">
        <v>0</v>
      </c>
      <c r="L53" s="49"/>
      <c r="M53" s="93"/>
    </row>
    <row r="54" spans="1:13" x14ac:dyDescent="0.2">
      <c r="A54" s="92" t="s">
        <v>45</v>
      </c>
      <c r="B54" s="3">
        <v>392.5</v>
      </c>
      <c r="C54" s="3" t="s">
        <v>12</v>
      </c>
      <c r="D54" s="43" t="s">
        <v>22</v>
      </c>
      <c r="E54" s="94">
        <v>164303.48504131948</v>
      </c>
      <c r="F54" s="4">
        <v>5.6273646817905733E-2</v>
      </c>
      <c r="G54" s="4">
        <v>4.4900000000000002E-2</v>
      </c>
      <c r="H54" s="49">
        <v>9245.9562881662696</v>
      </c>
      <c r="I54" s="61">
        <v>7377.2264783552455</v>
      </c>
      <c r="J54" s="47">
        <v>-1868.7298098110241</v>
      </c>
      <c r="K54" s="36">
        <v>-415.59891498005464</v>
      </c>
      <c r="L54" s="49"/>
      <c r="M54" s="93"/>
    </row>
    <row r="55" spans="1:13" x14ac:dyDescent="0.2">
      <c r="A55" s="92" t="s">
        <v>45</v>
      </c>
      <c r="B55" s="3">
        <v>392.5</v>
      </c>
      <c r="C55" s="3" t="s">
        <v>16</v>
      </c>
      <c r="D55" s="43" t="s">
        <v>19</v>
      </c>
      <c r="E55" s="94">
        <v>382200.01089604065</v>
      </c>
      <c r="F55" s="4">
        <v>5.2241054889660188E-2</v>
      </c>
      <c r="G55" s="4">
        <v>5.7300000000000004E-2</v>
      </c>
      <c r="H55" s="49">
        <v>19966.531748048783</v>
      </c>
      <c r="I55" s="61">
        <v>21900.060624343132</v>
      </c>
      <c r="J55" s="47">
        <v>1933.5288762943492</v>
      </c>
      <c r="K55" s="36">
        <v>0</v>
      </c>
      <c r="L55" s="49"/>
      <c r="M55" s="93"/>
    </row>
    <row r="56" spans="1:13" x14ac:dyDescent="0.2">
      <c r="A56" s="92" t="s">
        <v>45</v>
      </c>
      <c r="B56" s="3">
        <v>392.5</v>
      </c>
      <c r="C56" s="3" t="s">
        <v>16</v>
      </c>
      <c r="D56" s="43" t="s">
        <v>16</v>
      </c>
      <c r="E56" s="94">
        <v>2443128.7291039596</v>
      </c>
      <c r="F56" s="4">
        <v>5.2241054889660188E-2</v>
      </c>
      <c r="G56" s="4">
        <v>5.7300000000000004E-2</v>
      </c>
      <c r="H56" s="49">
        <v>127631.6220396257</v>
      </c>
      <c r="I56" s="61">
        <v>139991.2761776569</v>
      </c>
      <c r="J56" s="47">
        <v>12359.654138031197</v>
      </c>
      <c r="K56" s="36">
        <v>0</v>
      </c>
      <c r="L56" s="49"/>
      <c r="M56" s="93"/>
    </row>
    <row r="57" spans="1:13" x14ac:dyDescent="0.2">
      <c r="A57" s="92" t="s">
        <v>45</v>
      </c>
      <c r="B57" s="3">
        <v>392.5</v>
      </c>
      <c r="C57" s="3" t="s">
        <v>13</v>
      </c>
      <c r="D57" s="43" t="s">
        <v>22</v>
      </c>
      <c r="E57" s="94">
        <v>992358.49907479086</v>
      </c>
      <c r="F57" s="4">
        <v>5.0511041420662435E-2</v>
      </c>
      <c r="G57" s="4">
        <v>5.67E-2</v>
      </c>
      <c r="H57" s="56">
        <v>50125.061250913168</v>
      </c>
      <c r="I57" s="61">
        <v>56266.72689754064</v>
      </c>
      <c r="J57" s="47">
        <v>6141.6656466274726</v>
      </c>
      <c r="K57" s="36">
        <v>1365.8847659559585</v>
      </c>
      <c r="L57" s="49"/>
      <c r="M57" s="93"/>
    </row>
    <row r="58" spans="1:13" x14ac:dyDescent="0.2">
      <c r="A58" s="92" t="s">
        <v>45</v>
      </c>
      <c r="B58" s="3">
        <v>392.5</v>
      </c>
      <c r="C58" s="3" t="s">
        <v>13</v>
      </c>
      <c r="D58" s="43" t="s">
        <v>13</v>
      </c>
      <c r="E58" s="94">
        <v>9616254.8209252097</v>
      </c>
      <c r="F58" s="4">
        <v>5.0511041420662435E-2</v>
      </c>
      <c r="G58" s="4">
        <v>5.67E-2</v>
      </c>
      <c r="H58" s="56">
        <v>485727.04557139811</v>
      </c>
      <c r="I58" s="61">
        <v>545241.64834645938</v>
      </c>
      <c r="J58" s="47">
        <v>59514.60277506127</v>
      </c>
      <c r="K58" s="36">
        <v>0</v>
      </c>
      <c r="L58" s="49"/>
      <c r="M58" s="93"/>
    </row>
    <row r="59" spans="1:13" x14ac:dyDescent="0.2">
      <c r="A59" s="92" t="s">
        <v>45</v>
      </c>
      <c r="B59" s="3">
        <v>392.5</v>
      </c>
      <c r="C59" s="3" t="s">
        <v>46</v>
      </c>
      <c r="D59" s="43" t="s">
        <v>19</v>
      </c>
      <c r="E59" s="94">
        <v>252302.01129739641</v>
      </c>
      <c r="F59" s="4">
        <v>2.9635662634492198E-2</v>
      </c>
      <c r="G59" s="4">
        <v>2.1022175065922414E-2</v>
      </c>
      <c r="H59" s="49">
        <v>7477.1372888134792</v>
      </c>
      <c r="I59" s="61">
        <v>5303.937050978202</v>
      </c>
      <c r="J59" s="47">
        <v>-2173.2002378352772</v>
      </c>
      <c r="K59" s="36">
        <v>0</v>
      </c>
      <c r="L59" s="49"/>
      <c r="M59" s="93"/>
    </row>
    <row r="60" spans="1:13" x14ac:dyDescent="0.2">
      <c r="A60" s="92" t="s">
        <v>45</v>
      </c>
      <c r="B60" s="3">
        <v>392.5</v>
      </c>
      <c r="C60" s="3" t="s">
        <v>46</v>
      </c>
      <c r="D60" s="43" t="s">
        <v>22</v>
      </c>
      <c r="E60" s="94">
        <v>3047.398702603622</v>
      </c>
      <c r="F60" s="4">
        <v>2.9635662634492198E-2</v>
      </c>
      <c r="G60" s="4">
        <v>2.1022175065922414E-2</v>
      </c>
      <c r="H60" s="49">
        <v>90.311679863150161</v>
      </c>
      <c r="I60" s="61">
        <v>64.062949021798175</v>
      </c>
      <c r="J60" s="47">
        <v>-26.248730841351986</v>
      </c>
      <c r="K60" s="36">
        <v>-5.8376251077048709</v>
      </c>
      <c r="L60" s="49"/>
      <c r="M60" s="93"/>
    </row>
    <row r="61" spans="1:13" x14ac:dyDescent="0.2">
      <c r="A61" s="92" t="s">
        <v>45</v>
      </c>
      <c r="B61" s="3">
        <v>392.5</v>
      </c>
      <c r="C61" s="3" t="s">
        <v>15</v>
      </c>
      <c r="D61" s="43" t="s">
        <v>20</v>
      </c>
      <c r="E61" s="94">
        <v>199474.81300227606</v>
      </c>
      <c r="F61" s="4">
        <v>5.4128922265199296E-2</v>
      </c>
      <c r="G61" s="4">
        <v>5.5899999999999998E-2</v>
      </c>
      <c r="H61" s="49">
        <v>10797.356646865366</v>
      </c>
      <c r="I61" s="61">
        <v>11150.642046827232</v>
      </c>
      <c r="J61" s="47">
        <v>353.28539996186555</v>
      </c>
      <c r="K61" s="36">
        <v>0</v>
      </c>
      <c r="L61" s="49"/>
      <c r="M61" s="93"/>
    </row>
    <row r="62" spans="1:13" x14ac:dyDescent="0.2">
      <c r="A62" s="92" t="s">
        <v>45</v>
      </c>
      <c r="B62" s="3">
        <v>392.5</v>
      </c>
      <c r="C62" s="3" t="s">
        <v>15</v>
      </c>
      <c r="D62" s="43" t="s">
        <v>19</v>
      </c>
      <c r="E62" s="94">
        <v>4143373.6644432764</v>
      </c>
      <c r="F62" s="4">
        <v>5.4128922265199296E-2</v>
      </c>
      <c r="G62" s="4">
        <v>5.5899999999999998E-2</v>
      </c>
      <c r="H62" s="49">
        <v>224276.35099832405</v>
      </c>
      <c r="I62" s="61">
        <v>231614.58784237914</v>
      </c>
      <c r="J62" s="47">
        <v>7338.2368440550927</v>
      </c>
      <c r="K62" s="36">
        <v>0</v>
      </c>
      <c r="L62" s="49"/>
      <c r="M62" s="93"/>
    </row>
    <row r="63" spans="1:13" x14ac:dyDescent="0.2">
      <c r="A63" s="92" t="s">
        <v>45</v>
      </c>
      <c r="B63" s="3">
        <v>392.5</v>
      </c>
      <c r="C63" s="3" t="s">
        <v>15</v>
      </c>
      <c r="D63" s="43" t="s">
        <v>33</v>
      </c>
      <c r="E63" s="94">
        <v>776181.56187333248</v>
      </c>
      <c r="F63" s="4">
        <v>5.4128922265199296E-2</v>
      </c>
      <c r="G63" s="4">
        <v>5.5899999999999998E-2</v>
      </c>
      <c r="H63" s="49">
        <v>42013.871426322592</v>
      </c>
      <c r="I63" s="61">
        <v>43388.549308719281</v>
      </c>
      <c r="J63" s="47">
        <v>1374.6778823966888</v>
      </c>
      <c r="K63" s="36">
        <v>93.401611006770409</v>
      </c>
      <c r="L63" s="49"/>
      <c r="M63" s="93"/>
    </row>
    <row r="64" spans="1:13" x14ac:dyDescent="0.2">
      <c r="A64" s="92" t="s">
        <v>45</v>
      </c>
      <c r="B64" s="3">
        <v>392.5</v>
      </c>
      <c r="C64" s="3" t="s">
        <v>15</v>
      </c>
      <c r="D64" s="43" t="s">
        <v>15</v>
      </c>
      <c r="E64" s="94">
        <v>15396188.690681111</v>
      </c>
      <c r="F64" s="4">
        <v>5.4128922265199296E-2</v>
      </c>
      <c r="G64" s="4">
        <v>5.5899999999999998E-2</v>
      </c>
      <c r="H64" s="49">
        <v>833379.10081821843</v>
      </c>
      <c r="I64" s="61">
        <v>860646.94780907407</v>
      </c>
      <c r="J64" s="47">
        <v>27267.846990855644</v>
      </c>
      <c r="K64" s="36">
        <v>0</v>
      </c>
      <c r="L64" s="49"/>
      <c r="M64" s="93"/>
    </row>
    <row r="65" spans="1:13" x14ac:dyDescent="0.2">
      <c r="A65" s="92" t="s">
        <v>45</v>
      </c>
      <c r="B65" s="3">
        <v>392.5</v>
      </c>
      <c r="C65" s="3" t="s">
        <v>11</v>
      </c>
      <c r="D65" s="43" t="s">
        <v>22</v>
      </c>
      <c r="E65" s="94">
        <v>1424088.1358021118</v>
      </c>
      <c r="F65" s="4">
        <v>6.6555700501291767E-2</v>
      </c>
      <c r="G65" s="4">
        <v>5.0700000000000002E-2</v>
      </c>
      <c r="H65" s="49">
        <v>94781.183453888269</v>
      </c>
      <c r="I65" s="61">
        <v>72201.268485167078</v>
      </c>
      <c r="J65" s="47">
        <v>-22579.91496872119</v>
      </c>
      <c r="K65" s="36">
        <v>-5021.693404832773</v>
      </c>
      <c r="L65" s="49"/>
      <c r="M65" s="93"/>
    </row>
    <row r="66" spans="1:13" x14ac:dyDescent="0.2">
      <c r="A66" s="92" t="s">
        <v>45</v>
      </c>
      <c r="B66" s="3">
        <v>392.5</v>
      </c>
      <c r="C66" s="3" t="s">
        <v>11</v>
      </c>
      <c r="D66" s="43" t="s">
        <v>11</v>
      </c>
      <c r="E66" s="94">
        <v>2643533.714197889</v>
      </c>
      <c r="F66" s="4">
        <v>6.6555700501291767E-2</v>
      </c>
      <c r="G66" s="4">
        <v>5.0700000000000002E-2</v>
      </c>
      <c r="H66" s="49">
        <v>175942.23814722212</v>
      </c>
      <c r="I66" s="61">
        <v>134027.15930983299</v>
      </c>
      <c r="J66" s="47">
        <v>-41915.078837389126</v>
      </c>
      <c r="K66" s="36">
        <v>-41915.078837389126</v>
      </c>
      <c r="L66" s="49"/>
      <c r="M66" s="93"/>
    </row>
    <row r="67" spans="1:13" x14ac:dyDescent="0.2">
      <c r="A67" s="92" t="s">
        <v>45</v>
      </c>
      <c r="B67" s="3">
        <v>392.5</v>
      </c>
      <c r="C67" s="3" t="s">
        <v>14</v>
      </c>
      <c r="D67" s="43" t="s">
        <v>19</v>
      </c>
      <c r="E67" s="94">
        <v>1132202.0554380845</v>
      </c>
      <c r="F67" s="4">
        <v>6.7985614390392884E-2</v>
      </c>
      <c r="G67" s="4">
        <v>6.3799999999999996E-2</v>
      </c>
      <c r="H67" s="49">
        <v>76973.452353023837</v>
      </c>
      <c r="I67" s="61">
        <v>72234.491136949786</v>
      </c>
      <c r="J67" s="47">
        <v>-4738.9612160740508</v>
      </c>
      <c r="K67" s="36">
        <v>0</v>
      </c>
      <c r="L67" s="49"/>
      <c r="M67" s="93"/>
    </row>
    <row r="68" spans="1:13" x14ac:dyDescent="0.2">
      <c r="A68" s="92" t="s">
        <v>45</v>
      </c>
      <c r="B68" s="3">
        <v>392.5</v>
      </c>
      <c r="C68" s="3" t="s">
        <v>14</v>
      </c>
      <c r="D68" s="43" t="s">
        <v>25</v>
      </c>
      <c r="E68" s="94">
        <v>741518.26178530196</v>
      </c>
      <c r="F68" s="4">
        <v>6.7985614390392884E-2</v>
      </c>
      <c r="G68" s="4">
        <v>6.3799999999999996E-2</v>
      </c>
      <c r="H68" s="49">
        <v>50412.57460916994</v>
      </c>
      <c r="I68" s="61">
        <v>47308.865101902265</v>
      </c>
      <c r="J68" s="47">
        <v>-3103.7095072676748</v>
      </c>
      <c r="K68" s="36">
        <v>-663.57494720163845</v>
      </c>
      <c r="L68" s="49"/>
      <c r="M68" s="93"/>
    </row>
    <row r="69" spans="1:13" x14ac:dyDescent="0.2">
      <c r="A69" s="92" t="s">
        <v>45</v>
      </c>
      <c r="B69" s="3">
        <v>392.5</v>
      </c>
      <c r="C69" s="3" t="s">
        <v>14</v>
      </c>
      <c r="D69" s="43" t="s">
        <v>14</v>
      </c>
      <c r="E69" s="94">
        <v>4305700.852776614</v>
      </c>
      <c r="F69" s="4">
        <v>6.7985614390392884E-2</v>
      </c>
      <c r="G69" s="4">
        <v>6.3799999999999996E-2</v>
      </c>
      <c r="H69" s="49">
        <v>292725.71785725671</v>
      </c>
      <c r="I69" s="61">
        <v>274703.71440714796</v>
      </c>
      <c r="J69" s="47">
        <v>-18022.00345010875</v>
      </c>
      <c r="K69" s="36">
        <v>0</v>
      </c>
      <c r="L69" s="49"/>
      <c r="M69" s="93"/>
    </row>
    <row r="70" spans="1:13" x14ac:dyDescent="0.2">
      <c r="A70" s="92" t="s">
        <v>45</v>
      </c>
      <c r="B70" s="3">
        <v>392.9</v>
      </c>
      <c r="C70" s="3" t="s">
        <v>12</v>
      </c>
      <c r="D70" s="43" t="s">
        <v>12</v>
      </c>
      <c r="E70" s="94">
        <v>437317.31204615271</v>
      </c>
      <c r="F70" s="4">
        <v>2.6872776917458315E-2</v>
      </c>
      <c r="G70" s="4">
        <v>2.3199999999999998E-2</v>
      </c>
      <c r="H70" s="49">
        <v>11751.930568758768</v>
      </c>
      <c r="I70" s="61">
        <v>10145.761639470742</v>
      </c>
      <c r="J70" s="47">
        <v>-1606.1689292880255</v>
      </c>
      <c r="K70" s="36">
        <v>0</v>
      </c>
      <c r="L70" s="49"/>
      <c r="M70" s="93"/>
    </row>
    <row r="71" spans="1:13" x14ac:dyDescent="0.2">
      <c r="A71" s="92" t="s">
        <v>45</v>
      </c>
      <c r="B71" s="3">
        <v>392.9</v>
      </c>
      <c r="C71" s="3" t="s">
        <v>12</v>
      </c>
      <c r="D71" s="43" t="s">
        <v>22</v>
      </c>
      <c r="E71" s="94">
        <v>13876.047953847257</v>
      </c>
      <c r="F71" s="4">
        <v>2.6872776917458315E-2</v>
      </c>
      <c r="G71" s="4">
        <v>2.3199999999999998E-2</v>
      </c>
      <c r="H71" s="49">
        <v>372.88794115969125</v>
      </c>
      <c r="I71" s="61">
        <v>321.92431252925633</v>
      </c>
      <c r="J71" s="47">
        <v>-50.963628630434926</v>
      </c>
      <c r="K71" s="36">
        <v>-11.33413115746095</v>
      </c>
      <c r="L71" s="49"/>
      <c r="M71" s="93"/>
    </row>
    <row r="72" spans="1:13" x14ac:dyDescent="0.2">
      <c r="A72" s="92" t="s">
        <v>45</v>
      </c>
      <c r="B72" s="3">
        <v>392.9</v>
      </c>
      <c r="C72" s="3" t="s">
        <v>16</v>
      </c>
      <c r="D72" s="43" t="s">
        <v>19</v>
      </c>
      <c r="E72" s="94">
        <v>49886.930313436489</v>
      </c>
      <c r="F72" s="4">
        <v>2.5038183932137647E-2</v>
      </c>
      <c r="G72" s="4">
        <v>2.7300000000000001E-2</v>
      </c>
      <c r="H72" s="49">
        <v>1249.0781369975559</v>
      </c>
      <c r="I72" s="61">
        <v>1361.9131975568162</v>
      </c>
      <c r="J72" s="47">
        <v>112.83506055926023</v>
      </c>
      <c r="K72" s="36">
        <v>0</v>
      </c>
      <c r="L72" s="49"/>
      <c r="M72" s="93"/>
    </row>
    <row r="73" spans="1:13" x14ac:dyDescent="0.2">
      <c r="A73" s="92" t="s">
        <v>45</v>
      </c>
      <c r="B73" s="3">
        <v>392.9</v>
      </c>
      <c r="C73" s="3" t="s">
        <v>16</v>
      </c>
      <c r="D73" s="43" t="s">
        <v>16</v>
      </c>
      <c r="E73" s="94">
        <v>893408.15968656354</v>
      </c>
      <c r="F73" s="4">
        <v>2.5038183932137647E-2</v>
      </c>
      <c r="G73" s="4">
        <v>2.7300000000000001E-2</v>
      </c>
      <c r="H73" s="49">
        <v>22369.317828704781</v>
      </c>
      <c r="I73" s="61">
        <v>24390.042759443186</v>
      </c>
      <c r="J73" s="47">
        <v>2020.7249307384045</v>
      </c>
      <c r="K73" s="36">
        <v>0</v>
      </c>
      <c r="L73" s="49"/>
      <c r="M73" s="93"/>
    </row>
    <row r="74" spans="1:13" x14ac:dyDescent="0.2">
      <c r="A74" s="92" t="s">
        <v>45</v>
      </c>
      <c r="B74" s="3">
        <v>392.9</v>
      </c>
      <c r="C74" s="3" t="s">
        <v>13</v>
      </c>
      <c r="D74" s="43" t="s">
        <v>22</v>
      </c>
      <c r="E74" s="94">
        <v>132522.30895998454</v>
      </c>
      <c r="F74" s="4">
        <v>2.4524502195796848E-2</v>
      </c>
      <c r="G74" s="4">
        <v>2.5600000000000001E-2</v>
      </c>
      <c r="H74" s="56">
        <v>3250.0436570812089</v>
      </c>
      <c r="I74" s="61">
        <v>3392.5711093756045</v>
      </c>
      <c r="J74" s="47">
        <v>142.52745229439552</v>
      </c>
      <c r="K74" s="36">
        <v>31.697602412845526</v>
      </c>
      <c r="L74" s="49"/>
      <c r="M74" s="93"/>
    </row>
    <row r="75" spans="1:13" x14ac:dyDescent="0.2">
      <c r="A75" s="92" t="s">
        <v>45</v>
      </c>
      <c r="B75" s="3">
        <v>392.9</v>
      </c>
      <c r="C75" s="3" t="s">
        <v>13</v>
      </c>
      <c r="D75" s="43" t="s">
        <v>13</v>
      </c>
      <c r="E75" s="94">
        <v>3191788.0653885333</v>
      </c>
      <c r="F75" s="4">
        <v>2.4524502195796848E-2</v>
      </c>
      <c r="G75" s="4">
        <v>2.5600000000000001E-2</v>
      </c>
      <c r="H75" s="56">
        <v>78277.01341813925</v>
      </c>
      <c r="I75" s="61">
        <v>81709.774473946454</v>
      </c>
      <c r="J75" s="47">
        <v>3432.7610558072047</v>
      </c>
      <c r="K75" s="36">
        <v>0</v>
      </c>
      <c r="L75" s="49"/>
      <c r="M75" s="93"/>
    </row>
    <row r="76" spans="1:13" x14ac:dyDescent="0.2">
      <c r="A76" s="92" t="s">
        <v>45</v>
      </c>
      <c r="B76" s="3">
        <v>392.9</v>
      </c>
      <c r="C76" s="3" t="s">
        <v>13</v>
      </c>
      <c r="D76" s="43" t="s">
        <v>33</v>
      </c>
      <c r="E76" s="94">
        <v>3420.7156514819999</v>
      </c>
      <c r="F76" s="4">
        <v>2.4524502195796848E-2</v>
      </c>
      <c r="G76" s="4">
        <v>2.5600000000000001E-2</v>
      </c>
      <c r="H76" s="56">
        <v>83.891348505966945</v>
      </c>
      <c r="I76" s="61">
        <v>87.570320677939208</v>
      </c>
      <c r="J76" s="47">
        <v>3.6789721719722621</v>
      </c>
      <c r="K76" s="36">
        <v>0.24996541525218777</v>
      </c>
      <c r="L76" s="49"/>
      <c r="M76" s="93"/>
    </row>
    <row r="77" spans="1:13" x14ac:dyDescent="0.2">
      <c r="A77" s="92" t="s">
        <v>45</v>
      </c>
      <c r="B77" s="3">
        <v>392.9</v>
      </c>
      <c r="C77" s="3" t="s">
        <v>15</v>
      </c>
      <c r="D77" s="43" t="s">
        <v>20</v>
      </c>
      <c r="E77" s="94">
        <v>45179.949289228884</v>
      </c>
      <c r="F77" s="4">
        <v>2.5660231092188242E-2</v>
      </c>
      <c r="G77" s="4">
        <v>2.6000000000000002E-2</v>
      </c>
      <c r="H77" s="49">
        <v>1159.3279394949591</v>
      </c>
      <c r="I77" s="61">
        <v>1174.6786815199512</v>
      </c>
      <c r="J77" s="47">
        <v>15.350742024992087</v>
      </c>
      <c r="K77" s="36">
        <v>0</v>
      </c>
      <c r="L77" s="49"/>
      <c r="M77" s="93"/>
    </row>
    <row r="78" spans="1:13" x14ac:dyDescent="0.2">
      <c r="A78" s="92" t="s">
        <v>45</v>
      </c>
      <c r="B78" s="3">
        <v>392.9</v>
      </c>
      <c r="C78" s="3" t="s">
        <v>15</v>
      </c>
      <c r="D78" s="43" t="s">
        <v>19</v>
      </c>
      <c r="E78" s="94">
        <v>1198510.6330384121</v>
      </c>
      <c r="F78" s="4">
        <v>2.5660231092188242E-2</v>
      </c>
      <c r="G78" s="4">
        <v>2.6000000000000002E-2</v>
      </c>
      <c r="H78" s="49">
        <v>30754.059810210474</v>
      </c>
      <c r="I78" s="61">
        <v>31161.276458998716</v>
      </c>
      <c r="J78" s="47">
        <v>407.21664878824231</v>
      </c>
      <c r="K78" s="36">
        <v>0</v>
      </c>
      <c r="L78" s="49"/>
      <c r="M78" s="93"/>
    </row>
    <row r="79" spans="1:13" x14ac:dyDescent="0.2">
      <c r="A79" s="92" t="s">
        <v>45</v>
      </c>
      <c r="B79" s="3">
        <v>392.9</v>
      </c>
      <c r="C79" s="3" t="s">
        <v>15</v>
      </c>
      <c r="D79" s="43" t="s">
        <v>33</v>
      </c>
      <c r="E79" s="94">
        <v>474167.53640300618</v>
      </c>
      <c r="F79" s="4">
        <v>2.5660231092188242E-2</v>
      </c>
      <c r="G79" s="4">
        <v>2.6000000000000002E-2</v>
      </c>
      <c r="H79" s="49">
        <v>12167.248560514719</v>
      </c>
      <c r="I79" s="61">
        <v>12328.355946478161</v>
      </c>
      <c r="J79" s="47">
        <v>161.10738596344163</v>
      </c>
      <c r="K79" s="36">
        <v>10.946338474465037</v>
      </c>
      <c r="L79" s="49"/>
      <c r="M79" s="93"/>
    </row>
    <row r="80" spans="1:13" x14ac:dyDescent="0.2">
      <c r="A80" s="92" t="s">
        <v>45</v>
      </c>
      <c r="B80" s="3">
        <v>392.9</v>
      </c>
      <c r="C80" s="3" t="s">
        <v>15</v>
      </c>
      <c r="D80" s="43" t="s">
        <v>15</v>
      </c>
      <c r="E80" s="94">
        <v>4880292.3312693527</v>
      </c>
      <c r="F80" s="4">
        <v>2.5660231092188242E-2</v>
      </c>
      <c r="G80" s="4">
        <v>2.6000000000000002E-2</v>
      </c>
      <c r="H80" s="49">
        <v>125229.42901780568</v>
      </c>
      <c r="I80" s="61">
        <v>126887.60061300317</v>
      </c>
      <c r="J80" s="47">
        <v>1658.1715951974911</v>
      </c>
      <c r="K80" s="36">
        <v>0</v>
      </c>
      <c r="L80" s="49"/>
      <c r="M80" s="93"/>
    </row>
    <row r="81" spans="1:13" x14ac:dyDescent="0.2">
      <c r="A81" s="92" t="s">
        <v>45</v>
      </c>
      <c r="B81" s="3">
        <v>392.9</v>
      </c>
      <c r="C81" s="3" t="s">
        <v>11</v>
      </c>
      <c r="D81" s="43" t="s">
        <v>22</v>
      </c>
      <c r="E81" s="94">
        <v>83653.331570488604</v>
      </c>
      <c r="F81" s="4">
        <v>2.6463607478386875E-2</v>
      </c>
      <c r="G81" s="4">
        <v>2.3799999999999998E-2</v>
      </c>
      <c r="H81" s="49">
        <v>2213.7689309407592</v>
      </c>
      <c r="I81" s="61">
        <v>1990.9492913776287</v>
      </c>
      <c r="J81" s="47">
        <v>-222.81963956313052</v>
      </c>
      <c r="K81" s="36">
        <v>-49.554301511382469</v>
      </c>
      <c r="L81" s="49"/>
      <c r="M81" s="93"/>
    </row>
    <row r="82" spans="1:13" x14ac:dyDescent="0.2">
      <c r="A82" s="92" t="s">
        <v>45</v>
      </c>
      <c r="B82" s="3">
        <v>392.9</v>
      </c>
      <c r="C82" s="3" t="s">
        <v>11</v>
      </c>
      <c r="D82" s="43" t="s">
        <v>11</v>
      </c>
      <c r="E82" s="94">
        <v>685566.3284295114</v>
      </c>
      <c r="F82" s="4">
        <v>2.6463607478386875E-2</v>
      </c>
      <c r="G82" s="4">
        <v>2.3799999999999998E-2</v>
      </c>
      <c r="H82" s="49">
        <v>18142.558215957451</v>
      </c>
      <c r="I82" s="61">
        <v>16316.478616622369</v>
      </c>
      <c r="J82" s="47">
        <v>-1826.0795993350821</v>
      </c>
      <c r="K82" s="36">
        <v>-1826.0795993350821</v>
      </c>
      <c r="L82" s="49"/>
      <c r="M82" s="93"/>
    </row>
    <row r="83" spans="1:13" x14ac:dyDescent="0.2">
      <c r="A83" s="92" t="s">
        <v>45</v>
      </c>
      <c r="B83" s="3">
        <v>392.9</v>
      </c>
      <c r="C83" s="3" t="s">
        <v>14</v>
      </c>
      <c r="D83" s="43" t="s">
        <v>19</v>
      </c>
      <c r="E83" s="94">
        <v>473630.20229791012</v>
      </c>
      <c r="F83" s="4">
        <v>3.3683636800295458E-2</v>
      </c>
      <c r="G83" s="4">
        <v>3.4000000000000002E-2</v>
      </c>
      <c r="H83" s="49">
        <v>15953.587711853268</v>
      </c>
      <c r="I83" s="61">
        <v>16103.426878128945</v>
      </c>
      <c r="J83" s="47">
        <v>149.83916627567669</v>
      </c>
      <c r="K83" s="36">
        <v>0</v>
      </c>
      <c r="L83" s="49"/>
      <c r="M83" s="93"/>
    </row>
    <row r="84" spans="1:13" x14ac:dyDescent="0.2">
      <c r="A84" s="92" t="s">
        <v>45</v>
      </c>
      <c r="B84" s="3">
        <v>392.9</v>
      </c>
      <c r="C84" s="3" t="s">
        <v>14</v>
      </c>
      <c r="D84" s="43" t="s">
        <v>25</v>
      </c>
      <c r="E84" s="94">
        <v>95685.652015715619</v>
      </c>
      <c r="F84" s="4">
        <v>3.3683636800295458E-2</v>
      </c>
      <c r="G84" s="4">
        <v>3.4000000000000002E-2</v>
      </c>
      <c r="H84" s="49">
        <v>3223.040749496824</v>
      </c>
      <c r="I84" s="61">
        <v>3253.3121685343312</v>
      </c>
      <c r="J84" s="47">
        <v>30.271419037507258</v>
      </c>
      <c r="K84" s="36">
        <v>6.4720474781856403</v>
      </c>
      <c r="L84" s="49"/>
      <c r="M84" s="93"/>
    </row>
    <row r="85" spans="1:13" x14ac:dyDescent="0.2">
      <c r="A85" s="92" t="s">
        <v>45</v>
      </c>
      <c r="B85" s="3">
        <v>392.9</v>
      </c>
      <c r="C85" s="3" t="s">
        <v>14</v>
      </c>
      <c r="D85" s="43" t="s">
        <v>14</v>
      </c>
      <c r="E85" s="94">
        <v>2303711.9256863743</v>
      </c>
      <c r="F85" s="4">
        <v>3.3683636800295458E-2</v>
      </c>
      <c r="G85" s="4">
        <v>3.4000000000000002E-2</v>
      </c>
      <c r="H85" s="49">
        <v>77597.395797329067</v>
      </c>
      <c r="I85" s="61">
        <v>78326.205473336726</v>
      </c>
      <c r="J85" s="47">
        <v>728.80967600765871</v>
      </c>
      <c r="K85" s="36">
        <v>0</v>
      </c>
      <c r="L85" s="49"/>
      <c r="M85" s="93"/>
    </row>
    <row r="86" spans="1:13" x14ac:dyDescent="0.2">
      <c r="A86" s="92" t="s">
        <v>45</v>
      </c>
      <c r="B86" s="3">
        <v>392.9</v>
      </c>
      <c r="C86" s="3" t="s">
        <v>46</v>
      </c>
      <c r="D86" s="43" t="s">
        <v>19</v>
      </c>
      <c r="E86" s="94">
        <v>7844.26</v>
      </c>
      <c r="F86" s="4">
        <v>2.1843705709359756E-2</v>
      </c>
      <c r="G86" s="4">
        <v>2.1799379418836192E-2</v>
      </c>
      <c r="H86" s="49">
        <v>171.34770694770236</v>
      </c>
      <c r="I86" s="61">
        <v>171</v>
      </c>
      <c r="J86" s="47">
        <v>-0.34770694770236332</v>
      </c>
      <c r="K86" s="36">
        <v>0</v>
      </c>
      <c r="L86" s="49"/>
      <c r="M86" s="93"/>
    </row>
    <row r="87" spans="1:13" x14ac:dyDescent="0.2">
      <c r="A87" s="92" t="s">
        <v>45</v>
      </c>
      <c r="B87" s="3">
        <v>396.3</v>
      </c>
      <c r="C87" s="3" t="s">
        <v>12</v>
      </c>
      <c r="D87" s="43" t="s">
        <v>12</v>
      </c>
      <c r="E87" s="58">
        <v>918153.56</v>
      </c>
      <c r="F87" s="4">
        <v>0.10338500986377702</v>
      </c>
      <c r="G87" s="4">
        <v>7.2000000000000008E-2</v>
      </c>
      <c r="H87" s="49">
        <v>94923.314857061996</v>
      </c>
      <c r="I87" s="61">
        <v>66107.056320000018</v>
      </c>
      <c r="J87" s="47">
        <v>-28816.258537061978</v>
      </c>
      <c r="K87" s="36">
        <v>0</v>
      </c>
      <c r="L87" s="49"/>
      <c r="M87" s="93"/>
    </row>
    <row r="88" spans="1:13" x14ac:dyDescent="0.2">
      <c r="A88" s="92" t="s">
        <v>45</v>
      </c>
      <c r="B88" s="3">
        <v>396.3</v>
      </c>
      <c r="C88" s="3" t="s">
        <v>16</v>
      </c>
      <c r="D88" s="43" t="s">
        <v>19</v>
      </c>
      <c r="E88" s="58">
        <v>66833.759189554228</v>
      </c>
      <c r="F88" s="4">
        <v>9.1541563753844507E-2</v>
      </c>
      <c r="G88" s="4">
        <v>0.12039999999999999</v>
      </c>
      <c r="H88" s="49">
        <v>6118.0668277596696</v>
      </c>
      <c r="I88" s="61">
        <v>8046.7846064223286</v>
      </c>
      <c r="J88" s="47">
        <v>1928.7177786626589</v>
      </c>
      <c r="K88" s="36">
        <v>0</v>
      </c>
      <c r="L88" s="49"/>
      <c r="M88" s="93"/>
    </row>
    <row r="89" spans="1:13" x14ac:dyDescent="0.2">
      <c r="A89" s="92" t="s">
        <v>45</v>
      </c>
      <c r="B89" s="3">
        <v>396.3</v>
      </c>
      <c r="C89" s="3" t="s">
        <v>16</v>
      </c>
      <c r="D89" s="43" t="s">
        <v>16</v>
      </c>
      <c r="E89" s="58">
        <v>1567172.3408104458</v>
      </c>
      <c r="F89" s="4">
        <v>9.1541563753844507E-2</v>
      </c>
      <c r="G89" s="4">
        <v>0.12039999999999999</v>
      </c>
      <c r="H89" s="49">
        <v>143461.40674956117</v>
      </c>
      <c r="I89" s="61">
        <v>188687.54983357768</v>
      </c>
      <c r="J89" s="47">
        <v>45226.143084016512</v>
      </c>
      <c r="K89" s="36">
        <v>0</v>
      </c>
      <c r="L89" s="49"/>
      <c r="M89" s="93"/>
    </row>
    <row r="90" spans="1:13" x14ac:dyDescent="0.2">
      <c r="A90" s="92" t="s">
        <v>45</v>
      </c>
      <c r="B90" s="3">
        <v>396.3</v>
      </c>
      <c r="C90" s="3" t="s">
        <v>13</v>
      </c>
      <c r="D90" s="43" t="s">
        <v>22</v>
      </c>
      <c r="E90" s="58">
        <v>60453.196462893386</v>
      </c>
      <c r="F90" s="4">
        <v>9.7067622610240767E-2</v>
      </c>
      <c r="G90" s="4">
        <v>8.8399999999999992E-2</v>
      </c>
      <c r="H90" s="56">
        <v>5868.0480598428776</v>
      </c>
      <c r="I90" s="61">
        <v>5344.0625673197746</v>
      </c>
      <c r="J90" s="47">
        <v>-523.98549252310295</v>
      </c>
      <c r="K90" s="36">
        <v>-116.53252439950801</v>
      </c>
      <c r="L90" s="49"/>
      <c r="M90" s="93"/>
    </row>
    <row r="91" spans="1:13" x14ac:dyDescent="0.2">
      <c r="A91" s="92" t="s">
        <v>45</v>
      </c>
      <c r="B91" s="3">
        <v>396.3</v>
      </c>
      <c r="C91" s="3" t="s">
        <v>13</v>
      </c>
      <c r="D91" s="43" t="s">
        <v>13</v>
      </c>
      <c r="E91" s="58">
        <v>6104846.603537106</v>
      </c>
      <c r="F91" s="4">
        <v>9.7067622610240767E-2</v>
      </c>
      <c r="G91" s="4">
        <v>8.8399999999999992E-2</v>
      </c>
      <c r="H91" s="56">
        <v>592582.94620554999</v>
      </c>
      <c r="I91" s="61">
        <v>539668.43975268013</v>
      </c>
      <c r="J91" s="47">
        <v>-52914.506452869857</v>
      </c>
      <c r="K91" s="36">
        <v>0</v>
      </c>
      <c r="L91" s="49"/>
      <c r="M91" s="93"/>
    </row>
    <row r="92" spans="1:13" x14ac:dyDescent="0.2">
      <c r="A92" s="92" t="s">
        <v>45</v>
      </c>
      <c r="B92" s="3">
        <v>396.3</v>
      </c>
      <c r="C92" s="3" t="s">
        <v>15</v>
      </c>
      <c r="D92" s="43" t="s">
        <v>19</v>
      </c>
      <c r="E92" s="58">
        <v>51662.213074078754</v>
      </c>
      <c r="F92" s="4">
        <v>0.10066823699860844</v>
      </c>
      <c r="G92" s="4">
        <v>9.8599999999999993E-2</v>
      </c>
      <c r="H92" s="49">
        <v>5200.7439096139678</v>
      </c>
      <c r="I92" s="61">
        <v>5093.8942091041645</v>
      </c>
      <c r="J92" s="47">
        <v>-106.84970050980337</v>
      </c>
      <c r="K92" s="36">
        <v>0</v>
      </c>
      <c r="L92" s="49"/>
      <c r="M92" s="93"/>
    </row>
    <row r="93" spans="1:13" x14ac:dyDescent="0.2">
      <c r="A93" s="92" t="s">
        <v>45</v>
      </c>
      <c r="B93" s="3">
        <v>396.3</v>
      </c>
      <c r="C93" s="3" t="s">
        <v>15</v>
      </c>
      <c r="D93" s="43" t="s">
        <v>15</v>
      </c>
      <c r="E93" s="58">
        <v>5429736.0369259212</v>
      </c>
      <c r="F93" s="4">
        <v>0.10066823699860844</v>
      </c>
      <c r="G93" s="4">
        <v>9.8599999999999993E-2</v>
      </c>
      <c r="H93" s="49">
        <v>546601.95420514361</v>
      </c>
      <c r="I93" s="61">
        <v>535371.97324089578</v>
      </c>
      <c r="J93" s="47">
        <v>-11229.980964247836</v>
      </c>
      <c r="K93" s="36">
        <v>0</v>
      </c>
      <c r="L93" s="49"/>
      <c r="M93" s="93"/>
    </row>
    <row r="94" spans="1:13" x14ac:dyDescent="0.2">
      <c r="A94" s="92" t="s">
        <v>45</v>
      </c>
      <c r="B94" s="3">
        <v>396.3</v>
      </c>
      <c r="C94" s="3" t="s">
        <v>11</v>
      </c>
      <c r="D94" s="43" t="s">
        <v>22</v>
      </c>
      <c r="E94" s="58">
        <v>58133.666983970783</v>
      </c>
      <c r="F94" s="4">
        <v>9.6919346997265787E-2</v>
      </c>
      <c r="G94" s="4">
        <v>5.6600000000000004E-2</v>
      </c>
      <c r="H94" s="49">
        <v>5634.2770426429579</v>
      </c>
      <c r="I94" s="61">
        <v>3290.3655512927467</v>
      </c>
      <c r="J94" s="47">
        <v>-2343.9114913502112</v>
      </c>
      <c r="K94" s="36">
        <v>-521.27764404472066</v>
      </c>
      <c r="L94" s="49"/>
      <c r="M94" s="93"/>
    </row>
    <row r="95" spans="1:13" x14ac:dyDescent="0.2">
      <c r="A95" s="92" t="s">
        <v>45</v>
      </c>
      <c r="B95" s="3">
        <v>396.3</v>
      </c>
      <c r="C95" s="3" t="s">
        <v>11</v>
      </c>
      <c r="D95" s="43" t="s">
        <v>11</v>
      </c>
      <c r="E95" s="58">
        <v>1370945.7130160292</v>
      </c>
      <c r="F95" s="4">
        <v>9.6919346997265787E-2</v>
      </c>
      <c r="G95" s="4">
        <v>5.6600000000000004E-2</v>
      </c>
      <c r="H95" s="49">
        <v>132871.16327421449</v>
      </c>
      <c r="I95" s="61">
        <v>77595.527356707258</v>
      </c>
      <c r="J95" s="47">
        <v>-55275.635917507228</v>
      </c>
      <c r="K95" s="36">
        <v>-55275.635917507228</v>
      </c>
      <c r="L95" s="49"/>
      <c r="M95" s="93"/>
    </row>
    <row r="96" spans="1:13" x14ac:dyDescent="0.2">
      <c r="A96" s="92" t="s">
        <v>45</v>
      </c>
      <c r="B96" s="3">
        <v>396.3</v>
      </c>
      <c r="C96" s="3" t="s">
        <v>14</v>
      </c>
      <c r="D96" s="43" t="s">
        <v>19</v>
      </c>
      <c r="E96" s="58">
        <v>61879.451341809654</v>
      </c>
      <c r="F96" s="4">
        <v>0.10373421405633941</v>
      </c>
      <c r="G96" s="4">
        <v>9.64E-2</v>
      </c>
      <c r="H96" s="49">
        <v>6419.0162511801218</v>
      </c>
      <c r="I96" s="61">
        <v>5965.1791093504507</v>
      </c>
      <c r="J96" s="47">
        <v>-453.83714182967105</v>
      </c>
      <c r="K96" s="36">
        <v>0</v>
      </c>
      <c r="L96" s="49"/>
      <c r="M96" s="93"/>
    </row>
    <row r="97" spans="1:13" x14ac:dyDescent="0.2">
      <c r="A97" s="92" t="s">
        <v>45</v>
      </c>
      <c r="B97" s="3">
        <v>396.3</v>
      </c>
      <c r="C97" s="3" t="s">
        <v>14</v>
      </c>
      <c r="D97" s="43" t="s">
        <v>14</v>
      </c>
      <c r="E97" s="58">
        <v>2569555.8686581906</v>
      </c>
      <c r="F97" s="4">
        <v>0.10373421405633941</v>
      </c>
      <c r="G97" s="4">
        <v>9.64E-2</v>
      </c>
      <c r="H97" s="49">
        <v>266550.85850911192</v>
      </c>
      <c r="I97" s="61">
        <v>247705.18573864957</v>
      </c>
      <c r="J97" s="47">
        <v>-18845.672770462348</v>
      </c>
      <c r="K97" s="36">
        <v>0</v>
      </c>
      <c r="L97" s="49"/>
      <c r="M97" s="93"/>
    </row>
    <row r="98" spans="1:13" x14ac:dyDescent="0.2">
      <c r="A98" s="92" t="s">
        <v>45</v>
      </c>
      <c r="B98" s="3">
        <v>396.7</v>
      </c>
      <c r="C98" s="3" t="s">
        <v>12</v>
      </c>
      <c r="D98" s="43" t="s">
        <v>12</v>
      </c>
      <c r="E98" s="58">
        <v>3051020.13</v>
      </c>
      <c r="F98" s="4">
        <v>5.6044467924200349E-2</v>
      </c>
      <c r="G98" s="4">
        <v>4.9800000000000004E-2</v>
      </c>
      <c r="H98" s="49">
        <v>170992.79981187457</v>
      </c>
      <c r="I98" s="61">
        <v>151940.802474</v>
      </c>
      <c r="J98" s="47">
        <v>-19051.997337874578</v>
      </c>
      <c r="K98" s="36">
        <v>0</v>
      </c>
      <c r="L98" s="49"/>
      <c r="M98" s="93"/>
    </row>
    <row r="99" spans="1:13" x14ac:dyDescent="0.2">
      <c r="A99" s="92" t="s">
        <v>45</v>
      </c>
      <c r="B99" s="3">
        <v>396.7</v>
      </c>
      <c r="C99" s="3" t="s">
        <v>16</v>
      </c>
      <c r="D99" s="43" t="s">
        <v>19</v>
      </c>
      <c r="E99" s="58">
        <v>879645.39088164561</v>
      </c>
      <c r="F99" s="4">
        <v>3.8715619733971925E-2</v>
      </c>
      <c r="G99" s="4">
        <v>3.9E-2</v>
      </c>
      <c r="H99" s="49">
        <v>34056.016454114884</v>
      </c>
      <c r="I99" s="61">
        <v>34306.170244384179</v>
      </c>
      <c r="J99" s="47">
        <v>250.1537902692944</v>
      </c>
      <c r="K99" s="36">
        <v>0</v>
      </c>
      <c r="L99" s="49"/>
      <c r="M99" s="93"/>
    </row>
    <row r="100" spans="1:13" x14ac:dyDescent="0.2">
      <c r="A100" s="92" t="s">
        <v>45</v>
      </c>
      <c r="B100" s="3">
        <v>396.7</v>
      </c>
      <c r="C100" s="3" t="s">
        <v>16</v>
      </c>
      <c r="D100" s="43" t="s">
        <v>16</v>
      </c>
      <c r="E100" s="58">
        <v>6468405.6991183544</v>
      </c>
      <c r="F100" s="4">
        <v>3.8715619733971925E-2</v>
      </c>
      <c r="G100" s="4">
        <v>3.9E-2</v>
      </c>
      <c r="H100" s="49">
        <v>250428.33533212301</v>
      </c>
      <c r="I100" s="61">
        <v>252267.82226561583</v>
      </c>
      <c r="J100" s="47">
        <v>1839.4869334928226</v>
      </c>
      <c r="K100" s="36">
        <v>0</v>
      </c>
      <c r="L100" s="49"/>
      <c r="M100" s="93"/>
    </row>
    <row r="101" spans="1:13" x14ac:dyDescent="0.2">
      <c r="A101" s="92" t="s">
        <v>45</v>
      </c>
      <c r="B101" s="3">
        <v>396.7</v>
      </c>
      <c r="C101" s="3" t="s">
        <v>13</v>
      </c>
      <c r="D101" s="43" t="s">
        <v>22</v>
      </c>
      <c r="E101" s="58">
        <v>1513764.9911659786</v>
      </c>
      <c r="F101" s="4">
        <v>5.3912563839152966E-2</v>
      </c>
      <c r="G101" s="4">
        <v>5.2400000000000002E-2</v>
      </c>
      <c r="H101" s="56">
        <v>81610.951723710648</v>
      </c>
      <c r="I101" s="61">
        <v>79321.285537097283</v>
      </c>
      <c r="J101" s="47">
        <v>-2289.6661866133654</v>
      </c>
      <c r="K101" s="36">
        <v>-509.21367970218398</v>
      </c>
      <c r="L101" s="49"/>
      <c r="M101" s="93"/>
    </row>
    <row r="102" spans="1:13" x14ac:dyDescent="0.2">
      <c r="A102" s="92" t="s">
        <v>45</v>
      </c>
      <c r="B102" s="3">
        <v>396.7</v>
      </c>
      <c r="C102" s="3" t="s">
        <v>13</v>
      </c>
      <c r="D102" s="43" t="s">
        <v>13</v>
      </c>
      <c r="E102" s="58">
        <v>24441727.598834019</v>
      </c>
      <c r="F102" s="4">
        <v>5.3912563839152966E-2</v>
      </c>
      <c r="G102" s="4">
        <v>5.2400000000000002E-2</v>
      </c>
      <c r="H102" s="56">
        <v>1317716.1995113259</v>
      </c>
      <c r="I102" s="61">
        <v>1280746.5261789027</v>
      </c>
      <c r="J102" s="47">
        <v>-36969.673332423205</v>
      </c>
      <c r="K102" s="36">
        <v>0</v>
      </c>
      <c r="L102" s="49"/>
      <c r="M102" s="93"/>
    </row>
    <row r="103" spans="1:13" x14ac:dyDescent="0.2">
      <c r="A103" s="92" t="s">
        <v>45</v>
      </c>
      <c r="B103" s="3">
        <v>396.7</v>
      </c>
      <c r="C103" s="3" t="s">
        <v>46</v>
      </c>
      <c r="D103" s="43" t="s">
        <v>19</v>
      </c>
      <c r="E103" s="58">
        <v>2126294.0375065817</v>
      </c>
      <c r="F103" s="4">
        <v>2.7086904602388294E-2</v>
      </c>
      <c r="G103" s="4">
        <v>1.8636377506690102E-2</v>
      </c>
      <c r="H103" s="49">
        <v>57594.72375056782</v>
      </c>
      <c r="I103" s="61">
        <v>39626.418373196939</v>
      </c>
      <c r="J103" s="47">
        <v>-17968.305377370882</v>
      </c>
      <c r="K103" s="36">
        <v>0</v>
      </c>
      <c r="L103" s="49"/>
      <c r="M103" s="93"/>
    </row>
    <row r="104" spans="1:13" x14ac:dyDescent="0.2">
      <c r="A104" s="92" t="s">
        <v>45</v>
      </c>
      <c r="B104" s="3">
        <v>396.7</v>
      </c>
      <c r="C104" s="3" t="s">
        <v>46</v>
      </c>
      <c r="D104" s="43" t="s">
        <v>22</v>
      </c>
      <c r="E104" s="58">
        <v>123767.70249341834</v>
      </c>
      <c r="F104" s="4">
        <v>2.7086904602388294E-2</v>
      </c>
      <c r="G104" s="4">
        <v>1.8636377506690102E-2</v>
      </c>
      <c r="H104" s="49">
        <v>3352.4839502959985</v>
      </c>
      <c r="I104" s="61">
        <v>2306.581626803054</v>
      </c>
      <c r="J104" s="47">
        <v>-1045.9023234929446</v>
      </c>
      <c r="K104" s="36">
        <v>-232.60498576984901</v>
      </c>
      <c r="L104" s="49"/>
      <c r="M104" s="93"/>
    </row>
    <row r="105" spans="1:13" x14ac:dyDescent="0.2">
      <c r="A105" s="92" t="s">
        <v>45</v>
      </c>
      <c r="B105" s="3">
        <v>396.7</v>
      </c>
      <c r="C105" s="3" t="s">
        <v>15</v>
      </c>
      <c r="D105" s="43" t="s">
        <v>20</v>
      </c>
      <c r="E105" s="58">
        <v>45853.951785454359</v>
      </c>
      <c r="F105" s="4">
        <v>6.8377052631312857E-2</v>
      </c>
      <c r="G105" s="4">
        <v>6.0999999999999999E-2</v>
      </c>
      <c r="H105" s="49">
        <v>3135.3580745876948</v>
      </c>
      <c r="I105" s="61">
        <v>2797.0910589127157</v>
      </c>
      <c r="J105" s="47">
        <v>-338.26701567497912</v>
      </c>
      <c r="K105" s="36">
        <v>0</v>
      </c>
      <c r="L105" s="49"/>
      <c r="M105" s="93"/>
    </row>
    <row r="106" spans="1:13" x14ac:dyDescent="0.2">
      <c r="A106" s="92" t="s">
        <v>45</v>
      </c>
      <c r="B106" s="3">
        <v>396.7</v>
      </c>
      <c r="C106" s="3" t="s">
        <v>15</v>
      </c>
      <c r="D106" s="43" t="s">
        <v>19</v>
      </c>
      <c r="E106" s="58">
        <v>13051444.067884129</v>
      </c>
      <c r="F106" s="4">
        <v>6.8377052631312857E-2</v>
      </c>
      <c r="G106" s="4">
        <v>6.0999999999999999E-2</v>
      </c>
      <c r="H106" s="49">
        <v>892419.27794434899</v>
      </c>
      <c r="I106" s="61">
        <v>796138.0881409318</v>
      </c>
      <c r="J106" s="47">
        <v>-96281.18980341719</v>
      </c>
      <c r="K106" s="36">
        <v>0</v>
      </c>
      <c r="L106" s="49"/>
      <c r="M106" s="93"/>
    </row>
    <row r="107" spans="1:13" x14ac:dyDescent="0.2">
      <c r="A107" s="92" t="s">
        <v>45</v>
      </c>
      <c r="B107" s="3">
        <v>396.7</v>
      </c>
      <c r="C107" s="3" t="s">
        <v>15</v>
      </c>
      <c r="D107" s="43" t="s">
        <v>33</v>
      </c>
      <c r="E107" s="58">
        <v>1046883.4576154704</v>
      </c>
      <c r="F107" s="4">
        <v>6.8377052631312857E-2</v>
      </c>
      <c r="G107" s="4">
        <v>6.0999999999999999E-2</v>
      </c>
      <c r="H107" s="49">
        <v>71582.805280223809</v>
      </c>
      <c r="I107" s="61">
        <v>63859.890914543692</v>
      </c>
      <c r="J107" s="47">
        <v>-7722.914365680117</v>
      </c>
      <c r="K107" s="36">
        <v>-524.72848560292721</v>
      </c>
      <c r="L107" s="49"/>
      <c r="M107" s="93"/>
    </row>
    <row r="108" spans="1:13" x14ac:dyDescent="0.2">
      <c r="A108" s="92" t="s">
        <v>45</v>
      </c>
      <c r="B108" s="3">
        <v>396.7</v>
      </c>
      <c r="C108" s="3" t="s">
        <v>15</v>
      </c>
      <c r="D108" s="43" t="s">
        <v>15</v>
      </c>
      <c r="E108" s="58">
        <v>37298791.71271494</v>
      </c>
      <c r="F108" s="4">
        <v>6.8377052631312857E-2</v>
      </c>
      <c r="G108" s="4">
        <v>6.0999999999999999E-2</v>
      </c>
      <c r="H108" s="49">
        <v>2550381.4440246853</v>
      </c>
      <c r="I108" s="61">
        <v>2275226.2944756113</v>
      </c>
      <c r="J108" s="47">
        <v>-275155.14954907401</v>
      </c>
      <c r="K108" s="36">
        <v>0</v>
      </c>
      <c r="L108" s="49"/>
      <c r="M108" s="93"/>
    </row>
    <row r="109" spans="1:13" x14ac:dyDescent="0.2">
      <c r="A109" s="92" t="s">
        <v>45</v>
      </c>
      <c r="B109" s="3">
        <v>396.7</v>
      </c>
      <c r="C109" s="3" t="s">
        <v>11</v>
      </c>
      <c r="D109" s="43" t="s">
        <v>22</v>
      </c>
      <c r="E109" s="58">
        <v>415484.08112437045</v>
      </c>
      <c r="F109" s="4">
        <v>6.8069558360030563E-2</v>
      </c>
      <c r="G109" s="4">
        <v>6.0299999999999999E-2</v>
      </c>
      <c r="H109" s="49">
        <v>28281.817907759007</v>
      </c>
      <c r="I109" s="61">
        <v>25053.690091799537</v>
      </c>
      <c r="J109" s="47">
        <v>-3228.1278159594694</v>
      </c>
      <c r="K109" s="36">
        <v>-717.92423425051447</v>
      </c>
      <c r="L109" s="49"/>
      <c r="M109" s="93"/>
    </row>
    <row r="110" spans="1:13" x14ac:dyDescent="0.2">
      <c r="A110" s="92" t="s">
        <v>45</v>
      </c>
      <c r="B110" s="3">
        <v>396.7</v>
      </c>
      <c r="C110" s="3" t="s">
        <v>11</v>
      </c>
      <c r="D110" s="43" t="s">
        <v>11</v>
      </c>
      <c r="E110" s="58">
        <v>5630534.1488756295</v>
      </c>
      <c r="F110" s="4">
        <v>6.8069558360030563E-2</v>
      </c>
      <c r="G110" s="4">
        <v>6.0299999999999999E-2</v>
      </c>
      <c r="H110" s="49">
        <v>383267.97284503467</v>
      </c>
      <c r="I110" s="61">
        <v>339521.20917720045</v>
      </c>
      <c r="J110" s="47">
        <v>-43746.763667834224</v>
      </c>
      <c r="K110" s="36">
        <v>-43746.763667834224</v>
      </c>
      <c r="L110" s="49"/>
      <c r="M110" s="93"/>
    </row>
    <row r="111" spans="1:13" x14ac:dyDescent="0.2">
      <c r="A111" s="92" t="s">
        <v>45</v>
      </c>
      <c r="B111" s="3">
        <v>396.7</v>
      </c>
      <c r="C111" s="3" t="s">
        <v>14</v>
      </c>
      <c r="D111" s="43" t="s">
        <v>19</v>
      </c>
      <c r="E111" s="58">
        <v>12659570.639292192</v>
      </c>
      <c r="F111" s="4">
        <v>5.1921778249638395E-2</v>
      </c>
      <c r="G111" s="4">
        <v>4.9400000000000006E-2</v>
      </c>
      <c r="H111" s="49">
        <v>657307.41946896212</v>
      </c>
      <c r="I111" s="47">
        <v>625382.78958103433</v>
      </c>
      <c r="J111" s="47">
        <v>-31924.629887927789</v>
      </c>
      <c r="K111" s="36">
        <v>0</v>
      </c>
      <c r="L111" s="49"/>
      <c r="M111" s="93"/>
    </row>
    <row r="112" spans="1:13" x14ac:dyDescent="0.2">
      <c r="A112" s="92" t="s">
        <v>45</v>
      </c>
      <c r="B112" s="3">
        <v>396.7</v>
      </c>
      <c r="C112" s="3" t="s">
        <v>14</v>
      </c>
      <c r="D112" s="43" t="s">
        <v>25</v>
      </c>
      <c r="E112" s="58">
        <v>7334276.5942301629</v>
      </c>
      <c r="F112" s="4">
        <v>5.1921778249638395E-2</v>
      </c>
      <c r="G112" s="4">
        <v>4.9400000000000006E-2</v>
      </c>
      <c r="H112" s="49">
        <v>380808.68294713163</v>
      </c>
      <c r="I112" s="47">
        <v>362313.2637549701</v>
      </c>
      <c r="J112" s="47">
        <v>-18495.419192161527</v>
      </c>
      <c r="K112" s="36">
        <v>-3954.33167478205</v>
      </c>
      <c r="L112" s="49"/>
      <c r="M112" s="93"/>
    </row>
    <row r="113" spans="1:13" x14ac:dyDescent="0.2">
      <c r="A113" s="92" t="s">
        <v>45</v>
      </c>
      <c r="B113" s="3">
        <v>396.7</v>
      </c>
      <c r="C113" s="3" t="s">
        <v>14</v>
      </c>
      <c r="D113" s="43" t="s">
        <v>14</v>
      </c>
      <c r="E113" s="58">
        <v>12635402.746477645</v>
      </c>
      <c r="F113" s="4">
        <v>5.1921778249638395E-2</v>
      </c>
      <c r="G113" s="4">
        <v>4.9400000000000006E-2</v>
      </c>
      <c r="H113" s="49">
        <v>656052.57949748426</v>
      </c>
      <c r="I113" s="47">
        <v>624188.89567599574</v>
      </c>
      <c r="J113" s="47">
        <v>-31863.683821488521</v>
      </c>
      <c r="K113" s="36">
        <v>0</v>
      </c>
      <c r="L113" s="49"/>
      <c r="M113" s="93"/>
    </row>
    <row r="114" spans="1:13" x14ac:dyDescent="0.2">
      <c r="D114" s="43"/>
      <c r="E114" s="58"/>
      <c r="F114" s="70"/>
      <c r="G114" s="46"/>
      <c r="H114" s="49"/>
      <c r="I114" s="47"/>
      <c r="J114" s="47"/>
      <c r="K114" s="36"/>
      <c r="L114" s="49"/>
      <c r="M114" s="93"/>
    </row>
    <row r="115" spans="1:13" x14ac:dyDescent="0.2">
      <c r="A115" s="48" t="s">
        <v>47</v>
      </c>
      <c r="B115" s="48"/>
      <c r="D115" s="43"/>
      <c r="E115" s="58">
        <f>SUM(E34:E114)</f>
        <v>245841456.17999998</v>
      </c>
      <c r="F115" s="70">
        <v>6.1001667369123387E-2</v>
      </c>
      <c r="G115" s="46">
        <v>5.7471279164675031E-2</v>
      </c>
      <c r="H115" s="49">
        <v>14996738.735433282</v>
      </c>
      <c r="I115" s="47">
        <v>14128822.958371002</v>
      </c>
      <c r="J115" s="47">
        <v>-867915.77706228802</v>
      </c>
      <c r="K115" s="36">
        <f>SUM(K34:K113)</f>
        <v>-200306.38571148383</v>
      </c>
      <c r="L115" s="49"/>
      <c r="M115" s="93"/>
    </row>
    <row r="116" spans="1:13" x14ac:dyDescent="0.2">
      <c r="D116" s="43"/>
      <c r="E116" s="58"/>
      <c r="F116" s="70"/>
      <c r="G116" s="46"/>
      <c r="H116" s="49"/>
      <c r="I116" s="47"/>
      <c r="J116" s="47"/>
      <c r="K116" s="36"/>
      <c r="L116" s="49"/>
      <c r="M116" s="93"/>
    </row>
    <row r="117" spans="1:13" x14ac:dyDescent="0.2">
      <c r="A117" s="1" t="s">
        <v>48</v>
      </c>
      <c r="D117" s="43"/>
      <c r="E117" s="58"/>
      <c r="F117" s="70"/>
      <c r="G117" s="46"/>
      <c r="H117" s="49"/>
      <c r="I117" s="47"/>
      <c r="J117" s="47"/>
      <c r="K117" s="36"/>
      <c r="L117" s="49"/>
      <c r="M117" s="93"/>
    </row>
    <row r="118" spans="1:13" x14ac:dyDescent="0.2">
      <c r="A118" s="92" t="s">
        <v>48</v>
      </c>
      <c r="B118" s="3">
        <v>389.2</v>
      </c>
      <c r="C118" s="3" t="s">
        <v>16</v>
      </c>
      <c r="D118" s="43" t="s">
        <v>16</v>
      </c>
      <c r="E118" s="53">
        <v>4732.97</v>
      </c>
      <c r="F118" s="95">
        <v>2.0102909319401174E-2</v>
      </c>
      <c r="G118" s="95">
        <v>1.7100000000000001E-2</v>
      </c>
      <c r="H118" s="49">
        <v>95.146466721446174</v>
      </c>
      <c r="I118" s="47">
        <v>80.933787000000009</v>
      </c>
      <c r="J118" s="47">
        <v>-14.212679721446165</v>
      </c>
      <c r="K118" s="36">
        <v>0</v>
      </c>
      <c r="L118" s="49"/>
      <c r="M118" s="93"/>
    </row>
    <row r="119" spans="1:13" x14ac:dyDescent="0.2">
      <c r="A119" s="92" t="s">
        <v>48</v>
      </c>
      <c r="B119" s="3">
        <v>389.2</v>
      </c>
      <c r="C119" s="3" t="s">
        <v>15</v>
      </c>
      <c r="D119" s="43" t="s">
        <v>19</v>
      </c>
      <c r="E119" s="58">
        <v>1171.0740162558552</v>
      </c>
      <c r="F119" s="4">
        <v>2.3198153583683222E-2</v>
      </c>
      <c r="G119" s="4">
        <v>2.1499999999999998E-2</v>
      </c>
      <c r="H119" s="49">
        <v>27.166754886964071</v>
      </c>
      <c r="I119" s="47">
        <v>25.178091349500885</v>
      </c>
      <c r="J119" s="47">
        <v>-1.9886635374631858</v>
      </c>
      <c r="K119" s="36">
        <v>0</v>
      </c>
      <c r="L119" s="49"/>
      <c r="M119" s="93"/>
    </row>
    <row r="120" spans="1:13" x14ac:dyDescent="0.2">
      <c r="A120" s="92" t="s">
        <v>48</v>
      </c>
      <c r="B120" s="3">
        <v>389.2</v>
      </c>
      <c r="C120" s="3" t="s">
        <v>15</v>
      </c>
      <c r="D120" s="43" t="s">
        <v>15</v>
      </c>
      <c r="E120" s="58">
        <v>32503.015983744135</v>
      </c>
      <c r="F120" s="4">
        <v>2.3198153583683222E-2</v>
      </c>
      <c r="G120" s="4">
        <v>2.1499999999999998E-2</v>
      </c>
      <c r="H120" s="49">
        <v>754.00995672380702</v>
      </c>
      <c r="I120" s="47">
        <v>698.8148436504988</v>
      </c>
      <c r="J120" s="47">
        <v>-55.195113073308221</v>
      </c>
      <c r="K120" s="36">
        <v>0</v>
      </c>
      <c r="L120" s="49"/>
      <c r="M120" s="93"/>
    </row>
    <row r="121" spans="1:13" x14ac:dyDescent="0.2">
      <c r="A121" s="92" t="s">
        <v>48</v>
      </c>
      <c r="B121" s="3">
        <v>389.2</v>
      </c>
      <c r="C121" s="3" t="s">
        <v>14</v>
      </c>
      <c r="D121" s="43" t="s">
        <v>14</v>
      </c>
      <c r="E121" s="58">
        <v>74341.83</v>
      </c>
      <c r="F121" s="4">
        <v>2.0058226406793448E-2</v>
      </c>
      <c r="G121" s="4">
        <v>2.0099999999999996E-2</v>
      </c>
      <c r="H121" s="49">
        <v>1491.1652576353495</v>
      </c>
      <c r="I121" s="47">
        <v>1494.2707829999997</v>
      </c>
      <c r="J121" s="47">
        <v>3.1055253646502479</v>
      </c>
      <c r="K121" s="36">
        <v>0</v>
      </c>
      <c r="L121" s="49"/>
      <c r="M121" s="93"/>
    </row>
    <row r="122" spans="1:13" x14ac:dyDescent="0.2">
      <c r="A122" s="92" t="s">
        <v>48</v>
      </c>
      <c r="B122" s="3">
        <v>390</v>
      </c>
      <c r="C122" s="3" t="s">
        <v>12</v>
      </c>
      <c r="D122" s="43" t="s">
        <v>12</v>
      </c>
      <c r="E122" s="58">
        <v>2936056.38</v>
      </c>
      <c r="F122" s="4">
        <v>2.37831113473157E-2</v>
      </c>
      <c r="G122" s="4">
        <v>1.7100000000000001E-2</v>
      </c>
      <c r="H122" s="49">
        <v>69828.811892634563</v>
      </c>
      <c r="I122" s="61">
        <v>50082.943291000032</v>
      </c>
      <c r="J122" s="47">
        <v>-19745.868601634531</v>
      </c>
      <c r="K122" s="36">
        <v>0</v>
      </c>
      <c r="L122" s="49"/>
      <c r="M122" s="93"/>
    </row>
    <row r="123" spans="1:13" x14ac:dyDescent="0.2">
      <c r="A123" s="92" t="s">
        <v>48</v>
      </c>
      <c r="B123" s="3">
        <v>390</v>
      </c>
      <c r="C123" s="3" t="s">
        <v>16</v>
      </c>
      <c r="D123" s="43" t="s">
        <v>19</v>
      </c>
      <c r="E123" s="58">
        <v>1326754.4694583244</v>
      </c>
      <c r="F123" s="4">
        <v>2.1160664114378284E-2</v>
      </c>
      <c r="G123" s="4">
        <v>1.8600000000000002E-2</v>
      </c>
      <c r="H123" s="49">
        <v>28075.005690457765</v>
      </c>
      <c r="I123" s="47">
        <v>24677.633131924835</v>
      </c>
      <c r="J123" s="47">
        <v>-3397.3725585329303</v>
      </c>
      <c r="K123" s="36">
        <v>0</v>
      </c>
      <c r="L123" s="49"/>
      <c r="M123" s="93"/>
    </row>
    <row r="124" spans="1:13" x14ac:dyDescent="0.2">
      <c r="A124" s="92" t="s">
        <v>48</v>
      </c>
      <c r="B124" s="3">
        <v>390</v>
      </c>
      <c r="C124" s="3" t="s">
        <v>16</v>
      </c>
      <c r="D124" s="43" t="s">
        <v>16</v>
      </c>
      <c r="E124" s="58">
        <v>10530868.912480615</v>
      </c>
      <c r="F124" s="4">
        <v>2.1160664114378284E-2</v>
      </c>
      <c r="G124" s="4">
        <v>1.8600000000000002E-2</v>
      </c>
      <c r="H124" s="49">
        <v>222838.75097471822</v>
      </c>
      <c r="I124" s="47">
        <v>195935.96943913944</v>
      </c>
      <c r="J124" s="47">
        <v>-26902.781535578775</v>
      </c>
      <c r="K124" s="36">
        <v>0</v>
      </c>
      <c r="L124" s="49"/>
      <c r="M124" s="93"/>
    </row>
    <row r="125" spans="1:13" x14ac:dyDescent="0.2">
      <c r="A125" s="92" t="s">
        <v>48</v>
      </c>
      <c r="B125" s="3">
        <v>390</v>
      </c>
      <c r="C125" s="3" t="s">
        <v>16</v>
      </c>
      <c r="D125" s="43" t="s">
        <v>33</v>
      </c>
      <c r="E125" s="58">
        <v>712206.41806106211</v>
      </c>
      <c r="F125" s="4">
        <v>2.1160664114378284E-2</v>
      </c>
      <c r="G125" s="4">
        <v>1.8600000000000002E-2</v>
      </c>
      <c r="H125" s="49">
        <v>15070.760792694615</v>
      </c>
      <c r="I125" s="47">
        <v>13247.039375935758</v>
      </c>
      <c r="J125" s="47">
        <v>-1823.7214167588572</v>
      </c>
      <c r="K125" s="36">
        <v>-123.9115872409684</v>
      </c>
      <c r="L125" s="49"/>
      <c r="M125" s="93"/>
    </row>
    <row r="126" spans="1:13" x14ac:dyDescent="0.2">
      <c r="A126" s="92" t="s">
        <v>48</v>
      </c>
      <c r="B126" s="3">
        <v>390</v>
      </c>
      <c r="C126" s="3" t="s">
        <v>13</v>
      </c>
      <c r="D126" s="43" t="s">
        <v>22</v>
      </c>
      <c r="E126" s="58">
        <v>2897547.0951106637</v>
      </c>
      <c r="F126" s="4">
        <v>2.2128641370603296E-2</v>
      </c>
      <c r="G126" s="4">
        <v>1.9799999999999998E-2</v>
      </c>
      <c r="H126" s="56">
        <v>64118.780522137233</v>
      </c>
      <c r="I126" s="47">
        <v>57371.432483191136</v>
      </c>
      <c r="J126" s="47">
        <v>-6747.3480389460965</v>
      </c>
      <c r="K126" s="36">
        <v>-1500.5863925627493</v>
      </c>
      <c r="L126" s="49"/>
      <c r="M126" s="93"/>
    </row>
    <row r="127" spans="1:13" x14ac:dyDescent="0.2">
      <c r="A127" s="92" t="s">
        <v>48</v>
      </c>
      <c r="B127" s="3">
        <v>390</v>
      </c>
      <c r="C127" s="3" t="s">
        <v>13</v>
      </c>
      <c r="D127" s="43" t="s">
        <v>13</v>
      </c>
      <c r="E127" s="58">
        <v>32159408.182948418</v>
      </c>
      <c r="F127" s="4">
        <v>2.2128641370603296E-2</v>
      </c>
      <c r="G127" s="4">
        <v>1.9799999999999998E-2</v>
      </c>
      <c r="H127" s="56">
        <v>711643.65239947091</v>
      </c>
      <c r="I127" s="47">
        <v>634943.47602137853</v>
      </c>
      <c r="J127" s="47">
        <v>-76700.176378092379</v>
      </c>
      <c r="K127" s="36">
        <v>0</v>
      </c>
      <c r="L127" s="49"/>
      <c r="M127" s="93"/>
    </row>
    <row r="128" spans="1:13" x14ac:dyDescent="0.2">
      <c r="A128" s="92" t="s">
        <v>48</v>
      </c>
      <c r="B128" s="3">
        <v>390</v>
      </c>
      <c r="C128" s="3" t="s">
        <v>13</v>
      </c>
      <c r="D128" s="43" t="s">
        <v>33</v>
      </c>
      <c r="E128" s="58">
        <v>39342704.481940925</v>
      </c>
      <c r="F128" s="4">
        <v>2.2128641370603296E-2</v>
      </c>
      <c r="G128" s="4">
        <v>1.9799999999999998E-2</v>
      </c>
      <c r="H128" s="56">
        <v>870600.59803049767</v>
      </c>
      <c r="I128" s="47">
        <v>778985.54874243028</v>
      </c>
      <c r="J128" s="47">
        <v>-91615.049288067385</v>
      </c>
      <c r="K128" s="36">
        <v>-6224.7260289453679</v>
      </c>
      <c r="L128" s="49"/>
      <c r="M128" s="93"/>
    </row>
    <row r="129" spans="1:13" x14ac:dyDescent="0.2">
      <c r="A129" s="92" t="s">
        <v>48</v>
      </c>
      <c r="B129" s="3">
        <v>390</v>
      </c>
      <c r="C129" s="3" t="s">
        <v>46</v>
      </c>
      <c r="D129" s="43" t="s">
        <v>19</v>
      </c>
      <c r="E129" s="58">
        <v>31836.594764191126</v>
      </c>
      <c r="F129" s="4">
        <v>2.0640186512539453E-2</v>
      </c>
      <c r="G129" s="4">
        <v>1.5095257167500497E-2</v>
      </c>
      <c r="H129" s="49">
        <v>657.11325385704185</v>
      </c>
      <c r="I129" s="47">
        <v>480.58158530296487</v>
      </c>
      <c r="J129" s="47">
        <v>-176.53166855407699</v>
      </c>
      <c r="K129" s="36">
        <v>0</v>
      </c>
      <c r="L129" s="49"/>
      <c r="M129" s="93"/>
    </row>
    <row r="130" spans="1:13" x14ac:dyDescent="0.2">
      <c r="A130" s="92" t="s">
        <v>48</v>
      </c>
      <c r="B130" s="3">
        <v>390</v>
      </c>
      <c r="C130" s="3" t="s">
        <v>46</v>
      </c>
      <c r="D130" s="43" t="s">
        <v>22</v>
      </c>
      <c r="E130" s="58">
        <v>342254.41523580888</v>
      </c>
      <c r="F130" s="4">
        <v>2.0640186512539453E-2</v>
      </c>
      <c r="G130" s="4">
        <v>1.5095257167500497E-2</v>
      </c>
      <c r="H130" s="49">
        <v>7064.1949652072199</v>
      </c>
      <c r="I130" s="47">
        <v>5166.4184146970356</v>
      </c>
      <c r="J130" s="47">
        <v>-1897.7765505101843</v>
      </c>
      <c r="K130" s="36">
        <v>-422.05880760599757</v>
      </c>
      <c r="L130" s="49"/>
      <c r="M130" s="93"/>
    </row>
    <row r="131" spans="1:13" x14ac:dyDescent="0.2">
      <c r="A131" s="92" t="s">
        <v>48</v>
      </c>
      <c r="B131" s="3">
        <v>390</v>
      </c>
      <c r="C131" s="3" t="s">
        <v>15</v>
      </c>
      <c r="D131" s="43" t="s">
        <v>19</v>
      </c>
      <c r="E131" s="58">
        <v>2093475.8315330241</v>
      </c>
      <c r="F131" s="4">
        <v>2.1848275820832694E-2</v>
      </c>
      <c r="G131" s="4">
        <v>2.06E-2</v>
      </c>
      <c r="H131" s="49">
        <v>45738.837391580586</v>
      </c>
      <c r="I131" s="47">
        <v>43125.6021295803</v>
      </c>
      <c r="J131" s="47">
        <v>-2613.2352620002857</v>
      </c>
      <c r="K131" s="36">
        <v>0</v>
      </c>
      <c r="L131" s="49"/>
      <c r="M131" s="93"/>
    </row>
    <row r="132" spans="1:13" x14ac:dyDescent="0.2">
      <c r="A132" s="92" t="s">
        <v>48</v>
      </c>
      <c r="B132" s="3">
        <v>390</v>
      </c>
      <c r="C132" s="3" t="s">
        <v>15</v>
      </c>
      <c r="D132" s="43" t="s">
        <v>29</v>
      </c>
      <c r="E132" s="58">
        <v>7839507.6360810902</v>
      </c>
      <c r="F132" s="4">
        <v>2.1848275820832694E-2</v>
      </c>
      <c r="G132" s="4">
        <v>2.06E-2</v>
      </c>
      <c r="H132" s="49">
        <v>171279.72513262375</v>
      </c>
      <c r="I132" s="47">
        <v>161493.85730327046</v>
      </c>
      <c r="J132" s="47">
        <v>-9785.8678293532867</v>
      </c>
      <c r="K132" s="36">
        <v>-680.32342860908545</v>
      </c>
      <c r="L132" s="49"/>
      <c r="M132" s="93"/>
    </row>
    <row r="133" spans="1:13" x14ac:dyDescent="0.2">
      <c r="A133" s="92" t="s">
        <v>48</v>
      </c>
      <c r="B133" s="3">
        <v>390</v>
      </c>
      <c r="C133" s="3" t="s">
        <v>15</v>
      </c>
      <c r="D133" s="43" t="s">
        <v>33</v>
      </c>
      <c r="E133" s="58">
        <v>39519197.616057076</v>
      </c>
      <c r="F133" s="4">
        <v>2.1848275820832694E-2</v>
      </c>
      <c r="G133" s="4">
        <v>2.06E-2</v>
      </c>
      <c r="H133" s="49">
        <v>863426.32973360887</v>
      </c>
      <c r="I133" s="47">
        <v>814095.47089077579</v>
      </c>
      <c r="J133" s="47">
        <v>-49330.858842833084</v>
      </c>
      <c r="K133" s="36">
        <v>-3351.7537070103181</v>
      </c>
      <c r="L133" s="49"/>
      <c r="M133" s="93"/>
    </row>
    <row r="134" spans="1:13" x14ac:dyDescent="0.2">
      <c r="A134" s="92" t="s">
        <v>48</v>
      </c>
      <c r="B134" s="3">
        <v>390</v>
      </c>
      <c r="C134" s="3" t="s">
        <v>15</v>
      </c>
      <c r="D134" s="43" t="s">
        <v>15</v>
      </c>
      <c r="E134" s="58">
        <v>38830770.776328802</v>
      </c>
      <c r="F134" s="4">
        <v>2.1848275820832694E-2</v>
      </c>
      <c r="G134" s="4">
        <v>2.06E-2</v>
      </c>
      <c r="H134" s="49">
        <v>848385.21118507511</v>
      </c>
      <c r="I134" s="47">
        <v>802717.39689637383</v>
      </c>
      <c r="J134" s="47">
        <v>-45667.81428870128</v>
      </c>
      <c r="K134" s="36">
        <v>0</v>
      </c>
      <c r="L134" s="49"/>
      <c r="M134" s="93"/>
    </row>
    <row r="135" spans="1:13" x14ac:dyDescent="0.2">
      <c r="A135" s="92" t="s">
        <v>48</v>
      </c>
      <c r="B135" s="3">
        <v>390</v>
      </c>
      <c r="C135" s="3" t="s">
        <v>11</v>
      </c>
      <c r="D135" s="43" t="s">
        <v>22</v>
      </c>
      <c r="E135" s="94">
        <v>75534.944424072281</v>
      </c>
      <c r="F135" s="4">
        <v>3.7979225491325867E-2</v>
      </c>
      <c r="G135" s="4">
        <v>2.52E-2</v>
      </c>
      <c r="H135" s="49">
        <v>2867.9444357367565</v>
      </c>
      <c r="I135" s="47">
        <v>1903.4805994866215</v>
      </c>
      <c r="J135" s="47">
        <v>-964.46383625013505</v>
      </c>
      <c r="K135" s="36">
        <v>-215</v>
      </c>
      <c r="L135" s="49"/>
      <c r="M135" s="93"/>
    </row>
    <row r="136" spans="1:13" x14ac:dyDescent="0.2">
      <c r="A136" s="92" t="s">
        <v>48</v>
      </c>
      <c r="B136" s="3">
        <v>390</v>
      </c>
      <c r="C136" s="3" t="s">
        <v>11</v>
      </c>
      <c r="D136" s="43" t="s">
        <v>11</v>
      </c>
      <c r="E136" s="94">
        <v>10894082.785575928</v>
      </c>
      <c r="F136" s="4">
        <v>3.7979225491325867E-2</v>
      </c>
      <c r="G136" s="4">
        <v>2.52E-2</v>
      </c>
      <c r="H136" s="49">
        <v>413748.82663455961</v>
      </c>
      <c r="I136" s="47">
        <v>274627.04640051321</v>
      </c>
      <c r="J136" s="47">
        <v>-139121.7802340464</v>
      </c>
      <c r="K136" s="36">
        <v>-139121.7802340464</v>
      </c>
      <c r="L136" s="49"/>
      <c r="M136" s="93"/>
    </row>
    <row r="137" spans="1:13" x14ac:dyDescent="0.2">
      <c r="A137" s="92" t="s">
        <v>48</v>
      </c>
      <c r="B137" s="3">
        <v>390</v>
      </c>
      <c r="C137" s="3" t="s">
        <v>14</v>
      </c>
      <c r="D137" s="43" t="s">
        <v>19</v>
      </c>
      <c r="E137" s="58">
        <v>883290.50701381895</v>
      </c>
      <c r="F137" s="4">
        <v>3.0290501145907246E-2</v>
      </c>
      <c r="G137" s="4">
        <v>2.6099999999999998E-2</v>
      </c>
      <c r="H137" s="49">
        <v>26755.312114871074</v>
      </c>
      <c r="I137" s="47">
        <v>23053.882233060674</v>
      </c>
      <c r="J137" s="47">
        <v>-3701.4298818103998</v>
      </c>
      <c r="K137" s="36">
        <v>0</v>
      </c>
      <c r="L137" s="49"/>
      <c r="M137" s="93"/>
    </row>
    <row r="138" spans="1:13" x14ac:dyDescent="0.2">
      <c r="A138" s="92" t="s">
        <v>48</v>
      </c>
      <c r="B138" s="3">
        <v>390</v>
      </c>
      <c r="C138" s="3" t="s">
        <v>14</v>
      </c>
      <c r="D138" s="43" t="s">
        <v>25</v>
      </c>
      <c r="E138" s="58">
        <v>30973.974564269938</v>
      </c>
      <c r="F138" s="4">
        <v>3.0290501145907246E-2</v>
      </c>
      <c r="G138" s="4">
        <v>2.6099999999999998E-2</v>
      </c>
      <c r="H138" s="49">
        <v>938.21721203232039</v>
      </c>
      <c r="I138" s="47">
        <v>808.42073612744537</v>
      </c>
      <c r="J138" s="47">
        <v>-129.79647590487502</v>
      </c>
      <c r="K138" s="36">
        <v>-27.750564105259887</v>
      </c>
      <c r="L138" s="49"/>
      <c r="M138" s="93"/>
    </row>
    <row r="139" spans="1:13" x14ac:dyDescent="0.2">
      <c r="A139" s="92" t="s">
        <v>48</v>
      </c>
      <c r="B139" s="3">
        <v>390</v>
      </c>
      <c r="C139" s="3" t="s">
        <v>14</v>
      </c>
      <c r="D139" s="43" t="s">
        <v>14</v>
      </c>
      <c r="E139" s="58">
        <v>13172144.238421913</v>
      </c>
      <c r="F139" s="4">
        <v>3.0290501145907246E-2</v>
      </c>
      <c r="G139" s="4">
        <v>2.6099999999999998E-2</v>
      </c>
      <c r="H139" s="49">
        <v>398990.91020164109</v>
      </c>
      <c r="I139" s="47">
        <v>345012.64444981195</v>
      </c>
      <c r="J139" s="47">
        <v>-53978.265751829138</v>
      </c>
      <c r="K139" s="36">
        <v>0</v>
      </c>
      <c r="L139" s="49"/>
      <c r="M139" s="93"/>
    </row>
    <row r="140" spans="1:13" x14ac:dyDescent="0.2">
      <c r="D140" s="43"/>
      <c r="E140" s="58"/>
      <c r="F140" s="70"/>
      <c r="G140" s="46"/>
      <c r="H140" s="49"/>
      <c r="I140" s="47"/>
      <c r="J140" s="83"/>
      <c r="K140" s="36"/>
      <c r="L140" s="49"/>
      <c r="M140" s="93"/>
    </row>
    <row r="141" spans="1:13" x14ac:dyDescent="0.2">
      <c r="A141" s="48" t="s">
        <v>49</v>
      </c>
      <c r="B141" s="48"/>
      <c r="D141" s="43"/>
      <c r="E141" s="58">
        <f>SUM(E118:E140)</f>
        <v>203731364.15000001</v>
      </c>
      <c r="F141" s="70">
        <v>2.3385679916674583E-2</v>
      </c>
      <c r="G141" s="46">
        <v>2.0762772876318565E-2</v>
      </c>
      <c r="H141" s="49">
        <v>4764396.4709993713</v>
      </c>
      <c r="I141" s="47">
        <v>4230028.0416290006</v>
      </c>
      <c r="J141" s="83">
        <v>-534368.42937037162</v>
      </c>
      <c r="K141" s="36">
        <f>SUM(K118:K140)</f>
        <v>-151667.89075012613</v>
      </c>
      <c r="L141" s="49"/>
      <c r="M141" s="93"/>
    </row>
    <row r="142" spans="1:13" x14ac:dyDescent="0.2">
      <c r="D142" s="43"/>
      <c r="E142" s="58"/>
      <c r="F142" s="70"/>
      <c r="G142" s="46"/>
      <c r="H142" s="49"/>
      <c r="I142" s="47"/>
      <c r="J142" s="83"/>
      <c r="K142" s="36"/>
      <c r="L142" s="49"/>
      <c r="M142" s="93"/>
    </row>
    <row r="143" spans="1:13" x14ac:dyDescent="0.2">
      <c r="A143" s="96" t="s">
        <v>50</v>
      </c>
      <c r="B143" s="63"/>
      <c r="C143" s="63"/>
      <c r="D143" s="64"/>
      <c r="E143" s="65">
        <f>E115+E141</f>
        <v>449572820.32999998</v>
      </c>
      <c r="F143" s="67">
        <v>4.3955360094783728E-2</v>
      </c>
      <c r="G143" s="97">
        <v>4.0836211999035116E-2</v>
      </c>
      <c r="H143" s="68">
        <v>19761135.206432655</v>
      </c>
      <c r="I143" s="69">
        <v>18358851.000000004</v>
      </c>
      <c r="J143" s="91">
        <v>-1402284.2064326596</v>
      </c>
      <c r="K143" s="80">
        <v>-351973.76981521235</v>
      </c>
      <c r="L143" s="49"/>
      <c r="M143" s="93"/>
    </row>
    <row r="144" spans="1:13" x14ac:dyDescent="0.2">
      <c r="D144" s="43"/>
      <c r="E144" s="58"/>
      <c r="F144" s="70"/>
      <c r="G144" s="46"/>
      <c r="H144" s="49"/>
      <c r="I144" s="47"/>
      <c r="J144" s="83"/>
      <c r="K144" s="36"/>
      <c r="L144" s="49"/>
      <c r="M144" s="93"/>
    </row>
    <row r="145" spans="1:14" x14ac:dyDescent="0.2">
      <c r="A145" s="96" t="s">
        <v>51</v>
      </c>
      <c r="B145" s="63"/>
      <c r="C145" s="63"/>
      <c r="D145" s="64" t="s">
        <v>20</v>
      </c>
      <c r="E145" s="65">
        <v>238286178.58999997</v>
      </c>
      <c r="F145" s="67">
        <v>3.6699999999999997E-2</v>
      </c>
      <c r="G145" s="97">
        <v>8.7899999999999992E-2</v>
      </c>
      <c r="H145" s="68">
        <v>8750045</v>
      </c>
      <c r="I145" s="69">
        <v>20944312</v>
      </c>
      <c r="J145" s="91">
        <v>12194267</v>
      </c>
      <c r="K145" s="98">
        <v>0</v>
      </c>
      <c r="L145" s="49"/>
      <c r="M145" s="93"/>
    </row>
    <row r="146" spans="1:14" x14ac:dyDescent="0.2">
      <c r="D146" s="43"/>
      <c r="E146" s="58"/>
      <c r="F146" s="70"/>
      <c r="G146" s="46"/>
      <c r="H146" s="49"/>
      <c r="I146" s="47"/>
      <c r="J146" s="83"/>
      <c r="K146" s="99"/>
      <c r="L146" s="49"/>
      <c r="M146" s="93"/>
      <c r="N146" s="85"/>
    </row>
    <row r="147" spans="1:14" x14ac:dyDescent="0.2">
      <c r="A147" s="100" t="s">
        <v>52</v>
      </c>
      <c r="B147" s="101"/>
      <c r="C147" s="101"/>
      <c r="D147" s="102"/>
      <c r="E147" s="103">
        <f>E17+E22+E31+E143+E145</f>
        <v>22869363405.740005</v>
      </c>
      <c r="F147" s="104">
        <f>H147/E147</f>
        <v>2.5468290679729961E-2</v>
      </c>
      <c r="G147" s="104">
        <f>I147/E147</f>
        <v>3.2500108362592865E-2</v>
      </c>
      <c r="H147" s="103">
        <v>582443594.87776566</v>
      </c>
      <c r="I147" s="103">
        <v>743256788.87006605</v>
      </c>
      <c r="J147" s="103">
        <v>160813193.99230036</v>
      </c>
      <c r="K147" s="103">
        <f>+K145+K143+K31+K22+K17</f>
        <v>791622.44080811786</v>
      </c>
      <c r="L147" s="49"/>
      <c r="M147" s="93"/>
    </row>
    <row r="148" spans="1:14" x14ac:dyDescent="0.2">
      <c r="A148" s="1" t="s">
        <v>53</v>
      </c>
      <c r="D148" s="3"/>
      <c r="E148" s="105">
        <f>E147+E15+E10</f>
        <v>22923287115.550007</v>
      </c>
      <c r="F148" s="106"/>
      <c r="G148" s="106"/>
      <c r="H148" s="107"/>
      <c r="I148" s="107"/>
      <c r="J148" s="107"/>
      <c r="K148" s="107"/>
      <c r="M148" s="108"/>
    </row>
    <row r="149" spans="1:14" x14ac:dyDescent="0.2">
      <c r="F149" s="3"/>
      <c r="G149" s="3"/>
    </row>
    <row r="150" spans="1:14" x14ac:dyDescent="0.2">
      <c r="A150" s="3" t="s">
        <v>54</v>
      </c>
    </row>
  </sheetData>
  <mergeCells count="2">
    <mergeCell ref="F4:G4"/>
    <mergeCell ref="H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3A467C3F36D64FA556421D8FBCBEC5" ma:contentTypeVersion="135" ma:contentTypeDescription="" ma:contentTypeScope="" ma:versionID="4d806ff717f74dc0cb773bd3469760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1CC2D55-E017-4923-9483-A2AD5B474BAB}"/>
</file>

<file path=customXml/itemProps2.xml><?xml version="1.0" encoding="utf-8"?>
<ds:datastoreItem xmlns:ds="http://schemas.openxmlformats.org/officeDocument/2006/customXml" ds:itemID="{9EAF97A1-7D27-4195-89FA-80260D44DB17}"/>
</file>

<file path=customXml/itemProps3.xml><?xml version="1.0" encoding="utf-8"?>
<ds:datastoreItem xmlns:ds="http://schemas.openxmlformats.org/officeDocument/2006/customXml" ds:itemID="{2A038E8C-BF3F-4D74-AD80-B768531AC197}"/>
</file>

<file path=customXml/itemProps4.xml><?xml version="1.0" encoding="utf-8"?>
<ds:datastoreItem xmlns:ds="http://schemas.openxmlformats.org/officeDocument/2006/customXml" ds:itemID="{696347CB-6968-41FD-9F80-923DDD821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Lay, Henry E</dc:creator>
  <cp:lastModifiedBy>Lay, Henry E</cp:lastModifiedBy>
  <dcterms:created xsi:type="dcterms:W3CDTF">2013-01-11T18:30:10Z</dcterms:created>
  <dcterms:modified xsi:type="dcterms:W3CDTF">2013-01-11T18:56:18Z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0x0101006E56B4D1795A2E4DB2F0B01679ED314A00533A467C3F36D64FA556421D8FBCBEC5</vt:lpwstr>
  </property>
  <property fmtid="{D5CDD505-2E9C-101B-9397-08002B2CF9AE}" pid="3" name="_docset_NoMedatataSyncRequired">
    <vt:lpwstr>False</vt:lpwstr>
  </property>
</Properties>
</file>