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1120" windowWidth="1694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<sst xmlns="http://schemas.openxmlformats.org/spreadsheetml/2006/main" count="57" uniqueCount="42">
  <si>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 xml:space="preserve">   greater up to $0.25, and amounts less than $0.125 down, etc.)</t>
  </si>
  <si>
    <t xml:space="preserve"> (Round Line 36 to the nearest $0.25 - round amounts of $0.125 or</t>
  </si>
  <si>
    <t>One-Way Equivalent Surcharge Amount</t>
  </si>
  <si>
    <t>5.</t>
  </si>
  <si>
    <t xml:space="preserve"> </t>
  </si>
  <si>
    <t>Equals One-Way Fare Increase Needed</t>
  </si>
  <si>
    <t>÷</t>
  </si>
  <si>
    <r>
      <t xml:space="preserve">Divided by </t>
    </r>
    <r>
      <rPr>
        <u val="single"/>
        <sz val="12"/>
        <rFont val="Arial"/>
        <family val="0"/>
      </rPr>
      <t>Corresponding Month's</t>
    </r>
    <r>
      <rPr>
        <sz val="12"/>
        <rFont val="Arial"/>
        <family val="0"/>
      </rPr>
      <t xml:space="preserve"> One-Way Passenger Count</t>
    </r>
  </si>
  <si>
    <t xml:space="preserve">       </t>
  </si>
  <si>
    <t>Divided by 12 Equals Monthly Fuel Revenue Increase Needed</t>
  </si>
  <si>
    <t>=</t>
  </si>
  <si>
    <t>Equals Annual Additional Fuel Revenue Needed</t>
  </si>
  <si>
    <t>x</t>
  </si>
  <si>
    <t>Multiplied By Allowable Fuel Increase as a % of Revenue (Line 25)</t>
  </si>
  <si>
    <t>2003 Total Revenue (less baggage &amp; advertising.)  (Line 4)</t>
  </si>
  <si>
    <t>4.  Calculate Average One-Way Fare Increase Needed.</t>
  </si>
  <si>
    <t>IF LINE 25 IS LESS THAN 0.0%, STOP.  YOU DO NOT QUALIFY FOR A FUEL SURCHARGE.</t>
  </si>
  <si>
    <t>Equals Allowable Fuel Increase as a % of Revenue</t>
  </si>
  <si>
    <t>-</t>
  </si>
  <si>
    <t>Minus One Percentage Point</t>
  </si>
  <si>
    <t>Equals Fuel Increase as a % of Revenue</t>
  </si>
  <si>
    <t xml:space="preserve">                </t>
  </si>
  <si>
    <t>Multiplied By Fuel Percent Price Increase (Line 17)</t>
  </si>
  <si>
    <t>Fuel as % of Revenue (Line 7)</t>
  </si>
  <si>
    <t>3.  Calculate amount of revenue increase needed to recover fuel price increases.</t>
  </si>
  <si>
    <t>Equals Fuel Percent Price Increase</t>
  </si>
  <si>
    <t>Multiplied By 100</t>
  </si>
  <si>
    <t>Equals Relative Fuel Price Difference</t>
  </si>
  <si>
    <t>Divided By 2003 Average Fuel Price (Line 12)</t>
  </si>
  <si>
    <t>Equals Fuel Price Difference</t>
  </si>
  <si>
    <t>Minus 2003 Average Fuel Price</t>
  </si>
  <si>
    <r>
      <t xml:space="preserve">Current Fuel Price   (most recent </t>
    </r>
    <r>
      <rPr>
        <u val="single"/>
        <sz val="12"/>
        <rFont val="Arial"/>
        <family val="0"/>
      </rPr>
      <t>Invoice</t>
    </r>
    <r>
      <rPr>
        <sz val="12"/>
        <rFont val="Arial"/>
        <family val="0"/>
      </rPr>
      <t xml:space="preserve"> price)</t>
    </r>
  </si>
  <si>
    <t>2.  Calculate the fuel price increase.</t>
  </si>
  <si>
    <t>Equals Fuel Expense as % of Revenue</t>
  </si>
  <si>
    <t>Equals 2002 Fuel vs. Revenue Ratio</t>
  </si>
  <si>
    <t>Divided by 2003 Annualized Present Revenue (less baggage &amp; advertising.)</t>
  </si>
  <si>
    <t>2003 Fuel Expense (minus tax credits, etc.)</t>
  </si>
  <si>
    <t>1.  Using calendar year 2003 data, calculate how much of your total revenue was spent on fuel.</t>
  </si>
  <si>
    <t>No.</t>
  </si>
  <si>
    <t>Line</t>
  </si>
  <si>
    <t>2007 BUS FUEL SURCHARGE CALCULATION SHEET</t>
  </si>
  <si>
    <t>June 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</si>
</sst>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4" fontId="5" fillId="0" borderId="1" xfId="17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right"/>
    </xf>
    <xf numFmtId="164" fontId="5" fillId="0" borderId="3" xfId="19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2" fontId="5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7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4" fontId="5" fillId="0" borderId="2" xfId="17" applyFont="1" applyBorder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20">
      <selection activeCell="J45" sqref="J45"/>
    </sheetView>
  </sheetViews>
  <sheetFormatPr defaultColWidth="11.00390625" defaultRowHeight="12"/>
  <sheetData>
    <row r="1" spans="1:10" ht="16.5">
      <c r="A1" s="20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8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5">
      <c r="A8" s="17"/>
      <c r="B8" s="16"/>
      <c r="C8" s="16"/>
      <c r="D8" s="16"/>
      <c r="E8" s="16"/>
      <c r="F8" s="16"/>
      <c r="G8" s="16"/>
      <c r="H8" s="16"/>
      <c r="I8" s="16"/>
      <c r="J8" s="16"/>
    </row>
    <row r="9" spans="1:10" ht="15">
      <c r="A9" s="3" t="s">
        <v>39</v>
      </c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5" t="s">
        <v>38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3">
        <v>1</v>
      </c>
      <c r="B11" s="2" t="s">
        <v>37</v>
      </c>
      <c r="C11" s="1"/>
      <c r="D11" s="1"/>
      <c r="E11" s="1"/>
      <c r="F11" s="1"/>
      <c r="G11" s="1"/>
      <c r="H11" s="1"/>
      <c r="I11" s="1"/>
      <c r="J11" s="1"/>
    </row>
    <row r="12" spans="1:10" ht="15">
      <c r="A12" s="3">
        <f aca="true" t="shared" si="0" ref="A12:A24">+A11+1</f>
        <v>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3">
        <f t="shared" si="0"/>
        <v>3</v>
      </c>
      <c r="B13" s="1"/>
      <c r="C13" s="2" t="s">
        <v>36</v>
      </c>
      <c r="D13" s="1"/>
      <c r="E13" s="1"/>
      <c r="F13" s="1"/>
      <c r="G13" s="1"/>
      <c r="H13" s="1"/>
      <c r="I13" s="8">
        <v>40100</v>
      </c>
      <c r="J13" s="1"/>
    </row>
    <row r="14" spans="1:10" ht="15">
      <c r="A14" s="3">
        <f t="shared" si="0"/>
        <v>4</v>
      </c>
      <c r="B14" s="1"/>
      <c r="C14" s="2" t="s">
        <v>35</v>
      </c>
      <c r="D14" s="1"/>
      <c r="E14" s="1"/>
      <c r="F14" s="1"/>
      <c r="G14" s="1"/>
      <c r="H14" s="9" t="s">
        <v>6</v>
      </c>
      <c r="I14" s="8">
        <f>200130.65-10875.3</f>
        <v>189255.35</v>
      </c>
      <c r="J14" s="1"/>
    </row>
    <row r="15" spans="1:10" ht="15">
      <c r="A15" s="3">
        <f t="shared" si="0"/>
        <v>5</v>
      </c>
      <c r="B15" s="1"/>
      <c r="C15" s="1"/>
      <c r="D15" s="2" t="s">
        <v>34</v>
      </c>
      <c r="E15" s="1"/>
      <c r="F15" s="1"/>
      <c r="G15" s="1"/>
      <c r="H15" s="9" t="s">
        <v>10</v>
      </c>
      <c r="I15" s="8">
        <f>+I13/I14</f>
        <v>0.21188304584256137</v>
      </c>
      <c r="J15" s="1"/>
    </row>
    <row r="16" spans="1:10" ht="15">
      <c r="A16" s="3">
        <f t="shared" si="0"/>
        <v>6</v>
      </c>
      <c r="B16" s="1"/>
      <c r="C16" s="1" t="s">
        <v>26</v>
      </c>
      <c r="D16" s="1"/>
      <c r="E16" s="1"/>
      <c r="F16" s="1"/>
      <c r="G16" s="1"/>
      <c r="H16" s="9" t="s">
        <v>12</v>
      </c>
      <c r="I16" s="8">
        <v>100</v>
      </c>
      <c r="J16" s="1"/>
    </row>
    <row r="17" spans="1:10" ht="15">
      <c r="A17" s="3">
        <f t="shared" si="0"/>
        <v>7</v>
      </c>
      <c r="B17" s="1"/>
      <c r="C17" s="1"/>
      <c r="D17" s="2" t="s">
        <v>33</v>
      </c>
      <c r="E17" s="1"/>
      <c r="F17" s="1"/>
      <c r="G17" s="1"/>
      <c r="H17" s="9" t="s">
        <v>10</v>
      </c>
      <c r="I17" s="8">
        <f>+I15*I16</f>
        <v>21.188304584256137</v>
      </c>
      <c r="J17" s="1"/>
    </row>
    <row r="18" spans="1:10" ht="15">
      <c r="A18" s="3">
        <f t="shared" si="0"/>
        <v>8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3">
        <f t="shared" si="0"/>
        <v>9</v>
      </c>
      <c r="B19" s="1" t="s">
        <v>32</v>
      </c>
      <c r="C19" s="1"/>
      <c r="D19" s="1"/>
      <c r="E19" s="1"/>
      <c r="F19" s="1"/>
      <c r="G19" s="1"/>
      <c r="H19" s="1"/>
      <c r="I19" s="1"/>
      <c r="J19" s="1"/>
    </row>
    <row r="20" spans="1:10" ht="15">
      <c r="A20" s="3">
        <f t="shared" si="0"/>
        <v>10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3">
        <f t="shared" si="0"/>
        <v>11</v>
      </c>
      <c r="B21" s="1"/>
      <c r="C21" s="2" t="s">
        <v>31</v>
      </c>
      <c r="D21" s="1"/>
      <c r="E21" s="1"/>
      <c r="F21" s="1"/>
      <c r="G21" s="1"/>
      <c r="H21" s="1" t="s">
        <v>4</v>
      </c>
      <c r="I21" s="8">
        <f>2.93-0.17</f>
        <v>2.7600000000000002</v>
      </c>
      <c r="J21" s="1"/>
    </row>
    <row r="22" spans="1:10" ht="15">
      <c r="A22" s="3">
        <f t="shared" si="0"/>
        <v>12</v>
      </c>
      <c r="B22" s="1"/>
      <c r="C22" s="2" t="s">
        <v>30</v>
      </c>
      <c r="D22" s="1"/>
      <c r="E22" s="1"/>
      <c r="F22" s="1"/>
      <c r="G22" s="1"/>
      <c r="H22" s="9" t="s">
        <v>18</v>
      </c>
      <c r="I22" s="8">
        <v>1.382</v>
      </c>
      <c r="J22" s="1"/>
    </row>
    <row r="23" spans="1:10" ht="15">
      <c r="A23" s="3">
        <f t="shared" si="0"/>
        <v>13</v>
      </c>
      <c r="B23" s="1"/>
      <c r="C23" s="1"/>
      <c r="D23" s="1" t="s">
        <v>29</v>
      </c>
      <c r="E23" s="1"/>
      <c r="F23" s="1"/>
      <c r="G23" s="1"/>
      <c r="H23" s="9" t="s">
        <v>10</v>
      </c>
      <c r="I23" s="8">
        <f>+I21-I22</f>
        <v>1.3780000000000003</v>
      </c>
      <c r="J23" s="1"/>
    </row>
    <row r="24" spans="1:10" ht="15">
      <c r="A24" s="3">
        <f t="shared" si="0"/>
        <v>14</v>
      </c>
      <c r="B24" s="1"/>
      <c r="C24" s="2" t="s">
        <v>28</v>
      </c>
      <c r="D24" s="1"/>
      <c r="E24" s="1"/>
      <c r="F24" s="1"/>
      <c r="G24" s="1"/>
      <c r="H24" s="9" t="s">
        <v>6</v>
      </c>
      <c r="I24" s="7">
        <f>+I22</f>
        <v>1.382</v>
      </c>
      <c r="J24" s="1"/>
    </row>
    <row r="25" spans="1:10" ht="15">
      <c r="A25" s="3">
        <v>15</v>
      </c>
      <c r="B25" s="1"/>
      <c r="C25" s="1"/>
      <c r="D25" s="1" t="s">
        <v>27</v>
      </c>
      <c r="E25" s="1"/>
      <c r="F25" s="1"/>
      <c r="G25" s="1"/>
      <c r="H25" s="9" t="s">
        <v>10</v>
      </c>
      <c r="I25" s="8">
        <f>+I23/I24</f>
        <v>0.9971056439942116</v>
      </c>
      <c r="J25" s="1"/>
    </row>
    <row r="26" spans="1:10" ht="15">
      <c r="A26" s="3">
        <f aca="true" t="shared" si="1" ref="A26:A50">+A25+1</f>
        <v>16</v>
      </c>
      <c r="B26" s="1"/>
      <c r="C26" s="1" t="s">
        <v>26</v>
      </c>
      <c r="D26" s="1"/>
      <c r="E26" s="1"/>
      <c r="F26" s="1"/>
      <c r="G26" s="1"/>
      <c r="H26" s="9" t="s">
        <v>12</v>
      </c>
      <c r="I26" s="8">
        <v>100</v>
      </c>
      <c r="J26" s="1"/>
    </row>
    <row r="27" spans="1:10" ht="15">
      <c r="A27" s="3">
        <f t="shared" si="1"/>
        <v>17</v>
      </c>
      <c r="B27" s="1"/>
      <c r="C27" s="1"/>
      <c r="D27" s="2" t="s">
        <v>25</v>
      </c>
      <c r="E27" s="1"/>
      <c r="F27" s="14"/>
      <c r="G27" s="1"/>
      <c r="H27" s="9" t="s">
        <v>10</v>
      </c>
      <c r="I27" s="8">
        <f>+I25*I26</f>
        <v>99.71056439942116</v>
      </c>
      <c r="J27" s="1"/>
    </row>
    <row r="28" spans="1:10" ht="15">
      <c r="A28" s="3">
        <f t="shared" si="1"/>
        <v>18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3">
        <f t="shared" si="1"/>
        <v>19</v>
      </c>
      <c r="B29" s="2" t="s">
        <v>24</v>
      </c>
      <c r="C29" s="1"/>
      <c r="D29" s="1"/>
      <c r="E29" s="1"/>
      <c r="F29" s="1"/>
      <c r="G29" s="1"/>
      <c r="H29" s="1"/>
      <c r="I29" s="1"/>
      <c r="J29" s="1"/>
    </row>
    <row r="30" spans="1:10" ht="15">
      <c r="A30" s="3">
        <f t="shared" si="1"/>
        <v>20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3">
        <f t="shared" si="1"/>
        <v>21</v>
      </c>
      <c r="B31" s="1"/>
      <c r="C31" s="2" t="s">
        <v>23</v>
      </c>
      <c r="D31" s="1"/>
      <c r="E31" s="1"/>
      <c r="F31" s="1"/>
      <c r="G31" s="1"/>
      <c r="H31" s="1"/>
      <c r="I31" s="8">
        <f>+I17</f>
        <v>21.188304584256137</v>
      </c>
      <c r="J31" s="1"/>
    </row>
    <row r="32" spans="1:10" ht="15">
      <c r="A32" s="3">
        <f t="shared" si="1"/>
        <v>22</v>
      </c>
      <c r="B32" s="1"/>
      <c r="C32" s="2" t="s">
        <v>22</v>
      </c>
      <c r="D32" s="1"/>
      <c r="E32" s="1"/>
      <c r="F32" s="1"/>
      <c r="G32" s="1"/>
      <c r="H32" s="9" t="s">
        <v>12</v>
      </c>
      <c r="I32" s="8">
        <f>+I27/100</f>
        <v>0.9971056439942116</v>
      </c>
      <c r="J32" s="1"/>
    </row>
    <row r="33" spans="1:10" ht="15">
      <c r="A33" s="3">
        <f t="shared" si="1"/>
        <v>23</v>
      </c>
      <c r="B33" s="1" t="s">
        <v>21</v>
      </c>
      <c r="C33" s="1"/>
      <c r="D33" s="1" t="s">
        <v>20</v>
      </c>
      <c r="E33" s="1"/>
      <c r="F33" s="1"/>
      <c r="G33" s="1"/>
      <c r="H33" s="9" t="s">
        <v>10</v>
      </c>
      <c r="I33" s="8">
        <f>+I31*I32</f>
        <v>21.126978087630224</v>
      </c>
      <c r="J33" s="1"/>
    </row>
    <row r="34" spans="1:10" ht="15">
      <c r="A34" s="3">
        <f t="shared" si="1"/>
        <v>24</v>
      </c>
      <c r="B34" s="1"/>
      <c r="C34" s="2" t="s">
        <v>19</v>
      </c>
      <c r="D34" s="1"/>
      <c r="E34" s="1"/>
      <c r="F34" s="1"/>
      <c r="G34" s="1"/>
      <c r="H34" s="9" t="s">
        <v>18</v>
      </c>
      <c r="I34" s="13">
        <v>1</v>
      </c>
      <c r="J34" s="1"/>
    </row>
    <row r="35" spans="1:10" ht="15.75" thickBot="1">
      <c r="A35" s="3">
        <f t="shared" si="1"/>
        <v>25</v>
      </c>
      <c r="B35" s="1"/>
      <c r="C35" s="2"/>
      <c r="D35" s="1" t="s">
        <v>17</v>
      </c>
      <c r="E35" s="1"/>
      <c r="F35" s="1"/>
      <c r="G35" s="1"/>
      <c r="H35" s="9"/>
      <c r="I35" s="12">
        <f>+I33-I34</f>
        <v>20.126978087630224</v>
      </c>
      <c r="J35" s="1"/>
    </row>
    <row r="36" spans="1:10" ht="15.75" thickTop="1">
      <c r="A36" s="3">
        <f t="shared" si="1"/>
        <v>26</v>
      </c>
      <c r="B36" s="1"/>
      <c r="C36" s="2"/>
      <c r="D36" s="1"/>
      <c r="E36" s="1"/>
      <c r="F36" s="1"/>
      <c r="G36" s="1"/>
      <c r="H36" s="9"/>
      <c r="I36" s="4"/>
      <c r="J36" s="1"/>
    </row>
    <row r="37" spans="1:10" ht="15">
      <c r="A37" s="3">
        <f t="shared" si="1"/>
        <v>27</v>
      </c>
      <c r="B37" s="11" t="s">
        <v>16</v>
      </c>
      <c r="C37" s="1"/>
      <c r="D37" s="1"/>
      <c r="E37" s="1"/>
      <c r="F37" s="1"/>
      <c r="G37" s="1"/>
      <c r="H37" s="9"/>
      <c r="I37" s="4"/>
      <c r="J37" s="1"/>
    </row>
    <row r="38" spans="1:10" ht="15">
      <c r="A38" s="3">
        <f t="shared" si="1"/>
        <v>28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3">
        <f t="shared" si="1"/>
        <v>29</v>
      </c>
      <c r="B39" s="1" t="s">
        <v>15</v>
      </c>
      <c r="C39" s="1"/>
      <c r="D39" s="1"/>
      <c r="E39" s="1"/>
      <c r="F39" s="1"/>
      <c r="G39" s="1"/>
      <c r="H39" s="1"/>
      <c r="I39" s="1"/>
      <c r="J39" s="1"/>
    </row>
    <row r="40" spans="1:10" ht="15">
      <c r="A40" s="3">
        <f t="shared" si="1"/>
        <v>30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3">
        <f t="shared" si="1"/>
        <v>31</v>
      </c>
      <c r="B41" s="1"/>
      <c r="C41" s="2" t="s">
        <v>14</v>
      </c>
      <c r="D41" s="1"/>
      <c r="E41" s="1"/>
      <c r="F41" s="1"/>
      <c r="G41" s="1"/>
      <c r="H41" s="1"/>
      <c r="I41" s="8">
        <f>+I14</f>
        <v>189255.35</v>
      </c>
      <c r="J41" s="1"/>
    </row>
    <row r="42" spans="1:10" ht="15">
      <c r="A42" s="3">
        <f t="shared" si="1"/>
        <v>32</v>
      </c>
      <c r="B42" s="1"/>
      <c r="C42" s="2" t="s">
        <v>13</v>
      </c>
      <c r="D42" s="1"/>
      <c r="E42" s="1"/>
      <c r="F42" s="1"/>
      <c r="G42" s="1"/>
      <c r="H42" s="9" t="s">
        <v>12</v>
      </c>
      <c r="I42" s="10">
        <f>+I35/100</f>
        <v>0.20126978087630223</v>
      </c>
      <c r="J42" s="1"/>
    </row>
    <row r="43" spans="1:10" ht="15">
      <c r="A43" s="3">
        <f t="shared" si="1"/>
        <v>33</v>
      </c>
      <c r="B43" s="1"/>
      <c r="C43" s="1"/>
      <c r="D43" s="2" t="s">
        <v>11</v>
      </c>
      <c r="E43" s="1"/>
      <c r="F43" s="1"/>
      <c r="G43" s="1"/>
      <c r="H43" s="9" t="s">
        <v>10</v>
      </c>
      <c r="I43" s="8">
        <f>+I41*I42</f>
        <v>38091.382824167886</v>
      </c>
      <c r="J43" s="1"/>
    </row>
    <row r="44" spans="1:10" ht="15">
      <c r="A44" s="3">
        <f t="shared" si="1"/>
        <v>34</v>
      </c>
      <c r="B44" s="1"/>
      <c r="C44" s="2" t="s">
        <v>9</v>
      </c>
      <c r="D44" s="1"/>
      <c r="E44" s="1"/>
      <c r="F44" s="1"/>
      <c r="G44" s="1"/>
      <c r="H44" s="9" t="s">
        <v>6</v>
      </c>
      <c r="I44" s="8">
        <f>+I43/12</f>
        <v>3174.2819020139905</v>
      </c>
      <c r="J44" s="1"/>
    </row>
    <row r="45" spans="1:10" ht="15">
      <c r="A45" s="3">
        <f t="shared" si="1"/>
        <v>35</v>
      </c>
      <c r="B45" s="1" t="s">
        <v>8</v>
      </c>
      <c r="C45" s="2" t="s">
        <v>7</v>
      </c>
      <c r="D45" s="1"/>
      <c r="E45" s="1"/>
      <c r="F45" s="1"/>
      <c r="G45" s="1"/>
      <c r="H45" s="9" t="s">
        <v>6</v>
      </c>
      <c r="I45" s="8">
        <v>2257</v>
      </c>
      <c r="J45" s="22" t="s">
        <v>41</v>
      </c>
    </row>
    <row r="46" spans="1:10" ht="15">
      <c r="A46" s="3">
        <f t="shared" si="1"/>
        <v>36</v>
      </c>
      <c r="B46" s="1"/>
      <c r="C46" s="1"/>
      <c r="D46" s="1" t="s">
        <v>5</v>
      </c>
      <c r="E46" s="1"/>
      <c r="F46" s="1"/>
      <c r="G46" s="1"/>
      <c r="H46" s="1"/>
      <c r="I46" s="21">
        <f>+I44/I45</f>
        <v>1.4064164386415554</v>
      </c>
      <c r="J46" s="1" t="s">
        <v>4</v>
      </c>
    </row>
    <row r="47" spans="1:10" ht="15.75" thickBot="1">
      <c r="A47" s="3">
        <f t="shared" si="1"/>
        <v>37</v>
      </c>
      <c r="B47" s="1"/>
      <c r="C47" s="1"/>
      <c r="D47" s="1"/>
      <c r="E47" s="1"/>
      <c r="F47" s="1"/>
      <c r="G47" s="1"/>
      <c r="H47" s="1"/>
      <c r="I47" s="1"/>
      <c r="J47" s="1"/>
    </row>
    <row r="48" spans="1:15" ht="15.75" thickBot="1">
      <c r="A48" s="3">
        <f t="shared" si="1"/>
        <v>38</v>
      </c>
      <c r="B48" s="5" t="s">
        <v>3</v>
      </c>
      <c r="C48" s="2" t="s">
        <v>2</v>
      </c>
      <c r="D48" s="1"/>
      <c r="E48" s="1"/>
      <c r="F48" s="1"/>
      <c r="G48" s="1"/>
      <c r="H48" s="1"/>
      <c r="I48" s="6">
        <v>1.5</v>
      </c>
      <c r="J48" s="1"/>
      <c r="M48">
        <v>1</v>
      </c>
      <c r="N48">
        <v>37</v>
      </c>
      <c r="O48">
        <f>M48/N48</f>
        <v>0.02702702702702703</v>
      </c>
    </row>
    <row r="49" spans="1:15" ht="15">
      <c r="A49" s="3">
        <f t="shared" si="1"/>
        <v>39</v>
      </c>
      <c r="B49" s="5"/>
      <c r="C49" s="2" t="s">
        <v>1</v>
      </c>
      <c r="D49" s="1"/>
      <c r="E49" s="1"/>
      <c r="F49" s="1"/>
      <c r="G49" s="1"/>
      <c r="H49" s="1"/>
      <c r="I49" s="4"/>
      <c r="J49" s="1"/>
      <c r="N49">
        <v>26</v>
      </c>
      <c r="O49">
        <f>M48/N49</f>
        <v>0.038461538461538464</v>
      </c>
    </row>
    <row r="50" spans="1:10" ht="15">
      <c r="A50" s="3">
        <f t="shared" si="1"/>
        <v>40</v>
      </c>
      <c r="B50" s="1"/>
      <c r="C50" s="2" t="s">
        <v>0</v>
      </c>
      <c r="D50" s="1"/>
      <c r="E50" s="1"/>
      <c r="F50" s="1"/>
      <c r="G50" s="1"/>
      <c r="H50" s="1"/>
      <c r="I50" s="1"/>
      <c r="J50" s="1"/>
    </row>
  </sheetData>
  <mergeCells count="1">
    <mergeCell ref="A6:J6"/>
  </mergeCells>
  <printOptions/>
  <pageMargins left="0.75" right="0.75" top="1" bottom="1" header="0.5" footer="0.5"/>
  <pageSetup fitToHeight="1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Wickkiser International Companies,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Johnson</dc:creator>
  <cp:keywords/>
  <dc:description/>
  <cp:lastModifiedBy>Richard Johnson</cp:lastModifiedBy>
  <cp:lastPrinted>2004-12-23T16:58:36Z</cp:lastPrinted>
  <dcterms:created xsi:type="dcterms:W3CDTF">2004-05-21T15:24:36Z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100898</vt:lpwstr>
  </property>
  <property fmtid="{D5CDD505-2E9C-101B-9397-08002B2CF9AE}" pid="6" name="IsConfidenti">
    <vt:lpwstr>0</vt:lpwstr>
  </property>
  <property fmtid="{D5CDD505-2E9C-101B-9397-08002B2CF9AE}" pid="7" name="Dat">
    <vt:lpwstr>2010-05-25T00:00:00Z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2010-05-25T00:00:00Z</vt:lpwstr>
  </property>
  <property fmtid="{D5CDD505-2E9C-101B-9397-08002B2CF9AE}" pid="10" name="Pref">
    <vt:lpwstr>TC</vt:lpwstr>
  </property>
  <property fmtid="{D5CDD505-2E9C-101B-9397-08002B2CF9AE}" pid="11" name="CaseCompanyNam">
    <vt:lpwstr>CWA, Inc.</vt:lpwstr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