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2120" windowHeight="4770" activeTab="0"/>
  </bookViews>
  <sheets>
    <sheet name="Debt Activity 200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<sst xmlns="http://schemas.openxmlformats.org/spreadsheetml/2006/main" count="26" uniqueCount="26">
  <si>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Difference</t>
  </si>
  <si>
    <t>Amortize 17B</t>
  </si>
  <si>
    <t>Avista method</t>
  </si>
  <si>
    <t>2002 Purchases</t>
  </si>
  <si>
    <t>Amortize 17C</t>
  </si>
  <si>
    <t>2003 Purchases 10yr</t>
  </si>
  <si>
    <t>2004 Purchases 15yr</t>
  </si>
  <si>
    <t>2006 Purchases 30yr</t>
  </si>
  <si>
    <t>Avista's current method</t>
  </si>
  <si>
    <t>2004 Purchases 10yr</t>
  </si>
  <si>
    <t>2006 Purchases 12yr</t>
  </si>
  <si>
    <t>FERC 17</t>
  </si>
  <si>
    <t>2005 Purchases 30yr</t>
  </si>
  <si>
    <t>2003 Purchases 9yr</t>
  </si>
  <si>
    <t>2005 Purchases 10yr</t>
  </si>
  <si>
    <t>2002 Purchases 8yr</t>
  </si>
  <si>
    <t>Est. WA jurisdiction 63%</t>
  </si>
  <si>
    <t>Cumulative</t>
  </si>
  <si>
    <t>Line</t>
  </si>
  <si>
    <t>No.</t>
  </si>
  <si>
    <t>Notes:</t>
  </si>
  <si>
    <t xml:space="preserve">   Lines 7 - 12 detail the debt cost amortizating using Avista's chosen method</t>
  </si>
  <si>
    <t xml:space="preserve">   Line 13 details the yearly difference between the FERC 17 and Avista methods</t>
  </si>
  <si>
    <t xml:space="preserve">   Lines 1 - 6 detail the annual debt cost amortization following FERC 17</t>
  </si>
  <si>
    <t xml:space="preserve">   Line 14 is an accumulation of the difference between the methods.  In the last year the balance is zero.</t>
  </si>
  <si>
    <t xml:space="preserve">   Line 15 represents the Washington portion of the accumulated diffence.  This includes both electric and natural gas.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</si>
</sst>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/d/yy"/>
    <numFmt numFmtId="166" formatCode="0.000"/>
    <numFmt numFmtId="167" formatCode="0.000%"/>
    <numFmt numFmtId="168" formatCode="#,##0.0"/>
    <numFmt numFmtId="169" formatCode="0.0"/>
    <numFmt numFmtId="170" formatCode="#,##0.000_);[Red]\(#,##0.000\)"/>
    <numFmt numFmtId="171" formatCode="\(0.000\)%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mmm\-dd\-yyyy"/>
    <numFmt numFmtId="176" formatCode="0.0%"/>
    <numFmt numFmtId="177" formatCode="#,##0.0_);[Red]\(#,##0.0\)"/>
    <numFmt numFmtId="178" formatCode="000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8" fontId="0" fillId="0" borderId="0" xfId="0" applyNumberFormat="1" applyAlignment="1">
      <alignment/>
    </xf>
    <xf numFmtId="38" fontId="0" fillId="0" borderId="1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0" fillId="0" borderId="0" xfId="0" applyNumberFormat="1" applyFill="1" applyAlignment="1">
      <alignment/>
    </xf>
    <xf numFmtId="8" fontId="0" fillId="0" borderId="0" xfId="0" applyNumberFormat="1" applyAlignment="1">
      <alignment/>
    </xf>
    <xf numFmtId="0" fontId="0" fillId="0" borderId="0" xfId="0" applyBorder="1" applyAlignment="1">
      <alignment/>
    </xf>
    <xf numFmtId="38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8" fontId="3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ta\WWP\Debt%20Repurchase%20Economics%20WA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bt Activity 2008"/>
      <sheetName val="17b and 17c"/>
      <sheetName val="Avista Metho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X46"/>
  <sheetViews>
    <sheetView tabSelected="1" workbookViewId="0" topLeftCell="AG7">
      <selection activeCell="D29" sqref="D29"/>
    </sheetView>
  </sheetViews>
  <sheetFormatPr defaultColWidth="9.140625" defaultRowHeight="12.75"/>
  <cols>
    <col min="1" max="1" width="4.421875" style="0" bestFit="1" customWidth="1"/>
    <col min="2" max="2" width="21.421875" style="0" customWidth="1"/>
    <col min="3" max="8" width="9.7109375" style="0" bestFit="1" customWidth="1"/>
    <col min="9" max="18" width="10.28125" style="0" bestFit="1" customWidth="1"/>
    <col min="19" max="21" width="10.28125" style="0" customWidth="1"/>
    <col min="40" max="40" width="10.7109375" style="0" bestFit="1" customWidth="1"/>
  </cols>
  <sheetData>
    <row r="4" spans="1:50" s="8" customFormat="1" ht="12.75">
      <c r="A4" s="8" t="s">
        <v>18</v>
      </c>
      <c r="C4" s="8">
        <v>2002</v>
      </c>
      <c r="D4" s="8">
        <v>2003</v>
      </c>
      <c r="E4" s="8">
        <v>2004</v>
      </c>
      <c r="F4" s="8">
        <v>2005</v>
      </c>
      <c r="G4" s="8">
        <v>2006</v>
      </c>
      <c r="H4" s="8">
        <v>2007</v>
      </c>
      <c r="I4" s="8">
        <v>2008</v>
      </c>
      <c r="J4" s="8">
        <v>2009</v>
      </c>
      <c r="K4" s="8">
        <v>2010</v>
      </c>
      <c r="L4" s="8">
        <v>2011</v>
      </c>
      <c r="M4" s="8">
        <v>2012</v>
      </c>
      <c r="N4" s="8">
        <v>2013</v>
      </c>
      <c r="O4" s="8">
        <v>2014</v>
      </c>
      <c r="P4" s="8">
        <v>2015</v>
      </c>
      <c r="Q4" s="8">
        <v>2016</v>
      </c>
      <c r="R4" s="8">
        <v>2017</v>
      </c>
      <c r="S4" s="8">
        <v>2018</v>
      </c>
      <c r="T4" s="8">
        <v>2019</v>
      </c>
      <c r="U4" s="8">
        <v>2020</v>
      </c>
      <c r="V4" s="8">
        <v>2021</v>
      </c>
      <c r="W4" s="8">
        <v>2022</v>
      </c>
      <c r="X4" s="8">
        <v>2023</v>
      </c>
      <c r="Y4" s="8">
        <v>2024</v>
      </c>
      <c r="Z4" s="8">
        <v>2025</v>
      </c>
      <c r="AA4" s="8">
        <v>2026</v>
      </c>
      <c r="AB4" s="8">
        <v>2027</v>
      </c>
      <c r="AC4" s="8">
        <v>2028</v>
      </c>
      <c r="AD4" s="8">
        <v>2029</v>
      </c>
      <c r="AE4" s="8">
        <v>2030</v>
      </c>
      <c r="AF4" s="8">
        <v>2031</v>
      </c>
      <c r="AG4" s="8">
        <v>2032</v>
      </c>
      <c r="AH4" s="8">
        <v>2033</v>
      </c>
      <c r="AI4" s="8">
        <v>2034</v>
      </c>
      <c r="AJ4" s="8">
        <v>2035</v>
      </c>
      <c r="AK4" s="8">
        <v>2036</v>
      </c>
      <c r="AL4" s="8">
        <v>2037</v>
      </c>
      <c r="AM4" s="8">
        <v>2038</v>
      </c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2.75">
      <c r="A5" s="8" t="s">
        <v>19</v>
      </c>
      <c r="B5" t="s">
        <v>1</v>
      </c>
      <c r="J5" s="1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12.75">
      <c r="A6" s="8">
        <v>1</v>
      </c>
      <c r="B6" t="s">
        <v>3</v>
      </c>
      <c r="C6" s="1">
        <v>3990946.4120591087</v>
      </c>
      <c r="D6" s="1">
        <v>6024381.205314675</v>
      </c>
      <c r="E6" s="1">
        <v>695734.2862563081</v>
      </c>
      <c r="F6" s="1">
        <v>695734.2862563081</v>
      </c>
      <c r="G6" s="1">
        <v>695734.2862563081</v>
      </c>
      <c r="H6" s="1">
        <v>695734.2862563077</v>
      </c>
      <c r="I6" s="1">
        <v>430730.41406786285</v>
      </c>
      <c r="J6" s="1">
        <v>-84346.50208201894</v>
      </c>
      <c r="K6" s="1">
        <v>-84346.50208201894</v>
      </c>
      <c r="L6" s="1">
        <v>-84346.50208201894</v>
      </c>
      <c r="M6" s="1">
        <v>-84346.50208201894</v>
      </c>
      <c r="N6" s="1">
        <v>-84346.50208201894</v>
      </c>
      <c r="O6" s="1">
        <v>-84346.50208201894</v>
      </c>
      <c r="P6" s="1">
        <v>-84346.50208201894</v>
      </c>
      <c r="Q6" s="1">
        <v>-84346.50208201894</v>
      </c>
      <c r="R6" s="1">
        <v>-84346.50208201894</v>
      </c>
      <c r="S6" s="1">
        <v>-84346.50208201894</v>
      </c>
      <c r="T6" s="1">
        <v>-84346.50208201894</v>
      </c>
      <c r="U6" s="1">
        <v>-84346.50208201894</v>
      </c>
      <c r="V6" s="1">
        <v>-84346.50208201894</v>
      </c>
      <c r="W6" s="1">
        <v>-84346.50208201894</v>
      </c>
      <c r="X6" s="1">
        <v>-84346.50208201894</v>
      </c>
      <c r="Y6" s="1">
        <v>-84346.50208201894</v>
      </c>
      <c r="Z6" s="1">
        <v>-84346.50208201894</v>
      </c>
      <c r="AA6" s="1">
        <v>-84346.50208201894</v>
      </c>
      <c r="AB6" s="1">
        <v>-84346.50208201894</v>
      </c>
      <c r="AC6" s="1">
        <v>-77317.62690851837</v>
      </c>
      <c r="AD6" s="1">
        <v>0</v>
      </c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12.75">
      <c r="A7" s="8"/>
      <c r="B7" t="s">
        <v>4</v>
      </c>
      <c r="C7" s="1"/>
      <c r="D7" s="1"/>
      <c r="E7" s="1"/>
      <c r="F7" s="1"/>
      <c r="G7" s="1"/>
      <c r="H7" s="1"/>
      <c r="I7" s="1"/>
      <c r="J7" s="1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12.75">
      <c r="A8" s="8">
        <v>2</v>
      </c>
      <c r="B8" t="s">
        <v>5</v>
      </c>
      <c r="C8" s="1"/>
      <c r="D8" s="1">
        <v>88201.04916666666</v>
      </c>
      <c r="E8" s="1">
        <v>273504.371</v>
      </c>
      <c r="F8" s="1">
        <v>273504.371</v>
      </c>
      <c r="G8" s="1">
        <v>273504.371</v>
      </c>
      <c r="H8" s="1">
        <v>273504.371</v>
      </c>
      <c r="I8" s="1">
        <v>273504.371</v>
      </c>
      <c r="J8" s="1">
        <v>273504.371</v>
      </c>
      <c r="K8" s="1">
        <v>273504.371</v>
      </c>
      <c r="L8" s="1">
        <v>273504.371</v>
      </c>
      <c r="M8" s="1">
        <v>273504.371</v>
      </c>
      <c r="N8" s="1">
        <v>185303.32183333364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12.75">
      <c r="A9" s="8">
        <v>3</v>
      </c>
      <c r="B9" t="s">
        <v>6</v>
      </c>
      <c r="C9" s="1"/>
      <c r="D9" s="1"/>
      <c r="E9" s="1">
        <v>257863.1335985488</v>
      </c>
      <c r="F9" s="1">
        <v>482992.9669748753</v>
      </c>
      <c r="G9" s="1">
        <v>482992.9669748753</v>
      </c>
      <c r="H9" s="1">
        <v>482992.9669748753</v>
      </c>
      <c r="I9" s="1">
        <v>482992.9669748753</v>
      </c>
      <c r="J9" s="1">
        <v>482992.9669748753</v>
      </c>
      <c r="K9" s="1">
        <v>482992.9669748753</v>
      </c>
      <c r="L9" s="1">
        <v>482992.9669748753</v>
      </c>
      <c r="M9" s="1">
        <v>482992.9669748753</v>
      </c>
      <c r="N9" s="1">
        <v>482992.9669748753</v>
      </c>
      <c r="O9" s="1">
        <v>482992.9669748753</v>
      </c>
      <c r="P9" s="1">
        <v>482992.9669748753</v>
      </c>
      <c r="Q9" s="1">
        <v>482992.9669748753</v>
      </c>
      <c r="R9" s="1">
        <v>482992.9669748753</v>
      </c>
      <c r="S9" s="1">
        <v>482992.9669748753</v>
      </c>
      <c r="T9" s="1">
        <v>225129.83337632666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12.75">
      <c r="A10" s="8">
        <v>4</v>
      </c>
      <c r="B10" t="s">
        <v>12</v>
      </c>
      <c r="C10" s="1"/>
      <c r="D10" s="1"/>
      <c r="E10" s="1"/>
      <c r="F10" s="1">
        <v>54770.30266666667</v>
      </c>
      <c r="G10" s="1">
        <v>56556.460333333336</v>
      </c>
      <c r="H10" s="1">
        <v>56556.460333333336</v>
      </c>
      <c r="I10" s="1">
        <v>56556.460333333336</v>
      </c>
      <c r="J10" s="1">
        <v>56556.460333333336</v>
      </c>
      <c r="K10" s="1">
        <v>56556.460333333336</v>
      </c>
      <c r="L10" s="1">
        <v>56556.460333333336</v>
      </c>
      <c r="M10" s="1">
        <v>56556.460333333336</v>
      </c>
      <c r="N10" s="1">
        <v>56556.460333333336</v>
      </c>
      <c r="O10" s="1">
        <v>56556.460333333336</v>
      </c>
      <c r="P10" s="1">
        <v>56556.460333333336</v>
      </c>
      <c r="Q10" s="1">
        <v>56556.460333333336</v>
      </c>
      <c r="R10" s="1">
        <v>56556.460333333336</v>
      </c>
      <c r="S10" s="1">
        <v>56556.460333333336</v>
      </c>
      <c r="T10" s="1">
        <v>56556.460333333336</v>
      </c>
      <c r="U10" s="1">
        <v>56556.460333333336</v>
      </c>
      <c r="V10" s="1">
        <v>56556.460333333336</v>
      </c>
      <c r="W10" s="1">
        <v>56556.460333333336</v>
      </c>
      <c r="X10" s="1">
        <v>56556.460333333336</v>
      </c>
      <c r="Y10" s="1">
        <v>56556.460333333336</v>
      </c>
      <c r="Z10" s="1">
        <v>56556.460333333336</v>
      </c>
      <c r="AA10" s="1">
        <v>56556.460333333336</v>
      </c>
      <c r="AB10" s="1">
        <v>56556.460333333336</v>
      </c>
      <c r="AC10" s="1">
        <v>56556.460333333336</v>
      </c>
      <c r="AD10" s="1">
        <v>56556.460333333336</v>
      </c>
      <c r="AE10" s="1">
        <v>56556.460333333336</v>
      </c>
      <c r="AF10" s="1">
        <v>56556.460333333336</v>
      </c>
      <c r="AG10" s="1">
        <v>56556.460333333336</v>
      </c>
      <c r="AH10" s="1">
        <v>56556.460333333336</v>
      </c>
      <c r="AI10" s="1">
        <v>56556.46033333328</v>
      </c>
      <c r="AJ10" s="1">
        <v>1786.1576666664623</v>
      </c>
      <c r="AK10" s="1">
        <v>0</v>
      </c>
      <c r="AL10" s="1">
        <v>0</v>
      </c>
      <c r="AM10" s="1">
        <v>0</v>
      </c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12.75">
      <c r="A11" s="8">
        <v>5</v>
      </c>
      <c r="B11" t="s">
        <v>7</v>
      </c>
      <c r="C11" s="1"/>
      <c r="D11" s="1"/>
      <c r="E11" s="1"/>
      <c r="F11" s="1"/>
      <c r="G11" s="1">
        <v>8450.95270491803</v>
      </c>
      <c r="H11" s="1">
        <v>15855.134098360653</v>
      </c>
      <c r="I11" s="1">
        <v>15855.134098360653</v>
      </c>
      <c r="J11" s="1">
        <v>15855.134098360653</v>
      </c>
      <c r="K11" s="1">
        <v>15855.134098360653</v>
      </c>
      <c r="L11" s="1">
        <v>15855.134098360653</v>
      </c>
      <c r="M11" s="1">
        <v>15855.134098360653</v>
      </c>
      <c r="N11" s="1">
        <v>15855.134098360653</v>
      </c>
      <c r="O11" s="1">
        <v>15855.134098360653</v>
      </c>
      <c r="P11" s="1">
        <v>15855.134098360653</v>
      </c>
      <c r="Q11" s="1">
        <v>15855.134098360653</v>
      </c>
      <c r="R11" s="1">
        <v>15855.134098360653</v>
      </c>
      <c r="S11" s="1">
        <v>15855.134098360653</v>
      </c>
      <c r="T11" s="1">
        <v>15855.134098360653</v>
      </c>
      <c r="U11" s="1">
        <v>15855.134098360653</v>
      </c>
      <c r="V11" s="1">
        <v>15855.134098360653</v>
      </c>
      <c r="W11" s="1">
        <v>15855.134098360653</v>
      </c>
      <c r="X11" s="1">
        <v>15855.134098360653</v>
      </c>
      <c r="Y11" s="1">
        <v>15855.134098360653</v>
      </c>
      <c r="Z11" s="1">
        <v>15855.134098360653</v>
      </c>
      <c r="AA11" s="1">
        <v>15855.134098360653</v>
      </c>
      <c r="AB11" s="1">
        <v>15855.134098360653</v>
      </c>
      <c r="AC11" s="1">
        <v>15855.134098360653</v>
      </c>
      <c r="AD11" s="1">
        <v>15855.134098360653</v>
      </c>
      <c r="AE11" s="1">
        <v>15855.134098360653</v>
      </c>
      <c r="AF11" s="1">
        <v>15855.134098360653</v>
      </c>
      <c r="AG11" s="1">
        <v>15855.134098360653</v>
      </c>
      <c r="AH11" s="1">
        <v>15855.134098360653</v>
      </c>
      <c r="AI11" s="1">
        <v>15855.134098360653</v>
      </c>
      <c r="AJ11" s="1">
        <v>15855.134098360653</v>
      </c>
      <c r="AK11" s="1">
        <v>14729.104098360898</v>
      </c>
      <c r="AL11" s="1">
        <v>602.644344262324</v>
      </c>
      <c r="AM11" s="1">
        <v>0</v>
      </c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12.75">
      <c r="A12" s="8"/>
      <c r="C12" s="1"/>
      <c r="D12" s="1"/>
      <c r="E12" s="1"/>
      <c r="F12" s="1"/>
      <c r="G12" s="1"/>
      <c r="H12" s="1"/>
      <c r="I12" s="1"/>
      <c r="J12" s="1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12.75">
      <c r="A13" s="8">
        <v>6</v>
      </c>
      <c r="B13" t="s">
        <v>11</v>
      </c>
      <c r="C13" s="1">
        <f aca="true" t="shared" si="0" ref="C13:I13">SUM(C6:C12)</f>
        <v>3990946.4120591087</v>
      </c>
      <c r="D13" s="1">
        <f t="shared" si="0"/>
        <v>6112582.254481342</v>
      </c>
      <c r="E13" s="1">
        <f t="shared" si="0"/>
        <v>1227101.7908548568</v>
      </c>
      <c r="F13" s="1">
        <f t="shared" si="0"/>
        <v>1507001.9268978501</v>
      </c>
      <c r="G13" s="1">
        <f t="shared" si="0"/>
        <v>1517239.037269435</v>
      </c>
      <c r="H13" s="1">
        <f t="shared" si="0"/>
        <v>1524643.2186628769</v>
      </c>
      <c r="I13" s="1">
        <f t="shared" si="0"/>
        <v>1259639.3464744322</v>
      </c>
      <c r="J13" s="1">
        <f aca="true" t="shared" si="1" ref="J13:AM13">SUM(J6:J12)</f>
        <v>744562.4303245504</v>
      </c>
      <c r="K13" s="1">
        <f t="shared" si="1"/>
        <v>744562.4303245504</v>
      </c>
      <c r="L13" s="1">
        <f t="shared" si="1"/>
        <v>744562.4303245504</v>
      </c>
      <c r="M13" s="1">
        <f t="shared" si="1"/>
        <v>744562.4303245504</v>
      </c>
      <c r="N13" s="1">
        <f t="shared" si="1"/>
        <v>656361.381157884</v>
      </c>
      <c r="O13" s="1">
        <f t="shared" si="1"/>
        <v>471058.0593245504</v>
      </c>
      <c r="P13" s="1">
        <f t="shared" si="1"/>
        <v>471058.0593245504</v>
      </c>
      <c r="Q13" s="1">
        <f t="shared" si="1"/>
        <v>471058.0593245504</v>
      </c>
      <c r="R13" s="1">
        <f t="shared" si="1"/>
        <v>471058.0593245504</v>
      </c>
      <c r="S13" s="1">
        <f t="shared" si="1"/>
        <v>471058.0593245504</v>
      </c>
      <c r="T13" s="1">
        <f t="shared" si="1"/>
        <v>213194.92572600173</v>
      </c>
      <c r="U13" s="1">
        <f t="shared" si="1"/>
        <v>-11934.907650324949</v>
      </c>
      <c r="V13" s="1">
        <f t="shared" si="1"/>
        <v>-11934.907650324949</v>
      </c>
      <c r="W13" s="1">
        <f t="shared" si="1"/>
        <v>-11934.907650324949</v>
      </c>
      <c r="X13" s="1">
        <f t="shared" si="1"/>
        <v>-11934.907650324949</v>
      </c>
      <c r="Y13" s="1">
        <f t="shared" si="1"/>
        <v>-11934.907650324949</v>
      </c>
      <c r="Z13" s="1">
        <f t="shared" si="1"/>
        <v>-11934.907650324949</v>
      </c>
      <c r="AA13" s="1">
        <f t="shared" si="1"/>
        <v>-11934.907650324949</v>
      </c>
      <c r="AB13" s="1">
        <f t="shared" si="1"/>
        <v>-11934.907650324949</v>
      </c>
      <c r="AC13" s="1">
        <f t="shared" si="1"/>
        <v>-4906.0324768243845</v>
      </c>
      <c r="AD13" s="1">
        <f t="shared" si="1"/>
        <v>72411.59443169399</v>
      </c>
      <c r="AE13" s="1">
        <f t="shared" si="1"/>
        <v>72411.59443169399</v>
      </c>
      <c r="AF13" s="1">
        <f t="shared" si="1"/>
        <v>72411.59443169399</v>
      </c>
      <c r="AG13" s="1">
        <f t="shared" si="1"/>
        <v>72411.59443169399</v>
      </c>
      <c r="AH13" s="1">
        <f t="shared" si="1"/>
        <v>72411.59443169399</v>
      </c>
      <c r="AI13" s="1">
        <f t="shared" si="1"/>
        <v>72411.59443169393</v>
      </c>
      <c r="AJ13" s="1">
        <f t="shared" si="1"/>
        <v>17641.291765027116</v>
      </c>
      <c r="AK13" s="1">
        <f t="shared" si="1"/>
        <v>14729.104098360898</v>
      </c>
      <c r="AL13" s="1">
        <f t="shared" si="1"/>
        <v>602.644344262324</v>
      </c>
      <c r="AM13" s="1">
        <f t="shared" si="1"/>
        <v>0</v>
      </c>
      <c r="AN13" s="3">
        <f>SUM(C13:AM13)</f>
        <v>23709307.624623135</v>
      </c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12.75">
      <c r="A14" s="8"/>
      <c r="K14" s="1"/>
      <c r="L14" s="1"/>
      <c r="M14" s="1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12.75">
      <c r="A15" s="8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12.75">
      <c r="A16" s="8"/>
      <c r="B16" t="s">
        <v>8</v>
      </c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12.75">
      <c r="A17" s="8">
        <v>7</v>
      </c>
      <c r="B17" t="s">
        <v>15</v>
      </c>
      <c r="C17" s="4">
        <v>700578.5915216736</v>
      </c>
      <c r="D17" s="4">
        <v>1299275.389154542</v>
      </c>
      <c r="E17" s="4">
        <v>1299275.389154542</v>
      </c>
      <c r="F17" s="4">
        <v>1299275.389154542</v>
      </c>
      <c r="G17" s="4">
        <v>1299275.389154542</v>
      </c>
      <c r="H17" s="4">
        <v>1299275.389154542</v>
      </c>
      <c r="I17" s="4">
        <v>1299275.389154542</v>
      </c>
      <c r="J17" s="4">
        <v>1299275.389154542</v>
      </c>
      <c r="K17" s="4">
        <v>1299275.389154542</v>
      </c>
      <c r="L17" s="4">
        <v>454312.3052419897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7"/>
      <c r="AO17" s="7"/>
      <c r="AP17" s="7"/>
      <c r="AQ17" s="7"/>
      <c r="AR17" s="7"/>
      <c r="AS17" s="7"/>
      <c r="AT17" s="7"/>
      <c r="AU17" s="7"/>
      <c r="AV17" s="7"/>
      <c r="AW17" s="6"/>
      <c r="AX17" s="6"/>
    </row>
    <row r="18" spans="1:50" ht="12.75">
      <c r="A18" s="8">
        <v>8</v>
      </c>
      <c r="B18" t="s">
        <v>13</v>
      </c>
      <c r="C18" s="4"/>
      <c r="D18" s="4">
        <v>133785.111</v>
      </c>
      <c r="E18" s="4">
        <v>282019.68748359336</v>
      </c>
      <c r="F18" s="4">
        <v>282019.68748359336</v>
      </c>
      <c r="G18" s="4">
        <v>282019.68748359336</v>
      </c>
      <c r="H18" s="4">
        <v>282019.68748359336</v>
      </c>
      <c r="I18" s="4">
        <v>282019.68748359336</v>
      </c>
      <c r="J18" s="4">
        <v>282019.68748359336</v>
      </c>
      <c r="K18" s="4">
        <v>282019.68748359336</v>
      </c>
      <c r="L18" s="4">
        <v>238041.09233454338</v>
      </c>
      <c r="M18" s="4">
        <v>153080.53545454546</v>
      </c>
      <c r="N18" s="4">
        <v>153080.53545454546</v>
      </c>
      <c r="O18" s="4">
        <v>82918.62337121234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7"/>
      <c r="AO18" s="7"/>
      <c r="AP18" s="7"/>
      <c r="AQ18" s="7"/>
      <c r="AR18" s="7"/>
      <c r="AS18" s="7"/>
      <c r="AT18" s="7"/>
      <c r="AU18" s="7"/>
      <c r="AV18" s="7"/>
      <c r="AW18" s="6"/>
      <c r="AX18" s="6"/>
    </row>
    <row r="19" spans="1:50" ht="12.75">
      <c r="A19" s="8">
        <v>9</v>
      </c>
      <c r="B19" t="s">
        <v>9</v>
      </c>
      <c r="C19" s="4"/>
      <c r="D19" s="4"/>
      <c r="E19" s="4">
        <v>257863.1335985488</v>
      </c>
      <c r="F19" s="4">
        <v>720945.7568195189</v>
      </c>
      <c r="G19" s="4">
        <v>720945.7568195189</v>
      </c>
      <c r="H19" s="4">
        <v>720945.7568195189</v>
      </c>
      <c r="I19" s="4">
        <v>720945.7568195189</v>
      </c>
      <c r="J19" s="4">
        <v>720945.7568195189</v>
      </c>
      <c r="K19" s="4">
        <v>720945.7568195189</v>
      </c>
      <c r="L19" s="4">
        <v>720945.7568195189</v>
      </c>
      <c r="M19" s="4">
        <v>720945.7568195189</v>
      </c>
      <c r="N19" s="4">
        <v>720945.7568195189</v>
      </c>
      <c r="O19" s="4">
        <v>498519.55964891135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7"/>
      <c r="AO19" s="7"/>
      <c r="AP19" s="7"/>
      <c r="AQ19" s="7"/>
      <c r="AR19" s="7"/>
      <c r="AS19" s="7"/>
      <c r="AT19" s="7"/>
      <c r="AU19" s="7"/>
      <c r="AV19" s="7"/>
      <c r="AW19" s="6"/>
      <c r="AX19" s="6"/>
    </row>
    <row r="20" spans="1:50" ht="12.75">
      <c r="A20" s="8">
        <v>10</v>
      </c>
      <c r="B20" t="s">
        <v>14</v>
      </c>
      <c r="C20" s="4"/>
      <c r="D20" s="4"/>
      <c r="E20" s="4"/>
      <c r="F20" s="4">
        <v>54770.30266666667</v>
      </c>
      <c r="G20" s="4">
        <v>166045.31113954418</v>
      </c>
      <c r="H20" s="4">
        <v>166045.31113954418</v>
      </c>
      <c r="I20" s="4">
        <v>166045.31113954418</v>
      </c>
      <c r="J20" s="4">
        <v>166045.31113954418</v>
      </c>
      <c r="K20" s="4">
        <v>166045.31113954418</v>
      </c>
      <c r="L20" s="4">
        <v>166045.31113954418</v>
      </c>
      <c r="M20" s="4">
        <v>166045.31113954418</v>
      </c>
      <c r="N20" s="4">
        <v>166045.31113954418</v>
      </c>
      <c r="O20" s="4">
        <v>166045.31113954418</v>
      </c>
      <c r="P20" s="4">
        <v>147515.7070774357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7"/>
      <c r="AO20" s="7"/>
      <c r="AP20" s="7"/>
      <c r="AQ20" s="7"/>
      <c r="AR20" s="7"/>
      <c r="AS20" s="7"/>
      <c r="AT20" s="7"/>
      <c r="AU20" s="7"/>
      <c r="AV20" s="7"/>
      <c r="AW20" s="6"/>
      <c r="AX20" s="6"/>
    </row>
    <row r="21" spans="1:50" ht="12.75">
      <c r="A21" s="8">
        <v>11</v>
      </c>
      <c r="B21" t="s">
        <v>10</v>
      </c>
      <c r="C21" s="4"/>
      <c r="D21" s="4"/>
      <c r="E21" s="4"/>
      <c r="F21" s="4"/>
      <c r="G21" s="4">
        <v>8450.95270491803</v>
      </c>
      <c r="H21" s="4">
        <v>41748.05093525179</v>
      </c>
      <c r="I21" s="4">
        <v>41748.05093525179</v>
      </c>
      <c r="J21" s="4">
        <v>41748.05093525179</v>
      </c>
      <c r="K21" s="4">
        <v>41748.05093525179</v>
      </c>
      <c r="L21" s="4">
        <v>41748.05093525179</v>
      </c>
      <c r="M21" s="4">
        <v>41748.05093525179</v>
      </c>
      <c r="N21" s="4">
        <v>41748.05093525179</v>
      </c>
      <c r="O21" s="4">
        <v>41748.05093525179</v>
      </c>
      <c r="P21" s="4">
        <v>41748.05093525179</v>
      </c>
      <c r="Q21" s="4">
        <v>41748.05093525179</v>
      </c>
      <c r="R21" s="4">
        <v>41748.05093525179</v>
      </c>
      <c r="S21" s="4">
        <v>15902.077007312266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7"/>
      <c r="AO21" s="7"/>
      <c r="AP21" s="7"/>
      <c r="AQ21" s="7"/>
      <c r="AR21" s="7"/>
      <c r="AS21" s="7"/>
      <c r="AT21" s="7"/>
      <c r="AU21" s="7"/>
      <c r="AV21" s="7"/>
      <c r="AW21" s="6"/>
      <c r="AX21" s="6"/>
    </row>
    <row r="22" spans="1:50" ht="12.75">
      <c r="A22" s="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3"/>
      <c r="AO22" s="3"/>
      <c r="AP22" s="3"/>
      <c r="AQ22" s="3"/>
      <c r="AR22" s="3"/>
      <c r="AS22" s="3"/>
      <c r="AT22" s="3"/>
      <c r="AU22" s="3"/>
      <c r="AV22" s="3"/>
      <c r="AW22" s="6"/>
      <c r="AX22" s="6"/>
    </row>
    <row r="23" spans="1:50" ht="12.75">
      <c r="A23" s="8">
        <v>12</v>
      </c>
      <c r="B23" t="s">
        <v>2</v>
      </c>
      <c r="C23" s="2">
        <f aca="true" t="shared" si="2" ref="C23:J23">SUM(C17:C22)</f>
        <v>700578.5915216736</v>
      </c>
      <c r="D23" s="2">
        <f t="shared" si="2"/>
        <v>1433060.500154542</v>
      </c>
      <c r="E23" s="2">
        <f t="shared" si="2"/>
        <v>1839158.2102366842</v>
      </c>
      <c r="F23" s="2">
        <f t="shared" si="2"/>
        <v>2357011.136124321</v>
      </c>
      <c r="G23" s="2">
        <f t="shared" si="2"/>
        <v>2476737.0973021165</v>
      </c>
      <c r="H23" s="2">
        <f t="shared" si="2"/>
        <v>2510034.19553245</v>
      </c>
      <c r="I23" s="2">
        <f t="shared" si="2"/>
        <v>2510034.19553245</v>
      </c>
      <c r="J23" s="2">
        <f t="shared" si="2"/>
        <v>2510034.19553245</v>
      </c>
      <c r="K23" s="2">
        <f aca="true" t="shared" si="3" ref="K23:AM23">SUM(K17:K22)</f>
        <v>2510034.19553245</v>
      </c>
      <c r="L23" s="2">
        <f t="shared" si="3"/>
        <v>1621092.5164708481</v>
      </c>
      <c r="M23" s="2">
        <f t="shared" si="3"/>
        <v>1081819.6543488605</v>
      </c>
      <c r="N23" s="2">
        <f t="shared" si="3"/>
        <v>1081819.6543488605</v>
      </c>
      <c r="O23" s="2">
        <f t="shared" si="3"/>
        <v>789231.5450949197</v>
      </c>
      <c r="P23" s="2">
        <f t="shared" si="3"/>
        <v>189263.7580126875</v>
      </c>
      <c r="Q23" s="2">
        <f t="shared" si="3"/>
        <v>41748.05093525179</v>
      </c>
      <c r="R23" s="2">
        <f t="shared" si="3"/>
        <v>41748.05093525179</v>
      </c>
      <c r="S23" s="2">
        <f t="shared" si="3"/>
        <v>15902.077007312266</v>
      </c>
      <c r="T23" s="2">
        <f t="shared" si="3"/>
        <v>0</v>
      </c>
      <c r="U23" s="2">
        <f t="shared" si="3"/>
        <v>0</v>
      </c>
      <c r="V23" s="2">
        <f t="shared" si="3"/>
        <v>0</v>
      </c>
      <c r="W23" s="2">
        <f t="shared" si="3"/>
        <v>0</v>
      </c>
      <c r="X23" s="2">
        <f t="shared" si="3"/>
        <v>0</v>
      </c>
      <c r="Y23" s="2">
        <f t="shared" si="3"/>
        <v>0</v>
      </c>
      <c r="Z23" s="2">
        <f t="shared" si="3"/>
        <v>0</v>
      </c>
      <c r="AA23" s="2">
        <f t="shared" si="3"/>
        <v>0</v>
      </c>
      <c r="AB23" s="2">
        <f t="shared" si="3"/>
        <v>0</v>
      </c>
      <c r="AC23" s="2">
        <f t="shared" si="3"/>
        <v>0</v>
      </c>
      <c r="AD23" s="2">
        <f t="shared" si="3"/>
        <v>0</v>
      </c>
      <c r="AE23" s="2">
        <f t="shared" si="3"/>
        <v>0</v>
      </c>
      <c r="AF23" s="2">
        <f t="shared" si="3"/>
        <v>0</v>
      </c>
      <c r="AG23" s="2">
        <f t="shared" si="3"/>
        <v>0</v>
      </c>
      <c r="AH23" s="2">
        <f t="shared" si="3"/>
        <v>0</v>
      </c>
      <c r="AI23" s="2">
        <f t="shared" si="3"/>
        <v>0</v>
      </c>
      <c r="AJ23" s="2">
        <f t="shared" si="3"/>
        <v>0</v>
      </c>
      <c r="AK23" s="2">
        <f t="shared" si="3"/>
        <v>0</v>
      </c>
      <c r="AL23" s="2">
        <f t="shared" si="3"/>
        <v>0</v>
      </c>
      <c r="AM23" s="2">
        <f t="shared" si="3"/>
        <v>0</v>
      </c>
      <c r="AN23" s="3">
        <f>SUM(C23:AM23)</f>
        <v>23709307.624623135</v>
      </c>
      <c r="AO23" s="3"/>
      <c r="AP23" s="3"/>
      <c r="AQ23" s="3"/>
      <c r="AR23" s="3"/>
      <c r="AS23" s="3"/>
      <c r="AT23" s="3"/>
      <c r="AU23" s="3"/>
      <c r="AV23" s="3"/>
      <c r="AW23" s="6"/>
      <c r="AX23" s="6"/>
    </row>
    <row r="24" spans="1:50" ht="12.75">
      <c r="A24" s="8"/>
      <c r="K24" s="1"/>
      <c r="L24" s="1"/>
      <c r="M24" s="1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3:50" s="8" customFormat="1" ht="12.75">
      <c r="C25" s="8">
        <v>2002</v>
      </c>
      <c r="D25" s="8">
        <v>2003</v>
      </c>
      <c r="E25" s="8">
        <v>2004</v>
      </c>
      <c r="F25" s="8">
        <v>2005</v>
      </c>
      <c r="G25" s="8">
        <v>2006</v>
      </c>
      <c r="H25" s="8">
        <v>2007</v>
      </c>
      <c r="I25" s="8">
        <v>2008</v>
      </c>
      <c r="J25" s="8">
        <v>2009</v>
      </c>
      <c r="K25" s="8">
        <v>2010</v>
      </c>
      <c r="L25" s="8">
        <v>2011</v>
      </c>
      <c r="M25" s="8">
        <v>2012</v>
      </c>
      <c r="N25" s="8">
        <v>2013</v>
      </c>
      <c r="O25" s="8">
        <v>2014</v>
      </c>
      <c r="P25" s="8">
        <v>2015</v>
      </c>
      <c r="Q25" s="8">
        <v>2016</v>
      </c>
      <c r="R25" s="8">
        <v>2017</v>
      </c>
      <c r="S25" s="8">
        <v>2018</v>
      </c>
      <c r="T25" s="8">
        <v>2019</v>
      </c>
      <c r="U25" s="8">
        <v>2020</v>
      </c>
      <c r="V25" s="8">
        <v>2021</v>
      </c>
      <c r="W25" s="8">
        <v>2022</v>
      </c>
      <c r="X25" s="8">
        <v>2023</v>
      </c>
      <c r="Y25" s="8">
        <v>2024</v>
      </c>
      <c r="Z25" s="8">
        <v>2025</v>
      </c>
      <c r="AA25" s="8">
        <v>2026</v>
      </c>
      <c r="AB25" s="8">
        <v>2027</v>
      </c>
      <c r="AC25" s="8">
        <v>2028</v>
      </c>
      <c r="AD25" s="8">
        <v>2029</v>
      </c>
      <c r="AE25" s="8">
        <v>2030</v>
      </c>
      <c r="AF25" s="8">
        <v>2031</v>
      </c>
      <c r="AG25" s="8">
        <v>2032</v>
      </c>
      <c r="AH25" s="8">
        <v>2033</v>
      </c>
      <c r="AI25" s="8">
        <v>2034</v>
      </c>
      <c r="AJ25" s="8">
        <v>2035</v>
      </c>
      <c r="AK25" s="8">
        <v>2036</v>
      </c>
      <c r="AL25" s="8">
        <v>2037</v>
      </c>
      <c r="AM25" s="8">
        <v>2038</v>
      </c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12.75">
      <c r="A26" s="10">
        <v>13</v>
      </c>
      <c r="B26" s="11" t="s">
        <v>0</v>
      </c>
      <c r="C26" s="12">
        <f aca="true" t="shared" si="4" ref="C26:I26">+C13-C23</f>
        <v>3290367.820537435</v>
      </c>
      <c r="D26" s="12">
        <f t="shared" si="4"/>
        <v>4679521.7543268</v>
      </c>
      <c r="E26" s="12">
        <f t="shared" si="4"/>
        <v>-612056.4193818273</v>
      </c>
      <c r="F26" s="12">
        <f t="shared" si="4"/>
        <v>-850009.2092264707</v>
      </c>
      <c r="G26" s="12">
        <f t="shared" si="4"/>
        <v>-959498.0600326816</v>
      </c>
      <c r="H26" s="12">
        <f t="shared" si="4"/>
        <v>-985390.9768695731</v>
      </c>
      <c r="I26" s="12">
        <f t="shared" si="4"/>
        <v>-1250394.8490580178</v>
      </c>
      <c r="J26" s="12">
        <f aca="true" t="shared" si="5" ref="J26:AM26">+J13-J23</f>
        <v>-1765471.7652078997</v>
      </c>
      <c r="K26" s="12">
        <f t="shared" si="5"/>
        <v>-1765471.7652078997</v>
      </c>
      <c r="L26" s="12">
        <f t="shared" si="5"/>
        <v>-876530.0861462977</v>
      </c>
      <c r="M26" s="12">
        <f t="shared" si="5"/>
        <v>-337257.2240243101</v>
      </c>
      <c r="N26" s="12">
        <f t="shared" si="5"/>
        <v>-425458.27319097647</v>
      </c>
      <c r="O26" s="12">
        <f t="shared" si="5"/>
        <v>-318173.48577036936</v>
      </c>
      <c r="P26" s="12">
        <f t="shared" si="5"/>
        <v>281794.3013118629</v>
      </c>
      <c r="Q26" s="12">
        <f t="shared" si="5"/>
        <v>429310.0083892986</v>
      </c>
      <c r="R26" s="12">
        <f t="shared" si="5"/>
        <v>429310.0083892986</v>
      </c>
      <c r="S26" s="12">
        <f t="shared" si="5"/>
        <v>455155.9823172381</v>
      </c>
      <c r="T26" s="12">
        <f t="shared" si="5"/>
        <v>213194.92572600173</v>
      </c>
      <c r="U26" s="12">
        <f t="shared" si="5"/>
        <v>-11934.907650324949</v>
      </c>
      <c r="V26" s="12">
        <f t="shared" si="5"/>
        <v>-11934.907650324949</v>
      </c>
      <c r="W26" s="12">
        <f t="shared" si="5"/>
        <v>-11934.907650324949</v>
      </c>
      <c r="X26" s="12">
        <f t="shared" si="5"/>
        <v>-11934.907650324949</v>
      </c>
      <c r="Y26" s="12">
        <f t="shared" si="5"/>
        <v>-11934.907650324949</v>
      </c>
      <c r="Z26" s="12">
        <f t="shared" si="5"/>
        <v>-11934.907650324949</v>
      </c>
      <c r="AA26" s="12">
        <f t="shared" si="5"/>
        <v>-11934.907650324949</v>
      </c>
      <c r="AB26" s="12">
        <f t="shared" si="5"/>
        <v>-11934.907650324949</v>
      </c>
      <c r="AC26" s="12">
        <f t="shared" si="5"/>
        <v>-4906.0324768243845</v>
      </c>
      <c r="AD26" s="12">
        <f t="shared" si="5"/>
        <v>72411.59443169399</v>
      </c>
      <c r="AE26" s="12">
        <f t="shared" si="5"/>
        <v>72411.59443169399</v>
      </c>
      <c r="AF26" s="12">
        <f t="shared" si="5"/>
        <v>72411.59443169399</v>
      </c>
      <c r="AG26" s="12">
        <f t="shared" si="5"/>
        <v>72411.59443169399</v>
      </c>
      <c r="AH26" s="12">
        <f t="shared" si="5"/>
        <v>72411.59443169399</v>
      </c>
      <c r="AI26" s="12">
        <f t="shared" si="5"/>
        <v>72411.59443169393</v>
      </c>
      <c r="AJ26" s="12">
        <f t="shared" si="5"/>
        <v>17641.291765027116</v>
      </c>
      <c r="AK26" s="12">
        <f t="shared" si="5"/>
        <v>14729.104098360898</v>
      </c>
      <c r="AL26" s="12">
        <f t="shared" si="5"/>
        <v>602.644344262324</v>
      </c>
      <c r="AM26" s="12">
        <f t="shared" si="5"/>
        <v>0</v>
      </c>
      <c r="AN26" s="3"/>
      <c r="AO26" s="3"/>
      <c r="AP26" s="3"/>
      <c r="AQ26" s="3"/>
      <c r="AR26" s="3"/>
      <c r="AS26" s="3"/>
      <c r="AT26" s="3"/>
      <c r="AU26" s="3"/>
      <c r="AV26" s="3"/>
      <c r="AW26" s="6"/>
      <c r="AX26" s="6"/>
    </row>
    <row r="27" spans="1:50" ht="12.75">
      <c r="A27" s="8">
        <v>14</v>
      </c>
      <c r="B27" t="s">
        <v>17</v>
      </c>
      <c r="D27" s="1">
        <f>+SUM($C26:D26)</f>
        <v>7969889.574864235</v>
      </c>
      <c r="E27" s="1">
        <f>+SUM($C26:E26)</f>
        <v>7357833.155482408</v>
      </c>
      <c r="F27" s="1">
        <f>+SUM($C26:F26)</f>
        <v>6507823.946255937</v>
      </c>
      <c r="G27" s="1">
        <f>+SUM($C26:G26)</f>
        <v>5548325.886223256</v>
      </c>
      <c r="H27" s="1">
        <f>+SUM($C26:H26)</f>
        <v>4562934.909353683</v>
      </c>
      <c r="I27" s="1">
        <f>+SUM($C26:I26)</f>
        <v>3312540.0602956647</v>
      </c>
      <c r="J27" s="1">
        <f>+SUM($C26:J26)</f>
        <v>1547068.295087765</v>
      </c>
      <c r="K27" s="1">
        <f>+SUM($C26:K26)</f>
        <v>-218403.47012013476</v>
      </c>
      <c r="L27" s="1">
        <f>+SUM($C26:L26)</f>
        <v>-1094933.5562664326</v>
      </c>
      <c r="M27" s="1">
        <f>+SUM($C26:M26)</f>
        <v>-1432190.7802907429</v>
      </c>
      <c r="N27" s="1">
        <f>+SUM($C26:N26)</f>
        <v>-1857649.0534817195</v>
      </c>
      <c r="O27" s="1">
        <f>+SUM($C26:O26)</f>
        <v>-2175822.539252089</v>
      </c>
      <c r="P27" s="1">
        <f>+SUM($C26:P26)</f>
        <v>-1894028.237940226</v>
      </c>
      <c r="Q27" s="1">
        <f>+SUM($C26:Q26)</f>
        <v>-1464718.2295509274</v>
      </c>
      <c r="R27" s="1">
        <f>+SUM($C26:R26)</f>
        <v>-1035408.2211616288</v>
      </c>
      <c r="S27" s="1">
        <f>+SUM($C26:S26)</f>
        <v>-580252.2388443907</v>
      </c>
      <c r="T27" s="1">
        <f>+SUM($C26:T26)</f>
        <v>-367057.313118389</v>
      </c>
      <c r="U27" s="1">
        <f>+SUM($C26:U26)</f>
        <v>-378992.2207687139</v>
      </c>
      <c r="V27" s="1">
        <f>+SUM($C26:V26)</f>
        <v>-390927.12841903884</v>
      </c>
      <c r="W27" s="1">
        <f>+SUM($C26:W26)</f>
        <v>-402862.03606936376</v>
      </c>
      <c r="X27" s="1">
        <f>+SUM($C26:X26)</f>
        <v>-414796.9437196887</v>
      </c>
      <c r="Y27" s="1">
        <f>+SUM($C26:Y26)</f>
        <v>-426731.8513700136</v>
      </c>
      <c r="Z27" s="1">
        <f>+SUM($C26:Z26)</f>
        <v>-438666.75902033853</v>
      </c>
      <c r="AA27" s="1">
        <f>+SUM($C26:AA26)</f>
        <v>-450601.66667066346</v>
      </c>
      <c r="AB27" s="1">
        <f>+SUM($C26:AB26)</f>
        <v>-462536.5743209884</v>
      </c>
      <c r="AC27" s="1">
        <f>+SUM($C26:AC26)</f>
        <v>-467442.60679781274</v>
      </c>
      <c r="AD27" s="1">
        <f>+SUM($C26:AD26)</f>
        <v>-395031.0123661187</v>
      </c>
      <c r="AE27" s="1">
        <f>+SUM($C26:AE26)</f>
        <v>-322619.4179344247</v>
      </c>
      <c r="AF27" s="1">
        <f>+SUM($C26:AF26)</f>
        <v>-250207.82350273072</v>
      </c>
      <c r="AG27" s="1">
        <f>+SUM($C26:AG26)</f>
        <v>-177796.22907103674</v>
      </c>
      <c r="AH27" s="1">
        <f>+SUM($C26:AH26)</f>
        <v>-105384.63463934275</v>
      </c>
      <c r="AI27" s="1">
        <f>+SUM($C26:AI26)</f>
        <v>-32973.040207648824</v>
      </c>
      <c r="AJ27" s="1">
        <f>+SUM($C26:AJ26)</f>
        <v>-15331.748442621709</v>
      </c>
      <c r="AK27" s="1">
        <f>+SUM($C26:AK26)</f>
        <v>-602.6443442608106</v>
      </c>
      <c r="AL27" s="1">
        <f>+SUM($C26:AL26)</f>
        <v>1.5133991837501526E-09</v>
      </c>
      <c r="AM27" s="1">
        <f>+SUM($C26:AM26)</f>
        <v>1.5133991837501526E-09</v>
      </c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2.75">
      <c r="A28" s="8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12.75">
      <c r="A29" s="8">
        <v>15</v>
      </c>
      <c r="B29" t="s">
        <v>16</v>
      </c>
      <c r="C29" s="1">
        <f>+C26*0.63</f>
        <v>2072931.726938584</v>
      </c>
      <c r="D29" s="1">
        <f>+D27*0.63</f>
        <v>5021030.432164468</v>
      </c>
      <c r="E29" s="1">
        <f aca="true" t="shared" si="6" ref="E29:AM29">+E27*0.63</f>
        <v>4635434.887953917</v>
      </c>
      <c r="F29" s="1">
        <f t="shared" si="6"/>
        <v>4099929.0861412403</v>
      </c>
      <c r="G29" s="1">
        <f t="shared" si="6"/>
        <v>3495445.3083206513</v>
      </c>
      <c r="H29" s="1">
        <f t="shared" si="6"/>
        <v>2874648.9928928204</v>
      </c>
      <c r="I29" s="1">
        <f t="shared" si="6"/>
        <v>2086900.2379862687</v>
      </c>
      <c r="J29" s="1">
        <f t="shared" si="6"/>
        <v>974653.0259052919</v>
      </c>
      <c r="K29" s="1">
        <f t="shared" si="6"/>
        <v>-137594.1861756849</v>
      </c>
      <c r="L29" s="1">
        <f t="shared" si="6"/>
        <v>-689808.1404478526</v>
      </c>
      <c r="M29" s="1">
        <f t="shared" si="6"/>
        <v>-902280.191583168</v>
      </c>
      <c r="N29" s="1">
        <f t="shared" si="6"/>
        <v>-1170318.9036934832</v>
      </c>
      <c r="O29" s="1">
        <f t="shared" si="6"/>
        <v>-1370768.199728816</v>
      </c>
      <c r="P29" s="1">
        <f t="shared" si="6"/>
        <v>-1193237.7899023425</v>
      </c>
      <c r="Q29" s="1">
        <f t="shared" si="6"/>
        <v>-922772.4846170843</v>
      </c>
      <c r="R29" s="1">
        <f t="shared" si="6"/>
        <v>-652307.1793318262</v>
      </c>
      <c r="S29" s="1">
        <f t="shared" si="6"/>
        <v>-365558.91047196614</v>
      </c>
      <c r="T29" s="1">
        <f t="shared" si="6"/>
        <v>-231246.10726458507</v>
      </c>
      <c r="U29" s="1">
        <f t="shared" si="6"/>
        <v>-238765.09908428977</v>
      </c>
      <c r="V29" s="1">
        <f t="shared" si="6"/>
        <v>-246284.09090399448</v>
      </c>
      <c r="W29" s="1">
        <f t="shared" si="6"/>
        <v>-253803.08272369916</v>
      </c>
      <c r="X29" s="1">
        <f t="shared" si="6"/>
        <v>-261322.07454340387</v>
      </c>
      <c r="Y29" s="1">
        <f t="shared" si="6"/>
        <v>-268841.0663631086</v>
      </c>
      <c r="Z29" s="1">
        <f t="shared" si="6"/>
        <v>-276360.0581828133</v>
      </c>
      <c r="AA29" s="1">
        <f t="shared" si="6"/>
        <v>-283879.050002518</v>
      </c>
      <c r="AB29" s="1">
        <f t="shared" si="6"/>
        <v>-291398.0418222227</v>
      </c>
      <c r="AC29" s="1">
        <f t="shared" si="6"/>
        <v>-294488.842282622</v>
      </c>
      <c r="AD29" s="1">
        <f t="shared" si="6"/>
        <v>-248869.5377906548</v>
      </c>
      <c r="AE29" s="1">
        <f t="shared" si="6"/>
        <v>-203250.23329868756</v>
      </c>
      <c r="AF29" s="1">
        <f t="shared" si="6"/>
        <v>-157630.92880672036</v>
      </c>
      <c r="AG29" s="1">
        <f t="shared" si="6"/>
        <v>-112011.62431475315</v>
      </c>
      <c r="AH29" s="1">
        <f t="shared" si="6"/>
        <v>-66392.31982278594</v>
      </c>
      <c r="AI29" s="1">
        <f t="shared" si="6"/>
        <v>-20773.01533081876</v>
      </c>
      <c r="AJ29" s="1">
        <f t="shared" si="6"/>
        <v>-9659.001518851677</v>
      </c>
      <c r="AK29" s="1">
        <f t="shared" si="6"/>
        <v>-379.66593688431067</v>
      </c>
      <c r="AL29" s="1">
        <f t="shared" si="6"/>
        <v>9.53441485762596E-10</v>
      </c>
      <c r="AM29" s="1">
        <f t="shared" si="6"/>
        <v>9.53441485762596E-10</v>
      </c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3:50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3:50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2:50" ht="12.75">
      <c r="B32" t="s">
        <v>20</v>
      </c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2:31" ht="12.75">
      <c r="B33" t="s">
        <v>23</v>
      </c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2:31" ht="12.75">
      <c r="B34" t="s">
        <v>21</v>
      </c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2:31" ht="12.75">
      <c r="B35" t="s">
        <v>22</v>
      </c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ht="12.75">
      <c r="B36" t="s">
        <v>24</v>
      </c>
    </row>
    <row r="37" ht="12.75">
      <c r="B37" t="s">
        <v>25</v>
      </c>
    </row>
    <row r="44" ht="12.75">
      <c r="B44" s="5"/>
    </row>
    <row r="46" spans="2:3" ht="12.75">
      <c r="B46" s="5"/>
      <c r="C46" s="1"/>
    </row>
  </sheetData>
  <printOptions/>
  <pageMargins left="0.41" right="0.33" top="1.29" bottom="0.82" header="0.73" footer="0.5"/>
  <pageSetup fitToWidth="2" fitToHeight="1" horizontalDpi="600" verticalDpi="600" orientation="landscape" scale="67" r:id="rId1"/>
  <headerFooter alignWithMargins="0">
    <oddHeader>&amp;C
Avista Corp.
Debt Repurchase Activity
2002 - 2006&amp;RAttachment B
Page &amp;P of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Avista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Avista Corp Employee</dc:creator>
  <cp:keywords/>
  <dc:description/>
  <cp:lastModifiedBy>Right Systems Inc</cp:lastModifiedBy>
  <cp:lastPrinted>2007-03-07T17:13:16Z</cp:lastPrinted>
  <dcterms:created xsi:type="dcterms:W3CDTF">2002-03-19T21:50:31Z</dcterms:created>
  <dcterms:modified xsi:type="dcterms:W3CDTF">2007-03-09T21:02:10Z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Open Meeting Memo</vt:lpwstr>
  </property>
  <property fmtid="{D5CDD505-2E9C-101B-9397-08002B2CF9AE}" pid="4" name="IsHighlyConfidenti">
    <vt:lpwstr>0</vt:lpwstr>
  </property>
  <property fmtid="{D5CDD505-2E9C-101B-9397-08002B2CF9AE}" pid="5" name="DocketNumb">
    <vt:lpwstr>070311</vt:lpwstr>
  </property>
  <property fmtid="{D5CDD505-2E9C-101B-9397-08002B2CF9AE}" pid="6" name="IsConfidenti">
    <vt:lpwstr>0</vt:lpwstr>
  </property>
  <property fmtid="{D5CDD505-2E9C-101B-9397-08002B2CF9AE}" pid="7" name="Dat">
    <vt:lpwstr>2007-03-14T00:00:00Z</vt:lpwstr>
  </property>
  <property fmtid="{D5CDD505-2E9C-101B-9397-08002B2CF9AE}" pid="8" name="CaseTy">
    <vt:lpwstr>Petition for Accounting Order</vt:lpwstr>
  </property>
  <property fmtid="{D5CDD505-2E9C-101B-9397-08002B2CF9AE}" pid="9" name="OpenedDa">
    <vt:lpwstr>2007-02-14T00:00:00Z</vt:lpwstr>
  </property>
  <property fmtid="{D5CDD505-2E9C-101B-9397-08002B2CF9AE}" pid="10" name="Pref">
    <vt:lpwstr>U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501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