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56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<sst xmlns="http://schemas.openxmlformats.org/spreadsheetml/2006/main" count="11" uniqueCount="10">
  <si>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IUSF for Terminating Pool (SEE SEPARATE SCHEDULE)</t>
  </si>
  <si>
    <t>Residual for Originating CCL Pool</t>
  </si>
  <si>
    <t>Total Revenue Objective</t>
  </si>
  <si>
    <t>Actual</t>
  </si>
  <si>
    <t>UNE Loops</t>
  </si>
  <si>
    <t>Projected</t>
  </si>
  <si>
    <t>Zone 1</t>
  </si>
  <si>
    <t>Zone 2</t>
  </si>
  <si>
    <t>Zone 3</t>
  </si>
  <si>
    <t>LocalTel Docket : UT-021453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</si>
</sst>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>
        <color indexed="63"/>
      </bottom>
    </border>
    <border>
      <left style="thick"/>
      <right style="thick"/>
      <top>
        <color indexed="39"/>
      </top>
      <bottom>
        <color indexed="39"/>
      </bottom>
    </border>
    <border>
      <left style="thick"/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2">
    <xf numFmtId="0" fontId="0" fillId="0" borderId="0" xfId="0" applyAlignment="1">
      <alignment/>
    </xf>
    <xf numFmtId="5" fontId="0" fillId="0" borderId="0" xfId="0" applyBorder="1" applyAlignment="1">
      <alignment/>
    </xf>
    <xf numFmtId="5" fontId="3" fillId="0" borderId="0" xfId="0" applyBorder="1" applyAlignment="1">
      <alignment/>
    </xf>
    <xf numFmtId="7" fontId="0" fillId="0" borderId="0" xfId="0" applyBorder="1" applyAlignment="1">
      <alignment/>
    </xf>
    <xf numFmtId="0" fontId="0" fillId="0" borderId="2" xfId="0" applyAlignment="1">
      <alignment/>
    </xf>
    <xf numFmtId="7" fontId="0" fillId="0" borderId="3" xfId="0" applyBorder="1" applyAlignment="1">
      <alignment/>
    </xf>
    <xf numFmtId="5" fontId="0" fillId="0" borderId="4" xfId="0" applyBorder="1" applyAlignment="1">
      <alignment/>
    </xf>
    <xf numFmtId="0" fontId="0" fillId="0" borderId="5" xfId="0" applyAlignment="1">
      <alignment/>
    </xf>
    <xf numFmtId="5" fontId="0" fillId="0" borderId="6" xfId="0" applyBorder="1" applyAlignment="1">
      <alignment/>
    </xf>
    <xf numFmtId="0" fontId="0" fillId="0" borderId="7" xfId="0" applyAlignment="1">
      <alignment/>
    </xf>
    <xf numFmtId="7" fontId="0" fillId="0" borderId="8" xfId="0" applyBorder="1" applyAlignment="1">
      <alignment/>
    </xf>
    <xf numFmtId="5" fontId="0" fillId="0" borderId="9" xfId="0" applyBorder="1" applyAlignment="1">
      <alignment/>
    </xf>
    <xf numFmtId="0" fontId="0" fillId="0" borderId="8" xfId="0" applyAlignment="1">
      <alignment/>
    </xf>
    <xf numFmtId="5" fontId="3" fillId="0" borderId="0" xfId="0" applyBorder="1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5" fontId="3" fillId="0" borderId="5" xfId="0" applyBorder="1" applyAlignment="1">
      <alignment/>
    </xf>
    <xf numFmtId="0" fontId="0" fillId="0" borderId="6" xfId="0" applyAlignment="1">
      <alignment/>
    </xf>
    <xf numFmtId="0" fontId="0" fillId="0" borderId="9" xfId="0" applyAlignment="1">
      <alignment/>
    </xf>
    <xf numFmtId="0" fontId="4" fillId="0" borderId="0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0" fillId="0" borderId="13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0" fontId="0" fillId="0" borderId="16" xfId="0" applyAlignment="1">
      <alignment/>
    </xf>
    <xf numFmtId="0" fontId="0" fillId="0" borderId="17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5" fontId="3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7" fontId="5" fillId="0" borderId="19" xfId="0" applyNumberFormat="1" applyFont="1" applyFill="1" applyBorder="1" applyAlignment="1">
      <alignment/>
    </xf>
    <xf numFmtId="5" fontId="5" fillId="0" borderId="20" xfId="0" applyFont="1" applyBorder="1" applyAlignment="1">
      <alignment/>
    </xf>
    <xf numFmtId="0" fontId="0" fillId="0" borderId="19" xfId="0" applyBorder="1" applyAlignment="1">
      <alignment/>
    </xf>
    <xf numFmtId="5" fontId="0" fillId="0" borderId="19" xfId="0" applyNumberFormat="1" applyBorder="1" applyAlignment="1">
      <alignment/>
    </xf>
    <xf numFmtId="5" fontId="3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right"/>
    </xf>
    <xf numFmtId="0" fontId="4" fillId="0" borderId="13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3" max="3" width="11.28125" style="0" customWidth="1"/>
    <col min="4" max="4" width="12.7109375" style="0" customWidth="1"/>
    <col min="5" max="7" width="11.28125" style="0" customWidth="1"/>
    <col min="8" max="8" width="12.140625" style="0" customWidth="1"/>
    <col min="9" max="9" width="15.00390625" style="0" customWidth="1"/>
  </cols>
  <sheetData>
    <row r="1" spans="1:9" ht="18">
      <c r="A1" s="20"/>
      <c r="B1" s="41" t="s">
        <v>9</v>
      </c>
      <c r="C1" s="23"/>
      <c r="D1" s="23"/>
      <c r="E1" s="23"/>
      <c r="F1" s="23"/>
      <c r="G1" s="23"/>
      <c r="H1" s="23"/>
      <c r="I1" s="25"/>
    </row>
    <row r="2" spans="1:9" ht="18">
      <c r="A2" s="21"/>
      <c r="B2" s="19"/>
      <c r="I2" s="26"/>
    </row>
    <row r="3" spans="1:9" ht="12.75">
      <c r="A3" s="21"/>
      <c r="I3" s="26"/>
    </row>
    <row r="4" spans="1:9" ht="12.75">
      <c r="A4" s="21"/>
      <c r="C4" s="1"/>
      <c r="I4" s="26"/>
    </row>
    <row r="5" spans="1:9" ht="12.75">
      <c r="A5" s="21"/>
      <c r="C5" s="1"/>
      <c r="E5" s="40" t="s">
        <v>6</v>
      </c>
      <c r="F5" s="40" t="s">
        <v>7</v>
      </c>
      <c r="G5" s="40" t="s">
        <v>8</v>
      </c>
      <c r="I5" s="26"/>
    </row>
    <row r="6" spans="1:9" ht="12.75">
      <c r="A6" s="21"/>
      <c r="I6" s="26"/>
    </row>
    <row r="7" spans="1:9" ht="12.75">
      <c r="A7" s="21"/>
      <c r="I7" s="26"/>
    </row>
    <row r="8" spans="1:9" ht="12.75">
      <c r="A8" s="21"/>
      <c r="C8">
        <v>1409</v>
      </c>
      <c r="D8" s="29" t="s">
        <v>3</v>
      </c>
      <c r="E8" s="4">
        <f>2090-487-630</f>
        <v>973</v>
      </c>
      <c r="F8" s="7">
        <f>828-317-196</f>
        <v>315</v>
      </c>
      <c r="G8" s="9">
        <f>811-196-494</f>
        <v>121</v>
      </c>
      <c r="H8" s="9">
        <f>E8+F8+G8</f>
        <v>1409</v>
      </c>
      <c r="I8" s="26"/>
    </row>
    <row r="9" spans="1:9" ht="12.75">
      <c r="A9" s="21"/>
      <c r="C9" s="3">
        <v>13.92</v>
      </c>
      <c r="D9" s="30" t="s">
        <v>4</v>
      </c>
      <c r="E9" s="5">
        <v>20.11</v>
      </c>
      <c r="F9" s="3">
        <v>23.36</v>
      </c>
      <c r="G9" s="10">
        <v>49.85</v>
      </c>
      <c r="H9" s="10">
        <f>H10/H8/12</f>
        <v>23.39054648687012</v>
      </c>
      <c r="I9" s="26"/>
    </row>
    <row r="10" spans="1:9" ht="12.75">
      <c r="A10" s="21"/>
      <c r="C10" s="1">
        <f>C8*C9*12</f>
        <v>235359.36</v>
      </c>
      <c r="D10" s="1"/>
      <c r="E10" s="6">
        <f>E8*E9*12</f>
        <v>234804.36</v>
      </c>
      <c r="F10" s="8">
        <f>F8*F9*12</f>
        <v>88300.79999999999</v>
      </c>
      <c r="G10" s="11">
        <f>G8*G9*12</f>
        <v>72382.20000000001</v>
      </c>
      <c r="H10" s="11">
        <f>E10+F10+G10</f>
        <v>395487.36</v>
      </c>
      <c r="I10" s="26"/>
    </row>
    <row r="11" spans="1:9" ht="12.75">
      <c r="A11" s="21"/>
      <c r="I11" s="26"/>
    </row>
    <row r="12" spans="1:9" ht="12.75">
      <c r="A12" s="21"/>
      <c r="H12" s="1">
        <f>C10</f>
        <v>235359.36</v>
      </c>
      <c r="I12" s="26"/>
    </row>
    <row r="13" spans="1:9" ht="12.75">
      <c r="A13" s="21"/>
      <c r="H13" s="1"/>
      <c r="I13" s="26"/>
    </row>
    <row r="14" spans="1:9" ht="12.75">
      <c r="A14" s="21"/>
      <c r="H14" s="13">
        <f>H10-H12</f>
        <v>160128</v>
      </c>
      <c r="I14" s="26"/>
    </row>
    <row r="15" spans="1:9" ht="12.75">
      <c r="A15" s="21"/>
      <c r="I15" s="26"/>
    </row>
    <row r="16" spans="1:9" ht="12.75">
      <c r="A16" s="22"/>
      <c r="B16" s="24"/>
      <c r="C16" s="24"/>
      <c r="D16" s="24"/>
      <c r="E16" s="24"/>
      <c r="F16" s="24"/>
      <c r="G16" s="24"/>
      <c r="H16" s="24"/>
      <c r="I16" s="27"/>
    </row>
    <row r="17" ht="14.25" thickBot="1" thickTop="1"/>
    <row r="18" ht="13.5" thickTop="1">
      <c r="I18" s="32"/>
    </row>
    <row r="19" spans="3:9" ht="12.75">
      <c r="C19">
        <v>4029</v>
      </c>
      <c r="D19" s="29" t="s">
        <v>5</v>
      </c>
      <c r="E19" s="4">
        <f>2090+150</f>
        <v>2240</v>
      </c>
      <c r="F19" s="7">
        <f>828+75</f>
        <v>903</v>
      </c>
      <c r="G19" s="9">
        <f>811+75</f>
        <v>886</v>
      </c>
      <c r="H19" s="9">
        <f>E19+F19+G19</f>
        <v>4029</v>
      </c>
      <c r="I19" s="33">
        <f>+H19</f>
        <v>4029</v>
      </c>
    </row>
    <row r="20" spans="3:9" ht="12.75">
      <c r="C20" s="3">
        <v>13.92</v>
      </c>
      <c r="D20" s="30" t="s">
        <v>4</v>
      </c>
      <c r="E20" s="5">
        <v>20.11</v>
      </c>
      <c r="F20" s="3">
        <v>23.36</v>
      </c>
      <c r="G20" s="10">
        <v>49.85</v>
      </c>
      <c r="H20" s="3">
        <f>H21/H19/12</f>
        <v>27.378401588483495</v>
      </c>
      <c r="I20" s="34">
        <v>26.95</v>
      </c>
    </row>
    <row r="21" spans="3:9" ht="12.75">
      <c r="C21" s="1">
        <f>C19*C20*12</f>
        <v>673004.16</v>
      </c>
      <c r="D21" s="1"/>
      <c r="E21" s="6">
        <f>E19*E20*12</f>
        <v>540556.8</v>
      </c>
      <c r="F21" s="8">
        <f>F19*F20*12</f>
        <v>253128.95999999996</v>
      </c>
      <c r="G21" s="11">
        <f>G19*G20*12</f>
        <v>530005.2</v>
      </c>
      <c r="H21" s="8">
        <f>E21+F21+G21</f>
        <v>1323690.96</v>
      </c>
      <c r="I21" s="35">
        <f>+I19*I20*12</f>
        <v>1302978.6</v>
      </c>
    </row>
    <row r="22" ht="12.75">
      <c r="I22" s="36"/>
    </row>
    <row r="23" spans="8:9" ht="12.75">
      <c r="H23" s="28">
        <f>+C21</f>
        <v>673004.16</v>
      </c>
      <c r="I23" s="37">
        <f>+H23</f>
        <v>673004.16</v>
      </c>
    </row>
    <row r="24" ht="12.75">
      <c r="I24" s="36"/>
    </row>
    <row r="25" spans="8:9" ht="12.75">
      <c r="H25" s="31">
        <f>H21-H23</f>
        <v>650686.7999999999</v>
      </c>
      <c r="I25" s="38">
        <f>I21-I23</f>
        <v>629974.4400000001</v>
      </c>
    </row>
    <row r="26" ht="12.75">
      <c r="I26" s="36"/>
    </row>
    <row r="27" spans="3:9" ht="13.5" thickBot="1">
      <c r="C27" s="1"/>
      <c r="I27" s="39"/>
    </row>
    <row r="28" ht="13.5" thickTop="1">
      <c r="C28" s="1"/>
    </row>
    <row r="29" spans="2:8" ht="12.75">
      <c r="B29" s="4"/>
      <c r="C29" s="16">
        <v>159257</v>
      </c>
      <c r="D29" s="7" t="s">
        <v>0</v>
      </c>
      <c r="E29" s="7"/>
      <c r="F29" s="7"/>
      <c r="G29" s="7"/>
      <c r="H29" s="9"/>
    </row>
    <row r="30" spans="2:8" ht="12.75">
      <c r="B30" s="14"/>
      <c r="C30" s="2">
        <f>I25-C29</f>
        <v>470717.44000000006</v>
      </c>
      <c r="D30" t="s">
        <v>1</v>
      </c>
      <c r="H30" s="12"/>
    </row>
    <row r="31" spans="2:8" ht="12.75">
      <c r="B31" s="14"/>
      <c r="H31" s="12"/>
    </row>
    <row r="32" spans="2:8" ht="12.75">
      <c r="B32" s="14"/>
      <c r="C32" s="13">
        <f>C29+C30</f>
        <v>629974.4400000001</v>
      </c>
      <c r="D32" t="s">
        <v>2</v>
      </c>
      <c r="H32" s="12"/>
    </row>
    <row r="33" spans="2:8" ht="12.75">
      <c r="B33" s="15"/>
      <c r="C33" s="17"/>
      <c r="D33" s="17"/>
      <c r="E33" s="17"/>
      <c r="F33" s="17"/>
      <c r="G33" s="17"/>
      <c r="H33" s="18"/>
    </row>
  </sheetData>
  <printOptions/>
  <pageMargins left="0.75" right="0.75" top="1.96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Dimitri</cp:lastModifiedBy>
  <cp:lastPrinted>2002-11-20T21:01:28Z</cp:lastPrinted>
  <dcterms:created xsi:type="dcterms:W3CDTF">2002-11-15T16:58:40Z</dcterms:created>
  <dcterms:modified xsi:type="dcterms:W3CDTF">2002-11-21T22:52:11Z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021453</vt:lpwstr>
  </property>
  <property fmtid="{D5CDD505-2E9C-101B-9397-08002B2CF9AE}" pid="6" name="IsConfidenti">
    <vt:lpwstr>0</vt:lpwstr>
  </property>
  <property fmtid="{D5CDD505-2E9C-101B-9397-08002B2CF9AE}" pid="7" name="Dat">
    <vt:lpwstr>2002-11-21T00:00:00Z</vt:lpwstr>
  </property>
  <property fmtid="{D5CDD505-2E9C-101B-9397-08002B2CF9AE}" pid="8" name="CaseTy">
    <vt:lpwstr>Petition</vt:lpwstr>
  </property>
  <property fmtid="{D5CDD505-2E9C-101B-9397-08002B2CF9AE}" pid="9" name="OpenedDa">
    <vt:lpwstr>2002-11-07T00:00:00Z</vt:lpwstr>
  </property>
  <property fmtid="{D5CDD505-2E9C-101B-9397-08002B2CF9AE}" pid="10" name="Pref">
    <vt:lpwstr>UT</vt:lpwstr>
  </property>
  <property fmtid="{D5CDD505-2E9C-101B-9397-08002B2CF9AE}" pid="11" name="CaseCompanyNam">
    <vt:lpwstr>Computers 5*,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