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356" windowWidth="14790" windowHeight="4470" activeTab="0"/>
  </bookViews>
  <sheets>
    <sheet name="4.13 G" sheetId="1" r:id="rId1"/>
    <sheet name="Decrease in Interest" sheetId="2" r:id="rId2"/>
    <sheet name="2010 Rates" sheetId="3" r:id="rId3"/>
    <sheet name="2011 Rates" sheetId="4" r:id="rId4"/>
    <sheet name="SAP" sheetId="5" r:id="rId5"/>
    <sheet name="Balance Calculation" sheetId="6" r:id="rId6"/>
  </sheets>
  <definedNames/>
  <calcPr fullCalcOnLoad="1"/>
</workbook>
</file>

<file path=xl/sharedStrings.xml><?xml version="1.0" encoding="utf-8"?>
<sst xmlns="http://schemas.openxmlformats.org/spreadsheetml/2006/main" count="434" uniqueCount="310">
  <si>
    <t xml:space="preserve"> </t>
  </si>
  <si>
    <t>LINE</t>
  </si>
  <si>
    <t>NO.</t>
  </si>
  <si>
    <t>DESCRIPTION</t>
  </si>
  <si>
    <t>AMOUNT</t>
  </si>
  <si>
    <t>INCREASE (DECREASE) NOI</t>
  </si>
  <si>
    <t>PUGET SOUND ENERGY-GAS</t>
  </si>
  <si>
    <t>Interest on Customer Deposits</t>
  </si>
  <si>
    <t>Gas Total</t>
  </si>
  <si>
    <t xml:space="preserve">Test </t>
  </si>
  <si>
    <t>New</t>
  </si>
  <si>
    <t>Restated</t>
  </si>
  <si>
    <t>Year</t>
  </si>
  <si>
    <t>Annual</t>
  </si>
  <si>
    <t>Monthly</t>
  </si>
  <si>
    <t>Test Year</t>
  </si>
  <si>
    <t>Interest</t>
  </si>
  <si>
    <t xml:space="preserve">Interest </t>
  </si>
  <si>
    <t>Expense</t>
  </si>
  <si>
    <t>Rate</t>
  </si>
  <si>
    <t>Balance</t>
  </si>
  <si>
    <t>Interest on Customer Deposits - Restating</t>
  </si>
  <si>
    <t>INTEREST EXPENSE FOR THE RESTATED TEST YEAR</t>
  </si>
  <si>
    <t>Order</t>
  </si>
  <si>
    <t>Name</t>
  </si>
  <si>
    <t>Cost Elem.</t>
  </si>
  <si>
    <t>Cost element name</t>
  </si>
  <si>
    <t>Document Header Text</t>
  </si>
  <si>
    <t>Name of offsetting account</t>
  </si>
  <si>
    <t>Aux. acct assignment_1</t>
  </si>
  <si>
    <t>Val.in rep.cur.</t>
  </si>
  <si>
    <t>Postg Date</t>
  </si>
  <si>
    <t>63400500</t>
  </si>
  <si>
    <t>Interest Expense</t>
  </si>
  <si>
    <t>Accr Int on Cust Dept CLX</t>
  </si>
  <si>
    <t>Electric - Accrued Interest Customer Deposits</t>
  </si>
  <si>
    <t>CTR 1110</t>
  </si>
  <si>
    <t>INT ACCR CUST DEP JUN 07</t>
  </si>
  <si>
    <t>Accr Int Exp Cust Dpt CLX</t>
  </si>
  <si>
    <t>Int Accr - Cust Deposit on CLX - 2/10</t>
  </si>
  <si>
    <t>43100311</t>
  </si>
  <si>
    <t>Int Accr - Cust Deposit on CLX -3/10</t>
  </si>
  <si>
    <t xml:space="preserve">Exhibit No. ______ </t>
  </si>
  <si>
    <t>GAS</t>
  </si>
  <si>
    <t>Docket Number UG-</t>
  </si>
  <si>
    <t>Calculated Average</t>
  </si>
  <si>
    <t xml:space="preserve">Expense, </t>
  </si>
  <si>
    <t>a</t>
  </si>
  <si>
    <t>b</t>
  </si>
  <si>
    <t xml:space="preserve">Customer </t>
  </si>
  <si>
    <t>Deposit</t>
  </si>
  <si>
    <t xml:space="preserve">Time </t>
  </si>
  <si>
    <t>Period</t>
  </si>
  <si>
    <t>c</t>
  </si>
  <si>
    <t>d = c / 12</t>
  </si>
  <si>
    <t>Debit</t>
  </si>
  <si>
    <t>Credit</t>
  </si>
  <si>
    <t>Cum.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</si>
  <si>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</si>
  <si>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</si>
  <si>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</si>
  <si>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</si>
  <si>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</si>
  <si>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</si>
  <si>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</si>
  <si>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</si>
  <si>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</si>
  <si>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</si>
  <si>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</si>
  <si>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</si>
  <si>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</si>
  <si>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</si>
  <si>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</si>
  <si>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</si>
  <si>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</si>
  <si>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</si>
  <si>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 xml:space="preserve">23500112   Customer Dpsts - Gas </t>
  </si>
  <si>
    <t>Annual Interest Rate</t>
  </si>
  <si>
    <t>Average Balance</t>
  </si>
  <si>
    <t>e</t>
  </si>
  <si>
    <t>d</t>
  </si>
  <si>
    <t>f = e / 12</t>
  </si>
  <si>
    <t>g = f * d</t>
  </si>
  <si>
    <t>Int Accr - Cust Deposit on CLX-4/10</t>
  </si>
  <si>
    <t>Int Accr - Cust Deposit on CLX - 5/10</t>
  </si>
  <si>
    <t>Accr Int on Cust Dpt- CLx</t>
  </si>
  <si>
    <t>Accr Int on Cust Dpt- CLX</t>
  </si>
  <si>
    <t>Int Accr - Cust Deposit on CLX -6/10</t>
  </si>
  <si>
    <t>For The Twelve Months Ended December 31, 2010</t>
  </si>
  <si>
    <t>Int Accr - Cust Deposit on CLX - 7/10</t>
  </si>
  <si>
    <t>Int Accr - Cust Deposit on CLX - 8/10</t>
  </si>
  <si>
    <t>Accr Int on Cust Dpt-CLX</t>
  </si>
  <si>
    <t>True-Up 23700821 &amp; 822</t>
  </si>
  <si>
    <t>Gas - Accrued Interest Customer Deposits</t>
  </si>
  <si>
    <t>Int Accr - Cust Deposit on CLX-9/10</t>
  </si>
  <si>
    <t>True-up Gas 23700822 to order 43100311</t>
  </si>
  <si>
    <t>Int Accr - Gas Cust Deposit on CLX 10/10</t>
  </si>
  <si>
    <t>Int Accr - Gas Cust Deposit on CLX 11/10</t>
  </si>
  <si>
    <t>Int Accr - Gas Cust Deposit on CLX 12/10</t>
  </si>
  <si>
    <t>true-up Gas 23700822 to order 43100311</t>
  </si>
  <si>
    <t xml:space="preserve">2011 General Rate Case </t>
  </si>
  <si>
    <t>http://www.federalreserve.gov/releases/h15/20100119/</t>
  </si>
  <si>
    <t>http://www.federalreserve.gov/releases/h15/20110124/</t>
  </si>
  <si>
    <t xml:space="preserve">     n.a. Not available.</t>
  </si>
  <si>
    <t>Yields in percent per annum                  January</t>
  </si>
  <si>
    <t>24, 2</t>
  </si>
  <si>
    <t>2011   2011   2011   Week Ending</t>
  </si>
  <si>
    <t>Instruments                 Jan</t>
  </si>
  <si>
    <t>Jan</t>
  </si>
  <si>
    <t>Jan    Jan    Jan    Jan     Jan</t>
  </si>
  <si>
    <t>Dec</t>
  </si>
  <si>
    <t>17*</t>
  </si>
  <si>
    <t>19     20     21     21     14</t>
  </si>
  <si>
    <t>Federal funds (effective) 1 2 3            0.16</t>
  </si>
  <si>
    <t>0.18   0.18   0.17   0.17    0.17</t>
  </si>
  <si>
    <t>Commercial Paper 3 4 5 6</t>
  </si>
  <si>
    <t>Nonfinancial</t>
  </si>
  <si>
    <t>1-month</t>
  </si>
  <si>
    <t>0.20   0.20   0.19   0.20    0.19</t>
  </si>
  <si>
    <t>2-month</t>
  </si>
  <si>
    <t>0.25   0.22   0.23   0.23    0.22</t>
  </si>
  <si>
    <t>3-month</t>
  </si>
  <si>
    <t>0.21   n.a.   0.25   0.24    0.24</t>
  </si>
  <si>
    <t>Financial</t>
  </si>
  <si>
    <t>0.21   0.21   0.19   0.21    0.20</t>
  </si>
  <si>
    <t>0.24   0.22   0.23   0.23    0.23</t>
  </si>
  <si>
    <t>0.27   0.25   0.25   0.26    0.26</t>
  </si>
  <si>
    <t>CDs (secondary market) 3 7</t>
  </si>
  <si>
    <t>0.25   0.25   0.25   0.25    0.25</t>
  </si>
  <si>
    <t>0.29   0.29   0.29   0.29    0.29</t>
  </si>
  <si>
    <t>6-month</t>
  </si>
  <si>
    <t>0.39   0.39   0.39   0.39    0.38</t>
  </si>
  <si>
    <t>Eurodollar deposits (London) 3 8</t>
  </si>
  <si>
    <t>1-month                                 0.32</t>
  </si>
  <si>
    <t>0.32   0.32   0.32   0.32    0.32</t>
  </si>
  <si>
    <t>3-month                                 0.39</t>
  </si>
  <si>
    <t>0.39   0.39   0.39   0.39    0.39</t>
  </si>
  <si>
    <t>6-month                                 0.55</t>
  </si>
  <si>
    <t>0.52   0.52   0.52   0.53    0.55</t>
  </si>
  <si>
    <t>Bank prime loan 2 3 9                      3.25</t>
  </si>
  <si>
    <t>3.25   3.25   3.25   3.25    3.25</t>
  </si>
  <si>
    <t>Discount window primary credit 2 10        0.75</t>
  </si>
  <si>
    <t>0.75   0.75   0.75   0.75    0.75</t>
  </si>
  <si>
    <t>U.S. government securities</t>
  </si>
  <si>
    <t>Treasury bills (secondary market) 3 4</t>
  </si>
  <si>
    <t>4-week</t>
  </si>
  <si>
    <t>0.16   0.15   0.15   0.15    0.15</t>
  </si>
  <si>
    <t>0.16   0.16   0.16   0.16    0.15</t>
  </si>
  <si>
    <t>0.19   0.19   0.19   0.19    0.18</t>
  </si>
  <si>
    <t>1-year</t>
  </si>
  <si>
    <t>0.26   0.26   0.26   0.26    0.27</t>
  </si>
  <si>
    <t>Treasury constant maturities</t>
  </si>
  <si>
    <t>Nominal 11</t>
  </si>
  <si>
    <t>0.27   0.27   0.27   0.27    0.27</t>
  </si>
  <si>
    <t>2-year</t>
  </si>
  <si>
    <t>0.60   0.65   0.63   0.62    0.60</t>
  </si>
  <si>
    <t>3-year</t>
  </si>
  <si>
    <t>0.98   1.07   1.05   1.03    1.01</t>
  </si>
  <si>
    <t>5-year</t>
  </si>
  <si>
    <t>1.95   2.06   2.04   2.01    1.96</t>
  </si>
  <si>
    <t>7-year</t>
  </si>
  <si>
    <t>2.69   2.81   2.77   2.74    2.67</t>
  </si>
  <si>
    <t>10-year</t>
  </si>
  <si>
    <t>3.37   3.47   3.44   3.42    3.36</t>
  </si>
  <si>
    <t>20-year</t>
  </si>
  <si>
    <t>4.27   4.36   4.33   4.32    4.26</t>
  </si>
  <si>
    <t>30-year</t>
  </si>
  <si>
    <t>4.53   4.60   4.57   4.57    4.50</t>
  </si>
  <si>
    <t>Inflation indexed 12</t>
  </si>
  <si>
    <t>0.01   0.16   0.12   0.08   -0.00</t>
  </si>
  <si>
    <t>0.57   0.74   0.71   0.65    0.55</t>
  </si>
  <si>
    <t>0.99   1.22   1.20   1.10    0.98</t>
  </si>
  <si>
    <t>1.64   1.80   1.79   1.72    1.63</t>
  </si>
  <si>
    <t>1.92   2.04   2.02   1.98    1.91</t>
  </si>
  <si>
    <t>Inflation-indexed long-term average 13</t>
  </si>
  <si>
    <t>1.68   1.80   1.79   1.74    1.67</t>
  </si>
  <si>
    <t>Interest rate swaps 14</t>
  </si>
  <si>
    <t>0.45   0.45   0.46   0.46    0.47</t>
  </si>
  <si>
    <t>0.80   0.84   0.85   0.83    0.83</t>
  </si>
  <si>
    <t>1.26   1.31   1.34   1.30    1.29</t>
  </si>
  <si>
    <t>4-year</t>
  </si>
  <si>
    <t>1.72   1.79   1.82   1.77    1.75</t>
  </si>
  <si>
    <t>2.16   2.23   2.26   2.21    2.17</t>
  </si>
  <si>
    <t>2.82   2.90   2.92   2.88    2.83</t>
  </si>
  <si>
    <t>3.42   3.49   3.51   3.47    3.41</t>
  </si>
  <si>
    <t>4.27   4.33   4.31   4.30    4.21</t>
  </si>
  <si>
    <t>Corporate bonds</t>
  </si>
  <si>
    <t>Moody's seasoned</t>
  </si>
  <si>
    <t>Aaa 15</t>
  </si>
  <si>
    <t>5.02   5.12   5.07   5.07    5.01</t>
  </si>
  <si>
    <t>Baa</t>
  </si>
  <si>
    <t>6.07   6.17   6.12   6.12    6.07</t>
  </si>
  <si>
    <t>State &amp; local bonds 16</t>
  </si>
  <si>
    <t>5.41          5.41    5.39</t>
  </si>
  <si>
    <t>Conventional mortgages 17</t>
  </si>
  <si>
    <t>4.74          4.74    4.71</t>
  </si>
  <si>
    <t>* Markets closed.</t>
  </si>
  <si>
    <t>n.a. Not available.</t>
  </si>
  <si>
    <t>H.15 (519) SELECTED INTEREST RATES</t>
  </si>
  <si>
    <t>For use at 2:30 p.m. Eastern Time</t>
  </si>
  <si>
    <t>Yields in percent per annum                  January 19, 2010</t>
  </si>
  <si>
    <t>2010   2010   2010   2010</t>
  </si>
  <si>
    <t>Week Ending   2009</t>
  </si>
  <si>
    <t>Instruments                 Jan    Jan    Jan    Jan</t>
  </si>
  <si>
    <t>Jan    Jan    Dec</t>
  </si>
  <si>
    <t>11     12     13     14</t>
  </si>
  <si>
    <t>15     8</t>
  </si>
  <si>
    <t>Federal funds (effective) 1 2 3            0.11   0.11   0.11   0.11</t>
  </si>
  <si>
    <t>0.11   0.08   0.12</t>
  </si>
  <si>
    <t>1-month                              0.14   0.12   0.15   0.14</t>
  </si>
  <si>
    <t>0.13   0.14   0.14</t>
  </si>
  <si>
    <t>2-month                              0.15   0.16   0.15   0.12</t>
  </si>
  <si>
    <t>0.14   0.15   0.12</t>
  </si>
  <si>
    <t>3-month                              n.a.   n.a.   0.16   0.14</t>
  </si>
  <si>
    <t>0.15   n.a.   0.16</t>
  </si>
  <si>
    <t>1-month                              0.10   0.10   0.10   0.10</t>
  </si>
  <si>
    <t>0.10   0.12   0.13</t>
  </si>
  <si>
    <t>2-month                              0.12   0.15   0.13   0.12</t>
  </si>
  <si>
    <t>0.13   0.14   0.16</t>
  </si>
  <si>
    <t>3-month                              0.16   0.15   0.17   0.16</t>
  </si>
  <si>
    <t>0.16   0.18   0.20</t>
  </si>
  <si>
    <t>3-month nonfinancial or financial</t>
  </si>
  <si>
    <t>posted by CPFF 7</t>
  </si>
  <si>
    <t>Without surcharge                 1.15   1.14   1.14   1.14</t>
  </si>
  <si>
    <t>1.14   1.16   1.16</t>
  </si>
  <si>
    <t>With surcharge                    2.15   2.14   2.14   2.14</t>
  </si>
  <si>
    <t>2.14   2.16   2.16</t>
  </si>
  <si>
    <t>CDs (secondary market) 3 8</t>
  </si>
  <si>
    <t>1-month                                 0.16   0.15   0.16   0.16</t>
  </si>
  <si>
    <t>0.16   0.15   0.18</t>
  </si>
  <si>
    <t>3-month                                 0.20   0.20   0.20   0.20</t>
  </si>
  <si>
    <t>0.20   0.21   0.22</t>
  </si>
  <si>
    <t>6-month                                 0.29   0.29   0.31   0.31</t>
  </si>
  <si>
    <t>0.30   0.30   0.30</t>
  </si>
  <si>
    <t>Eurodollar deposits (London) 3 9</t>
  </si>
  <si>
    <t>1-month                                 0.30   0.30   0.30   0.30</t>
  </si>
  <si>
    <t>0.30   0.31   0.32</t>
  </si>
  <si>
    <t>3-month                                 0.45   0.45   0.45   0.45</t>
  </si>
  <si>
    <t>0.45   0.45   0.45</t>
  </si>
  <si>
    <t>6-month                                 0.65   0.65   0.65   0.65</t>
  </si>
  <si>
    <t>0.65   0.65   0.65</t>
  </si>
  <si>
    <t>Bank prime loan 2 3 10                     3.25   3.25   3.25   3.25</t>
  </si>
  <si>
    <t>3.25   3.25   3.25</t>
  </si>
  <si>
    <t>Discount window primary credit 2 11        0.50   0.50   0.50   0.50</t>
  </si>
  <si>
    <t>0.50   0.50   0.50</t>
  </si>
  <si>
    <t>4-week                               0.01   0.02   0.02   0.02</t>
  </si>
  <si>
    <t>0.02   0.03   0.03</t>
  </si>
  <si>
    <t>3-month                              0.04   0.05   0.06   0.05</t>
  </si>
  <si>
    <t>0.05   0.06   0.05</t>
  </si>
  <si>
    <t>6-month                              0.13   0.14   0.15   0.14</t>
  </si>
  <si>
    <t>0.14   0.16   0.17</t>
  </si>
  <si>
    <t>1-year                               0.30   0.34   0.36   0.33</t>
  </si>
  <si>
    <t>0.33   0.37   0.35</t>
  </si>
  <si>
    <t>Nominal 12</t>
  </si>
  <si>
    <t>1-month                           0.01   0.02   0.02   0.02</t>
  </si>
  <si>
    <t>3-month                           0.04   0.05   0.06   0.05</t>
  </si>
  <si>
    <t>6-month                           0.13   0.14   0.15   0.14</t>
  </si>
  <si>
    <t>1-year                            0.35   0.34   0.37   0.34</t>
  </si>
  <si>
    <t>0.35   0.41   0.37</t>
  </si>
  <si>
    <t>2-year                            0.95   0.92   0.97   0.94</t>
  </si>
  <si>
    <t>0.93   1.02   0.87</t>
  </si>
  <si>
    <t>3-year                            1.55   1.50   1.54   1.49</t>
  </si>
  <si>
    <t>1.50   1.60   1.38</t>
  </si>
  <si>
    <t>5-year                            2.58   2.49   2.55   2.51</t>
  </si>
  <si>
    <t>2.51   2.60   2.34</t>
  </si>
  <si>
    <t>7-year                            3.32   3.22   3.28   3.23</t>
  </si>
  <si>
    <t>3.24   3.32   3.07</t>
  </si>
  <si>
    <t>10-year                           3.85   3.74   3.80   3.76</t>
  </si>
  <si>
    <t>3.77   3.83   3.59</t>
  </si>
  <si>
    <t>20-year                           4.64   4.52   4.60   4.52</t>
  </si>
  <si>
    <t>4.55   4.60   4.40</t>
  </si>
  <si>
    <t>30-year                           4.74   4.62   4.71   4.63</t>
  </si>
  <si>
    <t>4.66   4.67   4.49</t>
  </si>
  <si>
    <t>Inflation indexed 13</t>
  </si>
  <si>
    <t>5-year                            0.46   0.34   0.42   0.39</t>
  </si>
  <si>
    <t>0.39   0.44   0.43</t>
  </si>
  <si>
    <t>7-year                            0.88   0.78   0.86   0.84</t>
  </si>
  <si>
    <t>0.83   0.92   0.86</t>
  </si>
  <si>
    <t>10-year                           1.47   1.35   1.43   1.40</t>
  </si>
  <si>
    <t>1.40   1.45   1.36</t>
  </si>
  <si>
    <t>20-year                           2.04   1.96   2.05   2.01</t>
  </si>
  <si>
    <t>2.01   2.01   1.99</t>
  </si>
  <si>
    <t>Inflation-indexed long-term average 14  2.02   1.94   2.03   1.99</t>
  </si>
  <si>
    <t>1.99   1.99   1.97</t>
  </si>
  <si>
    <t>Interest rate swaps 15</t>
  </si>
  <si>
    <t>1-year                                  0.53   0.51   0.53   0.52</t>
  </si>
  <si>
    <t>0.52   0.60   0.57</t>
  </si>
  <si>
    <t>2-year                                  1.20   1.18   1.19   1.18</t>
  </si>
  <si>
    <t>1.18   1.31   1.20</t>
  </si>
  <si>
    <t>3-year                                  1.87   1.82   1.82   1.83</t>
  </si>
  <si>
    <t>1.82   1.95   1.80</t>
  </si>
  <si>
    <t>4-year                                  2.41   2.35   2.36   2.36</t>
  </si>
  <si>
    <t>2.35   2.48   2.30</t>
  </si>
  <si>
    <t>5-year                                  2.84   2.78   2.77   2.77</t>
  </si>
  <si>
    <t>2.77   2.89   2.69</t>
  </si>
  <si>
    <t>7-year                                  3.41   3.35   3.34   3.36</t>
  </si>
  <si>
    <t>3.35   3.45   3.24</t>
  </si>
  <si>
    <t>10-year                                 3.91   3.83   3.82   3.85</t>
  </si>
  <si>
    <t>3.83   3.92   3.71</t>
  </si>
  <si>
    <t>30-year                                 4.56   4.50   4.49   4.53</t>
  </si>
  <si>
    <t>4.50   4.52   4.35</t>
  </si>
  <si>
    <t>Aaa 16                               5.35   5.25   5.32   5.17</t>
  </si>
  <si>
    <t>5.24   5.30   5.26</t>
  </si>
  <si>
    <t>Baa                                  6.32   6.22   6.30   6.22</t>
  </si>
  <si>
    <t>6.25   6.34   6.37</t>
  </si>
  <si>
    <t>State &amp; local bonds 17                                          4.31</t>
  </si>
  <si>
    <t>4.31   4.31   4.21</t>
  </si>
  <si>
    <t>Conventional mortgages 18                                       5.06</t>
  </si>
  <si>
    <t>5.06   5.09   4.93</t>
  </si>
  <si>
    <t>PAGE 6.13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</si>
</sst>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\ ;\(#,##0.00\)"/>
    <numFmt numFmtId="166" formatCode="#,##0;\(#,##0\)"/>
    <numFmt numFmtId="167" formatCode="_(* #,##0_);_(* \(#,##0\);_(* &quot;-&quot;??_);_(@_)"/>
    <numFmt numFmtId="168" formatCode="#,##0.0000"/>
    <numFmt numFmtId="169" formatCode="#,##0.000000"/>
    <numFmt numFmtId="170" formatCode="[$-409]dddd\,\ mmmm\ dd\,\ yyyy"/>
    <numFmt numFmtId="171" formatCode="[$-409]mmm\-yy;@"/>
    <numFmt numFmtId="172" formatCode="mmm\-yyyy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" fontId="1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Alignment="1" applyProtection="1">
      <alignment horizontal="centerContinuous" vertical="center" wrapText="1"/>
      <protection locked="0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44" applyNumberFormat="1" applyFont="1" applyFill="1" applyAlignment="1" applyProtection="1">
      <alignment/>
      <protection locked="0"/>
    </xf>
    <xf numFmtId="42" fontId="1" fillId="0" borderId="0" xfId="0" applyNumberFormat="1" applyFont="1" applyFill="1" applyBorder="1" applyAlignment="1" applyProtection="1">
      <alignment/>
      <protection locked="0"/>
    </xf>
    <xf numFmtId="37" fontId="1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 horizontal="right"/>
    </xf>
    <xf numFmtId="3" fontId="3" fillId="0" borderId="0" xfId="42" applyNumberFormat="1" applyFont="1" applyFill="1" applyAlignment="1">
      <alignment/>
    </xf>
    <xf numFmtId="3" fontId="1" fillId="0" borderId="0" xfId="42" applyNumberFormat="1" applyFont="1" applyFill="1" applyAlignment="1">
      <alignment horizontal="center"/>
    </xf>
    <xf numFmtId="37" fontId="1" fillId="0" borderId="12" xfId="42" applyNumberFormat="1" applyFont="1" applyFill="1" applyBorder="1" applyAlignment="1">
      <alignment/>
    </xf>
    <xf numFmtId="37" fontId="0" fillId="0" borderId="0" xfId="42" applyNumberFormat="1" applyFill="1" applyAlignment="1">
      <alignment/>
    </xf>
    <xf numFmtId="3" fontId="0" fillId="0" borderId="0" xfId="42" applyNumberFormat="1" applyFill="1" applyAlignment="1">
      <alignment/>
    </xf>
    <xf numFmtId="0" fontId="8" fillId="0" borderId="0" xfId="57" applyFont="1" applyAlignment="1">
      <alignment horizontal="centerContinuous"/>
      <protection/>
    </xf>
    <xf numFmtId="0" fontId="8" fillId="0" borderId="0" xfId="57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42" applyNumberFormat="1" applyFill="1" applyBorder="1" applyAlignment="1">
      <alignment/>
    </xf>
    <xf numFmtId="167" fontId="0" fillId="0" borderId="17" xfId="42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167" fontId="0" fillId="0" borderId="16" xfId="42" applyNumberFormat="1" applyFill="1" applyBorder="1" applyAlignment="1">
      <alignment/>
    </xf>
    <xf numFmtId="17" fontId="0" fillId="0" borderId="1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43" fontId="0" fillId="0" borderId="0" xfId="42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0" xfId="0" applyFont="1" applyBorder="1" applyAlignment="1">
      <alignment horizontal="center" wrapText="1"/>
    </xf>
    <xf numFmtId="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19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/>
    </xf>
    <xf numFmtId="49" fontId="0" fillId="0" borderId="2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44" fontId="12" fillId="0" borderId="11" xfId="44" applyFont="1" applyBorder="1" applyAlignment="1">
      <alignment/>
    </xf>
    <xf numFmtId="44" fontId="12" fillId="0" borderId="22" xfId="44" applyFont="1" applyBorder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3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8" fillId="0" borderId="0" xfId="57" applyFont="1" applyFill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ewer Check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.421875" style="1" customWidth="1"/>
    <col min="2" max="2" width="54.57421875" style="1" customWidth="1"/>
    <col min="3" max="3" width="10.7109375" style="1" customWidth="1"/>
    <col min="4" max="4" width="19.28125" style="1" customWidth="1"/>
    <col min="5" max="5" width="8.8515625" style="1" customWidth="1"/>
  </cols>
  <sheetData>
    <row r="1" ht="12.75">
      <c r="D1" s="2" t="s">
        <v>44</v>
      </c>
    </row>
    <row r="2" ht="13.5" thickBot="1">
      <c r="D2" s="2" t="s">
        <v>42</v>
      </c>
    </row>
    <row r="3" spans="4:5" ht="14.25" thickBot="1" thickTop="1">
      <c r="D3" s="4" t="s">
        <v>309</v>
      </c>
      <c r="E3"/>
    </row>
    <row r="4" spans="1:5" ht="13.5" thickTop="1">
      <c r="A4" s="3" t="s">
        <v>0</v>
      </c>
      <c r="B4" s="3"/>
      <c r="C4" s="3"/>
      <c r="D4"/>
      <c r="E4"/>
    </row>
    <row r="5" spans="1:5" ht="12.75">
      <c r="A5" s="5" t="s">
        <v>6</v>
      </c>
      <c r="B5" s="5"/>
      <c r="C5" s="5"/>
      <c r="D5" s="5"/>
      <c r="E5"/>
    </row>
    <row r="6" spans="1:5" ht="15.75">
      <c r="A6" s="78" t="s">
        <v>100</v>
      </c>
      <c r="B6" s="78"/>
      <c r="C6" s="78"/>
      <c r="D6" s="78"/>
      <c r="E6"/>
    </row>
    <row r="7" spans="1:5" ht="15.75">
      <c r="A7" s="24" t="s">
        <v>7</v>
      </c>
      <c r="B7" s="6"/>
      <c r="C7" s="6"/>
      <c r="D7" s="6"/>
      <c r="E7"/>
    </row>
    <row r="8" spans="1:5" ht="15.75">
      <c r="A8" s="25" t="s">
        <v>88</v>
      </c>
      <c r="B8" s="6"/>
      <c r="C8" s="6"/>
      <c r="D8" s="6"/>
      <c r="E8"/>
    </row>
    <row r="9" spans="1:5" ht="12.75">
      <c r="A9" s="3"/>
      <c r="B9" s="7"/>
      <c r="C9" s="3"/>
      <c r="D9" s="3"/>
      <c r="E9"/>
    </row>
    <row r="10" spans="1:5" ht="12.75">
      <c r="A10" s="8" t="s">
        <v>1</v>
      </c>
      <c r="B10" s="3"/>
      <c r="C10" s="3"/>
      <c r="D10" s="3"/>
      <c r="E10"/>
    </row>
    <row r="11" spans="1:5" ht="12.75">
      <c r="A11" s="9" t="s">
        <v>2</v>
      </c>
      <c r="B11" s="10" t="s">
        <v>3</v>
      </c>
      <c r="C11" s="11"/>
      <c r="D11" s="9" t="s">
        <v>4</v>
      </c>
      <c r="E11"/>
    </row>
    <row r="12" spans="1:5" ht="12.75">
      <c r="A12" s="12"/>
      <c r="B12" s="12"/>
      <c r="C12" s="12"/>
      <c r="D12" s="12"/>
      <c r="E12"/>
    </row>
    <row r="13" spans="1:5" ht="12.75">
      <c r="A13" s="13">
        <v>1</v>
      </c>
      <c r="B13" s="14" t="s">
        <v>22</v>
      </c>
      <c r="C13" s="14"/>
      <c r="D13" s="15">
        <f>'Decrease in Interest'!I23</f>
        <v>21705.010132</v>
      </c>
      <c r="E13"/>
    </row>
    <row r="14" spans="1:5" ht="12.75">
      <c r="A14" s="20">
        <v>2</v>
      </c>
      <c r="E14"/>
    </row>
    <row r="15" spans="1:5" ht="13.5" thickBot="1">
      <c r="A15" s="13">
        <v>3</v>
      </c>
      <c r="B15" s="16" t="s">
        <v>5</v>
      </c>
      <c r="C15" s="17"/>
      <c r="D15" s="21">
        <f>-D13</f>
        <v>-21705.010132</v>
      </c>
      <c r="E15"/>
    </row>
    <row r="16" spans="1:5" ht="13.5" thickTop="1">
      <c r="A16" s="17"/>
      <c r="B16" s="17"/>
      <c r="C16" s="17"/>
      <c r="D16" s="17"/>
      <c r="E16"/>
    </row>
    <row r="17" spans="1:5" ht="12.75">
      <c r="A17" s="22"/>
      <c r="B17" s="22"/>
      <c r="C17" s="22"/>
      <c r="D17" s="22"/>
      <c r="E17"/>
    </row>
    <row r="18" spans="1:5" ht="12.75">
      <c r="A18" s="23"/>
      <c r="B18" s="23"/>
      <c r="C18" s="23"/>
      <c r="D18" s="23"/>
      <c r="E18"/>
    </row>
    <row r="19" spans="1:5" ht="12.75">
      <c r="A19" s="23"/>
      <c r="B19" s="23"/>
      <c r="C19" s="23"/>
      <c r="D19" s="23"/>
      <c r="E19"/>
    </row>
    <row r="20" spans="1:5" ht="12.75">
      <c r="A20" s="23"/>
      <c r="B20" s="23"/>
      <c r="C20" s="23"/>
      <c r="D20" s="23"/>
      <c r="E20"/>
    </row>
    <row r="21" spans="1:5" ht="12.75">
      <c r="A21" s="23"/>
      <c r="B21" s="23"/>
      <c r="C21" s="23"/>
      <c r="D21" s="23"/>
      <c r="E21"/>
    </row>
    <row r="22" spans="1:5" ht="12.75">
      <c r="A22" s="23"/>
      <c r="B22" s="23"/>
      <c r="C22" s="23"/>
      <c r="D22" s="23"/>
      <c r="E22"/>
    </row>
    <row r="23" spans="1:5" ht="12.75">
      <c r="A23" s="23"/>
      <c r="B23" s="23"/>
      <c r="C23" s="23"/>
      <c r="D23" s="23"/>
      <c r="E23"/>
    </row>
    <row r="28" ht="12.75">
      <c r="E28"/>
    </row>
    <row r="29" ht="12.75">
      <c r="E29"/>
    </row>
    <row r="30" ht="12.75">
      <c r="E30"/>
    </row>
    <row r="31" spans="4:5" ht="12.75">
      <c r="D31" s="18"/>
      <c r="E31"/>
    </row>
    <row r="37" spans="1:5" ht="12.75">
      <c r="A37" s="19"/>
      <c r="E37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2" sqref="M22"/>
    </sheetView>
  </sheetViews>
  <sheetFormatPr defaultColWidth="9.140625" defaultRowHeight="12.75"/>
  <cols>
    <col min="2" max="2" width="11.8515625" style="0" bestFit="1" customWidth="1"/>
    <col min="3" max="3" width="12.28125" style="0" bestFit="1" customWidth="1"/>
    <col min="5" max="5" width="9.140625" style="0" hidden="1" customWidth="1"/>
    <col min="6" max="6" width="18.7109375" style="0" customWidth="1"/>
    <col min="9" max="9" width="12.28125" style="0" customWidth="1"/>
  </cols>
  <sheetData>
    <row r="1" ht="12.75">
      <c r="A1" t="s">
        <v>21</v>
      </c>
    </row>
    <row r="3" spans="2:9" ht="12.75">
      <c r="B3" s="33" t="s">
        <v>51</v>
      </c>
      <c r="C3" s="31" t="s">
        <v>9</v>
      </c>
      <c r="D3" s="28"/>
      <c r="E3" s="28"/>
      <c r="F3" s="28" t="s">
        <v>45</v>
      </c>
      <c r="G3" s="28" t="s">
        <v>10</v>
      </c>
      <c r="H3" s="28" t="s">
        <v>10</v>
      </c>
      <c r="I3" s="28" t="s">
        <v>11</v>
      </c>
    </row>
    <row r="4" spans="2:9" ht="12.75">
      <c r="B4" s="34" t="s">
        <v>52</v>
      </c>
      <c r="C4" s="32" t="s">
        <v>12</v>
      </c>
      <c r="D4" s="29" t="s">
        <v>13</v>
      </c>
      <c r="E4" s="29" t="s">
        <v>14</v>
      </c>
      <c r="F4" s="29" t="s">
        <v>49</v>
      </c>
      <c r="G4" s="29" t="s">
        <v>13</v>
      </c>
      <c r="H4" s="29" t="s">
        <v>14</v>
      </c>
      <c r="I4" s="29" t="s">
        <v>15</v>
      </c>
    </row>
    <row r="5" spans="2:9" ht="12.75">
      <c r="B5" s="34"/>
      <c r="C5" s="32" t="s">
        <v>16</v>
      </c>
      <c r="D5" s="29" t="s">
        <v>16</v>
      </c>
      <c r="E5" s="29" t="s">
        <v>16</v>
      </c>
      <c r="F5" s="29" t="s">
        <v>50</v>
      </c>
      <c r="G5" s="29" t="s">
        <v>16</v>
      </c>
      <c r="H5" s="29" t="s">
        <v>16</v>
      </c>
      <c r="I5" s="29" t="s">
        <v>17</v>
      </c>
    </row>
    <row r="6" spans="2:9" ht="12.75">
      <c r="B6" s="34"/>
      <c r="C6" s="32" t="s">
        <v>46</v>
      </c>
      <c r="D6" s="29" t="s">
        <v>19</v>
      </c>
      <c r="E6" s="29" t="s">
        <v>19</v>
      </c>
      <c r="F6" s="29" t="s">
        <v>20</v>
      </c>
      <c r="G6" s="29" t="s">
        <v>19</v>
      </c>
      <c r="H6" s="29" t="s">
        <v>19</v>
      </c>
      <c r="I6" s="29" t="s">
        <v>18</v>
      </c>
    </row>
    <row r="7" spans="2:9" ht="12.75">
      <c r="B7" s="34" t="s">
        <v>47</v>
      </c>
      <c r="C7" s="32" t="s">
        <v>48</v>
      </c>
      <c r="D7" s="29" t="s">
        <v>53</v>
      </c>
      <c r="E7" s="29" t="s">
        <v>54</v>
      </c>
      <c r="F7" s="29" t="s">
        <v>80</v>
      </c>
      <c r="G7" s="29" t="s">
        <v>79</v>
      </c>
      <c r="H7" s="30" t="s">
        <v>81</v>
      </c>
      <c r="I7" s="30" t="s">
        <v>82</v>
      </c>
    </row>
    <row r="8" spans="2:9" ht="12.75">
      <c r="B8" s="47"/>
      <c r="C8" s="47"/>
      <c r="D8" s="47"/>
      <c r="E8" s="47"/>
      <c r="F8" s="47"/>
      <c r="G8" s="47"/>
      <c r="H8" s="35"/>
      <c r="I8" s="35"/>
    </row>
    <row r="9" spans="2:10" ht="12.75">
      <c r="B9" s="76"/>
      <c r="C9" s="77"/>
      <c r="D9" s="77"/>
      <c r="E9" s="77"/>
      <c r="F9" s="77"/>
      <c r="G9" s="77"/>
      <c r="H9" s="26"/>
      <c r="I9" s="26"/>
      <c r="J9" s="26"/>
    </row>
    <row r="10" spans="2:10" ht="12.75">
      <c r="B10" s="42">
        <v>40179</v>
      </c>
      <c r="C10" s="43">
        <f>SAP!H7</f>
        <v>2710.8</v>
      </c>
      <c r="D10" s="36">
        <f>'2010 Rates'!$B$44/100</f>
        <v>0.0033</v>
      </c>
      <c r="E10" s="36">
        <f aca="true" t="shared" si="0" ref="E10:E21">+D10/12</f>
        <v>0.000275</v>
      </c>
      <c r="F10" s="37">
        <f>-'Balance Calculation'!G5</f>
        <v>8445723.895</v>
      </c>
      <c r="G10" s="36">
        <f>'2011 Rates'!$B$37/100</f>
        <v>0.0026</v>
      </c>
      <c r="H10" s="40">
        <f aca="true" t="shared" si="1" ref="H10:H21">+G10/12</f>
        <v>0.00021666666666666666</v>
      </c>
      <c r="I10" s="41">
        <f aca="true" t="shared" si="2" ref="I10:I21">+F10*H10</f>
        <v>1829.9068439166665</v>
      </c>
      <c r="J10" s="26"/>
    </row>
    <row r="11" spans="2:10" ht="12.75">
      <c r="B11" s="42">
        <v>40210</v>
      </c>
      <c r="C11" s="43">
        <f>SAP!H8</f>
        <v>2329.11</v>
      </c>
      <c r="D11" s="36">
        <f>'2010 Rates'!$B$44/100</f>
        <v>0.0033</v>
      </c>
      <c r="E11" s="36">
        <f t="shared" si="0"/>
        <v>0.000275</v>
      </c>
      <c r="F11" s="37">
        <f>-'Balance Calculation'!G6</f>
        <v>8469499.405000001</v>
      </c>
      <c r="G11" s="36">
        <f>'2011 Rates'!$B$37/100</f>
        <v>0.0026</v>
      </c>
      <c r="H11" s="36">
        <f t="shared" si="1"/>
        <v>0.00021666666666666666</v>
      </c>
      <c r="I11" s="38">
        <f t="shared" si="2"/>
        <v>1835.0582044166667</v>
      </c>
      <c r="J11" s="26"/>
    </row>
    <row r="12" spans="2:10" ht="12.75">
      <c r="B12" s="42">
        <v>40238</v>
      </c>
      <c r="C12" s="43">
        <f>SAP!H9</f>
        <v>2330.34</v>
      </c>
      <c r="D12" s="36">
        <f>'2010 Rates'!$B$44/100</f>
        <v>0.0033</v>
      </c>
      <c r="E12" s="36">
        <f t="shared" si="0"/>
        <v>0.000275</v>
      </c>
      <c r="F12" s="37">
        <f>-'Balance Calculation'!G7</f>
        <v>8473974.935</v>
      </c>
      <c r="G12" s="36">
        <f>'2011 Rates'!$B$37/100</f>
        <v>0.0026</v>
      </c>
      <c r="H12" s="36">
        <f t="shared" si="1"/>
        <v>0.00021666666666666666</v>
      </c>
      <c r="I12" s="38">
        <f t="shared" si="2"/>
        <v>1836.0279025833333</v>
      </c>
      <c r="J12" s="26"/>
    </row>
    <row r="13" spans="2:10" ht="12.75">
      <c r="B13" s="42">
        <v>40269</v>
      </c>
      <c r="C13" s="43">
        <f>SAP!H10</f>
        <v>2332.84</v>
      </c>
      <c r="D13" s="36">
        <f>'2010 Rates'!$B$44/100</f>
        <v>0.0033</v>
      </c>
      <c r="E13" s="36">
        <f t="shared" si="0"/>
        <v>0.000275</v>
      </c>
      <c r="F13" s="37">
        <f>-'Balance Calculation'!G8</f>
        <v>8483072.54</v>
      </c>
      <c r="G13" s="36">
        <f>'2011 Rates'!$B$37/100</f>
        <v>0.0026</v>
      </c>
      <c r="H13" s="36">
        <f t="shared" si="1"/>
        <v>0.00021666666666666666</v>
      </c>
      <c r="I13" s="38">
        <f t="shared" si="2"/>
        <v>1837.9990503333331</v>
      </c>
      <c r="J13" s="26"/>
    </row>
    <row r="14" spans="2:10" ht="12.75">
      <c r="B14" s="42">
        <v>40299</v>
      </c>
      <c r="C14" s="43">
        <f>SAP!H11</f>
        <v>2329.79</v>
      </c>
      <c r="D14" s="36">
        <f>'2010 Rates'!$B$44/100</f>
        <v>0.0033</v>
      </c>
      <c r="E14" s="36">
        <f t="shared" si="0"/>
        <v>0.000275</v>
      </c>
      <c r="F14" s="37">
        <f>-'Balance Calculation'!G9</f>
        <v>8471958.285</v>
      </c>
      <c r="G14" s="36">
        <f>'2011 Rates'!$B$37/100</f>
        <v>0.0026</v>
      </c>
      <c r="H14" s="36">
        <f t="shared" si="1"/>
        <v>0.00021666666666666666</v>
      </c>
      <c r="I14" s="38">
        <f t="shared" si="2"/>
        <v>1835.59096175</v>
      </c>
      <c r="J14" s="26"/>
    </row>
    <row r="15" spans="2:10" ht="12.75">
      <c r="B15" s="42">
        <v>40330</v>
      </c>
      <c r="C15" s="43">
        <f>SAP!H12</f>
        <v>2303.02</v>
      </c>
      <c r="D15" s="36">
        <f>'2010 Rates'!$B$44/100</f>
        <v>0.0033</v>
      </c>
      <c r="E15" s="36">
        <f t="shared" si="0"/>
        <v>0.000275</v>
      </c>
      <c r="F15" s="37">
        <f>-'Balance Calculation'!G10</f>
        <v>8374619.090000001</v>
      </c>
      <c r="G15" s="36">
        <f>'2011 Rates'!$B$37/100</f>
        <v>0.0026</v>
      </c>
      <c r="H15" s="36">
        <f t="shared" si="1"/>
        <v>0.00021666666666666666</v>
      </c>
      <c r="I15" s="38">
        <f t="shared" si="2"/>
        <v>1814.5008028333334</v>
      </c>
      <c r="J15" s="26"/>
    </row>
    <row r="16" spans="2:10" ht="12.75">
      <c r="B16" s="42">
        <v>40360</v>
      </c>
      <c r="C16" s="43">
        <f>SAP!H13</f>
        <v>2267.47</v>
      </c>
      <c r="D16" s="36">
        <f>'2010 Rates'!$B$44/100</f>
        <v>0.0033</v>
      </c>
      <c r="E16" s="36">
        <f t="shared" si="0"/>
        <v>0.000275</v>
      </c>
      <c r="F16" s="37">
        <f>-'Balance Calculation'!G11</f>
        <v>8245330.735000001</v>
      </c>
      <c r="G16" s="36">
        <f>'2011 Rates'!$B$37/100</f>
        <v>0.0026</v>
      </c>
      <c r="H16" s="36">
        <f t="shared" si="1"/>
        <v>0.00021666666666666666</v>
      </c>
      <c r="I16" s="38">
        <f t="shared" si="2"/>
        <v>1786.4883259166668</v>
      </c>
      <c r="J16" s="26"/>
    </row>
    <row r="17" spans="2:10" ht="12.75">
      <c r="B17" s="42">
        <v>40391</v>
      </c>
      <c r="C17" s="43">
        <f>SAP!H14</f>
        <v>2244.23</v>
      </c>
      <c r="D17" s="36">
        <f>'2010 Rates'!$B$44/100</f>
        <v>0.0033</v>
      </c>
      <c r="E17" s="36">
        <f t="shared" si="0"/>
        <v>0.000275</v>
      </c>
      <c r="F17" s="37">
        <f>-'Balance Calculation'!G12</f>
        <v>8160847.550000001</v>
      </c>
      <c r="G17" s="36">
        <f>'2011 Rates'!$B$37/100</f>
        <v>0.0026</v>
      </c>
      <c r="H17" s="36">
        <f t="shared" si="1"/>
        <v>0.00021666666666666666</v>
      </c>
      <c r="I17" s="38">
        <f t="shared" si="2"/>
        <v>1768.1836358333335</v>
      </c>
      <c r="J17" s="26"/>
    </row>
    <row r="18" spans="2:10" ht="12.75">
      <c r="B18" s="42">
        <v>40422</v>
      </c>
      <c r="C18" s="43">
        <f>SAP!H15</f>
        <v>2238.78</v>
      </c>
      <c r="D18" s="36">
        <f>'2010 Rates'!$B$44/100</f>
        <v>0.0033</v>
      </c>
      <c r="E18" s="36">
        <f t="shared" si="0"/>
        <v>0.000275</v>
      </c>
      <c r="F18" s="37">
        <f>-'Balance Calculation'!G13</f>
        <v>8141006.380000001</v>
      </c>
      <c r="G18" s="36">
        <f>'2011 Rates'!$B$37/100</f>
        <v>0.0026</v>
      </c>
      <c r="H18" s="36">
        <f t="shared" si="1"/>
        <v>0.00021666666666666666</v>
      </c>
      <c r="I18" s="38">
        <f t="shared" si="2"/>
        <v>1763.8847156666668</v>
      </c>
      <c r="J18" s="26"/>
    </row>
    <row r="19" spans="2:10" ht="12.75">
      <c r="B19" s="42">
        <v>40452</v>
      </c>
      <c r="C19" s="43">
        <f>SAP!H16+SAP!H17</f>
        <v>-16919.010000000002</v>
      </c>
      <c r="D19" s="36">
        <f>'2010 Rates'!$B$44/100</f>
        <v>0.0033</v>
      </c>
      <c r="E19" s="39">
        <f t="shared" si="0"/>
        <v>0.000275</v>
      </c>
      <c r="F19" s="37">
        <f>-'Balance Calculation'!G14</f>
        <v>8198306.300000001</v>
      </c>
      <c r="G19" s="36">
        <f>'2011 Rates'!$B$37/100</f>
        <v>0.0026</v>
      </c>
      <c r="H19" s="36">
        <f t="shared" si="1"/>
        <v>0.00021666666666666666</v>
      </c>
      <c r="I19" s="38">
        <f t="shared" si="2"/>
        <v>1776.2996983333335</v>
      </c>
      <c r="J19" s="26"/>
    </row>
    <row r="20" spans="2:10" ht="12.75">
      <c r="B20" s="42">
        <v>40483</v>
      </c>
      <c r="C20" s="43">
        <f>SAP!H18</f>
        <v>2283.15</v>
      </c>
      <c r="D20" s="36">
        <f>'2010 Rates'!$B$44/100</f>
        <v>0.0033</v>
      </c>
      <c r="E20" s="39">
        <f t="shared" si="0"/>
        <v>0.000275</v>
      </c>
      <c r="F20" s="37">
        <f>-'Balance Calculation'!G15</f>
        <v>8302381.700000001</v>
      </c>
      <c r="G20" s="36">
        <f>'2011 Rates'!$B$37/100</f>
        <v>0.0026</v>
      </c>
      <c r="H20" s="36">
        <f t="shared" si="1"/>
        <v>0.00021666666666666666</v>
      </c>
      <c r="I20" s="38">
        <f t="shared" si="2"/>
        <v>1798.8493683333336</v>
      </c>
      <c r="J20" s="26"/>
    </row>
    <row r="21" spans="2:10" ht="12.75">
      <c r="B21" s="42">
        <v>40513</v>
      </c>
      <c r="C21" s="43">
        <f>SAP!H19+SAP!H20</f>
        <v>2939.8</v>
      </c>
      <c r="D21" s="36">
        <f>'2010 Rates'!$B$44/100</f>
        <v>0.0033</v>
      </c>
      <c r="E21" s="39">
        <f t="shared" si="0"/>
        <v>0.000275</v>
      </c>
      <c r="F21" s="37">
        <f>-'Balance Calculation'!G16</f>
        <v>8410249.025</v>
      </c>
      <c r="G21" s="36">
        <f>'2011 Rates'!$B$37/100</f>
        <v>0.0026</v>
      </c>
      <c r="H21" s="36">
        <f t="shared" si="1"/>
        <v>0.00021666666666666666</v>
      </c>
      <c r="I21" s="38">
        <f t="shared" si="2"/>
        <v>1822.2206220833334</v>
      </c>
      <c r="J21" s="26"/>
    </row>
    <row r="22" spans="2:10" ht="12.75">
      <c r="B22" s="44"/>
      <c r="C22" s="45"/>
      <c r="D22" s="36"/>
      <c r="E22" s="36"/>
      <c r="F22" s="36"/>
      <c r="G22" s="36"/>
      <c r="H22" s="36"/>
      <c r="I22" s="46"/>
      <c r="J22" s="26"/>
    </row>
    <row r="23" spans="2:9" ht="12.75">
      <c r="B23" s="67" t="s">
        <v>8</v>
      </c>
      <c r="C23" s="70">
        <f>SUM(C10:C21)</f>
        <v>9390.32</v>
      </c>
      <c r="D23" s="68"/>
      <c r="E23" s="68"/>
      <c r="F23" s="68"/>
      <c r="G23" s="69"/>
      <c r="H23" s="69"/>
      <c r="I23" s="71">
        <f>SUM(I10:I22)</f>
        <v>21705.010132</v>
      </c>
    </row>
    <row r="24" spans="7:8" ht="12.75">
      <c r="G24" s="26"/>
      <c r="H24" s="26"/>
    </row>
    <row r="25" spans="7:8" ht="12.75">
      <c r="G25" s="26"/>
      <c r="H25" s="26"/>
    </row>
    <row r="26" spans="7:8" ht="12.75">
      <c r="G26" s="26"/>
      <c r="H26" s="26"/>
    </row>
    <row r="30" ht="12.75">
      <c r="F30" s="27"/>
    </row>
  </sheetData>
  <sheetProtection/>
  <printOptions/>
  <pageMargins left="0.75" right="0.75" top="0.82" bottom="0.76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37">
      <selection activeCell="A4" sqref="A4"/>
    </sheetView>
  </sheetViews>
  <sheetFormatPr defaultColWidth="9.140625" defaultRowHeight="12.75"/>
  <cols>
    <col min="1" max="1" width="54.140625" style="0" customWidth="1"/>
  </cols>
  <sheetData>
    <row r="1" ht="15">
      <c r="A1" s="72" t="s">
        <v>198</v>
      </c>
    </row>
    <row r="2" ht="15">
      <c r="A2" s="72" t="s">
        <v>199</v>
      </c>
    </row>
    <row r="4" ht="15">
      <c r="A4" s="75" t="s">
        <v>200</v>
      </c>
    </row>
    <row r="6" spans="1:3" ht="15">
      <c r="A6" s="72" t="s">
        <v>201</v>
      </c>
      <c r="B6" s="73">
        <v>2010</v>
      </c>
      <c r="C6" t="s">
        <v>202</v>
      </c>
    </row>
    <row r="7" spans="1:3" ht="15">
      <c r="A7" s="72" t="s">
        <v>203</v>
      </c>
      <c r="B7" s="74" t="s">
        <v>108</v>
      </c>
      <c r="C7" t="s">
        <v>204</v>
      </c>
    </row>
    <row r="8" spans="1:3" ht="15">
      <c r="A8" s="72" t="s">
        <v>205</v>
      </c>
      <c r="B8" s="73">
        <v>15</v>
      </c>
      <c r="C8" t="s">
        <v>206</v>
      </c>
    </row>
    <row r="9" spans="1:3" ht="15">
      <c r="A9" s="72" t="s">
        <v>207</v>
      </c>
      <c r="B9">
        <v>0.12</v>
      </c>
      <c r="C9" t="s">
        <v>208</v>
      </c>
    </row>
    <row r="10" ht="15">
      <c r="A10" s="72" t="s">
        <v>115</v>
      </c>
    </row>
    <row r="11" ht="15">
      <c r="A11" s="72" t="s">
        <v>116</v>
      </c>
    </row>
    <row r="12" spans="1:3" ht="15">
      <c r="A12" s="72" t="s">
        <v>209</v>
      </c>
      <c r="B12">
        <v>0.11</v>
      </c>
      <c r="C12" t="s">
        <v>210</v>
      </c>
    </row>
    <row r="13" spans="1:3" ht="15">
      <c r="A13" s="72" t="s">
        <v>211</v>
      </c>
      <c r="B13">
        <v>0.14</v>
      </c>
      <c r="C13" t="s">
        <v>212</v>
      </c>
    </row>
    <row r="14" spans="1:3" ht="15">
      <c r="A14" s="72" t="s">
        <v>213</v>
      </c>
      <c r="B14">
        <v>0.14</v>
      </c>
      <c r="C14" t="s">
        <v>214</v>
      </c>
    </row>
    <row r="15" ht="15">
      <c r="A15" s="72" t="s">
        <v>123</v>
      </c>
    </row>
    <row r="16" spans="1:3" ht="15">
      <c r="A16" s="72" t="s">
        <v>215</v>
      </c>
      <c r="B16">
        <v>0.12</v>
      </c>
      <c r="C16" t="s">
        <v>216</v>
      </c>
    </row>
    <row r="17" spans="1:3" ht="15">
      <c r="A17" s="72" t="s">
        <v>217</v>
      </c>
      <c r="B17">
        <v>0.12</v>
      </c>
      <c r="C17" t="s">
        <v>218</v>
      </c>
    </row>
    <row r="18" spans="1:3" ht="15">
      <c r="A18" s="72" t="s">
        <v>219</v>
      </c>
      <c r="B18">
        <v>0.16</v>
      </c>
      <c r="C18" t="s">
        <v>220</v>
      </c>
    </row>
    <row r="19" ht="15">
      <c r="A19" s="72" t="s">
        <v>221</v>
      </c>
    </row>
    <row r="20" ht="15">
      <c r="A20" s="72" t="s">
        <v>222</v>
      </c>
    </row>
    <row r="21" spans="1:3" ht="15">
      <c r="A21" s="72" t="s">
        <v>223</v>
      </c>
      <c r="B21">
        <v>1.14</v>
      </c>
      <c r="C21" t="s">
        <v>224</v>
      </c>
    </row>
    <row r="22" spans="1:3" ht="15">
      <c r="A22" s="72" t="s">
        <v>225</v>
      </c>
      <c r="B22">
        <v>2.14</v>
      </c>
      <c r="C22" t="s">
        <v>226</v>
      </c>
    </row>
    <row r="23" ht="15">
      <c r="A23" s="72" t="s">
        <v>227</v>
      </c>
    </row>
    <row r="24" spans="1:3" ht="15">
      <c r="A24" s="72" t="s">
        <v>228</v>
      </c>
      <c r="B24">
        <v>0.16</v>
      </c>
      <c r="C24" t="s">
        <v>229</v>
      </c>
    </row>
    <row r="25" spans="1:3" ht="15">
      <c r="A25" s="72" t="s">
        <v>230</v>
      </c>
      <c r="B25">
        <v>0.2</v>
      </c>
      <c r="C25" t="s">
        <v>231</v>
      </c>
    </row>
    <row r="26" spans="1:3" ht="15">
      <c r="A26" s="72" t="s">
        <v>232</v>
      </c>
      <c r="B26">
        <v>0.3</v>
      </c>
      <c r="C26" t="s">
        <v>233</v>
      </c>
    </row>
    <row r="27" ht="15">
      <c r="A27" s="72" t="s">
        <v>234</v>
      </c>
    </row>
    <row r="28" spans="1:3" ht="15">
      <c r="A28" s="72" t="s">
        <v>235</v>
      </c>
      <c r="B28">
        <v>0.3</v>
      </c>
      <c r="C28" t="s">
        <v>236</v>
      </c>
    </row>
    <row r="29" spans="1:3" ht="15">
      <c r="A29" s="72" t="s">
        <v>237</v>
      </c>
      <c r="B29">
        <v>0.45</v>
      </c>
      <c r="C29" t="s">
        <v>238</v>
      </c>
    </row>
    <row r="30" spans="1:3" ht="15">
      <c r="A30" s="72" t="s">
        <v>239</v>
      </c>
      <c r="B30">
        <v>0.65</v>
      </c>
      <c r="C30" t="s">
        <v>240</v>
      </c>
    </row>
    <row r="31" spans="1:3" ht="15">
      <c r="A31" s="72" t="s">
        <v>241</v>
      </c>
      <c r="B31">
        <v>3.25</v>
      </c>
      <c r="C31" t="s">
        <v>242</v>
      </c>
    </row>
    <row r="32" spans="1:3" ht="15">
      <c r="A32" s="72" t="s">
        <v>243</v>
      </c>
      <c r="B32">
        <v>0.5</v>
      </c>
      <c r="C32" t="s">
        <v>244</v>
      </c>
    </row>
    <row r="33" ht="15">
      <c r="A33" s="72" t="s">
        <v>143</v>
      </c>
    </row>
    <row r="34" ht="15">
      <c r="A34" s="72" t="s">
        <v>144</v>
      </c>
    </row>
    <row r="35" spans="1:3" ht="15">
      <c r="A35" s="72" t="s">
        <v>245</v>
      </c>
      <c r="B35">
        <v>0.03</v>
      </c>
      <c r="C35" t="s">
        <v>246</v>
      </c>
    </row>
    <row r="36" spans="1:3" ht="15">
      <c r="A36" s="72" t="s">
        <v>247</v>
      </c>
      <c r="B36">
        <v>0.06</v>
      </c>
      <c r="C36" t="s">
        <v>248</v>
      </c>
    </row>
    <row r="37" spans="1:3" ht="15">
      <c r="A37" s="72" t="s">
        <v>249</v>
      </c>
      <c r="B37">
        <v>0.15</v>
      </c>
      <c r="C37" t="s">
        <v>250</v>
      </c>
    </row>
    <row r="38" spans="1:3" ht="15">
      <c r="A38" s="72" t="s">
        <v>251</v>
      </c>
      <c r="B38">
        <v>0.32</v>
      </c>
      <c r="C38" t="s">
        <v>252</v>
      </c>
    </row>
    <row r="39" ht="15">
      <c r="A39" s="75" t="s">
        <v>151</v>
      </c>
    </row>
    <row r="40" ht="15">
      <c r="A40" s="72" t="s">
        <v>253</v>
      </c>
    </row>
    <row r="41" spans="1:3" ht="15">
      <c r="A41" s="72" t="s">
        <v>254</v>
      </c>
      <c r="B41">
        <v>0.03</v>
      </c>
      <c r="C41" t="s">
        <v>246</v>
      </c>
    </row>
    <row r="42" spans="1:3" ht="15">
      <c r="A42" s="72" t="s">
        <v>255</v>
      </c>
      <c r="B42">
        <v>0.06</v>
      </c>
      <c r="C42" t="s">
        <v>248</v>
      </c>
    </row>
    <row r="43" spans="1:3" ht="15">
      <c r="A43" s="72" t="s">
        <v>256</v>
      </c>
      <c r="B43">
        <v>0.15</v>
      </c>
      <c r="C43" t="s">
        <v>250</v>
      </c>
    </row>
    <row r="44" spans="1:3" ht="15">
      <c r="A44" s="75" t="s">
        <v>257</v>
      </c>
      <c r="B44" s="73">
        <v>0.33</v>
      </c>
      <c r="C44" t="s">
        <v>258</v>
      </c>
    </row>
    <row r="45" spans="1:3" ht="15">
      <c r="A45" s="72" t="s">
        <v>259</v>
      </c>
      <c r="B45">
        <v>0.89</v>
      </c>
      <c r="C45" t="s">
        <v>260</v>
      </c>
    </row>
    <row r="46" spans="1:3" ht="15">
      <c r="A46" s="72" t="s">
        <v>261</v>
      </c>
      <c r="B46">
        <v>1.44</v>
      </c>
      <c r="C46" t="s">
        <v>262</v>
      </c>
    </row>
    <row r="47" spans="1:3" ht="15">
      <c r="A47" s="72" t="s">
        <v>263</v>
      </c>
      <c r="B47">
        <v>2.44</v>
      </c>
      <c r="C47" t="s">
        <v>264</v>
      </c>
    </row>
    <row r="48" spans="1:3" ht="15">
      <c r="A48" s="72" t="s">
        <v>265</v>
      </c>
      <c r="B48">
        <v>3.17</v>
      </c>
      <c r="C48" t="s">
        <v>266</v>
      </c>
    </row>
    <row r="49" spans="1:3" ht="15">
      <c r="A49" s="72" t="s">
        <v>267</v>
      </c>
      <c r="B49">
        <v>3.7</v>
      </c>
      <c r="C49" t="s">
        <v>268</v>
      </c>
    </row>
    <row r="50" spans="1:3" ht="15">
      <c r="A50" s="72" t="s">
        <v>269</v>
      </c>
      <c r="B50">
        <v>4.48</v>
      </c>
      <c r="C50" t="s">
        <v>270</v>
      </c>
    </row>
    <row r="51" spans="1:3" ht="15">
      <c r="A51" s="72" t="s">
        <v>271</v>
      </c>
      <c r="B51">
        <v>4.58</v>
      </c>
      <c r="C51" t="s">
        <v>272</v>
      </c>
    </row>
    <row r="52" ht="15">
      <c r="A52" s="72" t="s">
        <v>273</v>
      </c>
    </row>
    <row r="53" spans="1:3" ht="15">
      <c r="A53" s="72" t="s">
        <v>274</v>
      </c>
      <c r="B53">
        <v>0.34</v>
      </c>
      <c r="C53" t="s">
        <v>275</v>
      </c>
    </row>
    <row r="54" spans="1:3" ht="15">
      <c r="A54" s="72" t="s">
        <v>276</v>
      </c>
      <c r="B54">
        <v>0.78</v>
      </c>
      <c r="C54" t="s">
        <v>277</v>
      </c>
    </row>
    <row r="55" spans="1:3" ht="15">
      <c r="A55" s="72" t="s">
        <v>278</v>
      </c>
      <c r="B55">
        <v>1.34</v>
      </c>
      <c r="C55" t="s">
        <v>279</v>
      </c>
    </row>
    <row r="56" spans="1:3" ht="15">
      <c r="A56" s="72" t="s">
        <v>280</v>
      </c>
      <c r="B56">
        <v>2</v>
      </c>
      <c r="C56" t="s">
        <v>281</v>
      </c>
    </row>
    <row r="57" spans="1:3" ht="15">
      <c r="A57" s="72" t="s">
        <v>282</v>
      </c>
      <c r="B57">
        <v>1.98</v>
      </c>
      <c r="C57" t="s">
        <v>283</v>
      </c>
    </row>
    <row r="58" ht="15">
      <c r="A58" s="72" t="s">
        <v>284</v>
      </c>
    </row>
    <row r="59" spans="1:3" ht="15">
      <c r="A59" s="72" t="s">
        <v>285</v>
      </c>
      <c r="B59">
        <v>0.5</v>
      </c>
      <c r="C59" t="s">
        <v>286</v>
      </c>
    </row>
    <row r="60" spans="1:3" ht="15">
      <c r="A60" s="72" t="s">
        <v>287</v>
      </c>
      <c r="B60">
        <v>1.14</v>
      </c>
      <c r="C60" t="s">
        <v>288</v>
      </c>
    </row>
    <row r="61" spans="1:3" ht="15">
      <c r="A61" s="72" t="s">
        <v>289</v>
      </c>
      <c r="B61">
        <v>1.76</v>
      </c>
      <c r="C61" t="s">
        <v>290</v>
      </c>
    </row>
    <row r="62" spans="1:3" ht="15">
      <c r="A62" s="72" t="s">
        <v>291</v>
      </c>
      <c r="B62">
        <v>2.27</v>
      </c>
      <c r="C62" t="s">
        <v>292</v>
      </c>
    </row>
    <row r="63" spans="1:3" ht="15">
      <c r="A63" s="72" t="s">
        <v>293</v>
      </c>
      <c r="B63">
        <v>2.69</v>
      </c>
      <c r="C63" t="s">
        <v>294</v>
      </c>
    </row>
    <row r="64" spans="1:3" ht="15">
      <c r="A64" s="72" t="s">
        <v>295</v>
      </c>
      <c r="B64">
        <v>3.27</v>
      </c>
      <c r="C64" t="s">
        <v>296</v>
      </c>
    </row>
    <row r="65" spans="1:3" ht="15">
      <c r="A65" s="72" t="s">
        <v>297</v>
      </c>
      <c r="B65">
        <v>3.76</v>
      </c>
      <c r="C65" t="s">
        <v>298</v>
      </c>
    </row>
    <row r="66" spans="1:3" ht="15">
      <c r="A66" s="72" t="s">
        <v>299</v>
      </c>
      <c r="B66">
        <v>4.44</v>
      </c>
      <c r="C66" t="s">
        <v>300</v>
      </c>
    </row>
    <row r="67" ht="15">
      <c r="A67" s="72" t="s">
        <v>186</v>
      </c>
    </row>
    <row r="68" ht="15">
      <c r="A68" s="72" t="s">
        <v>187</v>
      </c>
    </row>
    <row r="69" spans="1:3" ht="15">
      <c r="A69" s="72" t="s">
        <v>301</v>
      </c>
      <c r="B69">
        <v>5.12</v>
      </c>
      <c r="C69" t="s">
        <v>302</v>
      </c>
    </row>
    <row r="70" spans="1:3" ht="15">
      <c r="A70" s="72" t="s">
        <v>303</v>
      </c>
      <c r="B70">
        <v>6.18</v>
      </c>
      <c r="C70" t="s">
        <v>304</v>
      </c>
    </row>
    <row r="71" spans="1:3" ht="15">
      <c r="A71" s="72" t="s">
        <v>305</v>
      </c>
      <c r="C71" t="s">
        <v>306</v>
      </c>
    </row>
    <row r="72" spans="1:3" ht="15">
      <c r="A72" s="72" t="s">
        <v>307</v>
      </c>
      <c r="C72" t="s">
        <v>308</v>
      </c>
    </row>
    <row r="74" ht="15">
      <c r="A74" s="72" t="s">
        <v>197</v>
      </c>
    </row>
    <row r="76" ht="12.75">
      <c r="A76" t="s">
        <v>101</v>
      </c>
    </row>
  </sheetData>
  <sheetProtection/>
  <printOptions/>
  <pageMargins left="0.75" right="0.75" top="0.6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E71" sqref="E71"/>
    </sheetView>
  </sheetViews>
  <sheetFormatPr defaultColWidth="9.140625" defaultRowHeight="12.75"/>
  <cols>
    <col min="1" max="1" width="40.7109375" style="0" customWidth="1"/>
    <col min="3" max="3" width="30.00390625" style="0" bestFit="1" customWidth="1"/>
  </cols>
  <sheetData>
    <row r="1" spans="1:3" ht="12.75">
      <c r="A1" t="s">
        <v>104</v>
      </c>
      <c r="B1" t="s">
        <v>105</v>
      </c>
      <c r="C1">
        <v>11</v>
      </c>
    </row>
    <row r="2" ht="15">
      <c r="A2" s="72"/>
    </row>
    <row r="3" spans="1:4" ht="12.75">
      <c r="A3">
        <v>2011</v>
      </c>
      <c r="B3" s="73">
        <v>2011</v>
      </c>
      <c r="C3" t="s">
        <v>106</v>
      </c>
      <c r="D3">
        <v>2010</v>
      </c>
    </row>
    <row r="4" spans="1:4" ht="15">
      <c r="A4" s="72" t="s">
        <v>107</v>
      </c>
      <c r="B4" s="74" t="s">
        <v>108</v>
      </c>
      <c r="C4" t="s">
        <v>109</v>
      </c>
      <c r="D4" t="s">
        <v>110</v>
      </c>
    </row>
    <row r="5" spans="1:3" ht="15">
      <c r="A5" s="72" t="s">
        <v>111</v>
      </c>
      <c r="B5" s="73">
        <v>18</v>
      </c>
      <c r="C5" t="s">
        <v>112</v>
      </c>
    </row>
    <row r="6" spans="1:4" ht="15">
      <c r="A6" s="72" t="s">
        <v>113</v>
      </c>
      <c r="B6">
        <v>0.19</v>
      </c>
      <c r="C6" t="s">
        <v>114</v>
      </c>
      <c r="D6">
        <v>0.18</v>
      </c>
    </row>
    <row r="7" ht="15">
      <c r="A7" s="72" t="s">
        <v>115</v>
      </c>
    </row>
    <row r="8" ht="15">
      <c r="A8" s="72" t="s">
        <v>116</v>
      </c>
    </row>
    <row r="9" spans="1:4" ht="15">
      <c r="A9" s="72" t="s">
        <v>117</v>
      </c>
      <c r="B9">
        <v>0.19</v>
      </c>
      <c r="C9" t="s">
        <v>118</v>
      </c>
      <c r="D9">
        <v>0.19</v>
      </c>
    </row>
    <row r="10" spans="1:4" ht="15">
      <c r="A10" s="72" t="s">
        <v>119</v>
      </c>
      <c r="B10">
        <v>0.23</v>
      </c>
      <c r="C10" t="s">
        <v>120</v>
      </c>
      <c r="D10">
        <v>0.21</v>
      </c>
    </row>
    <row r="11" spans="1:4" ht="15">
      <c r="A11" s="72" t="s">
        <v>121</v>
      </c>
      <c r="B11">
        <v>0.27</v>
      </c>
      <c r="C11" t="s">
        <v>122</v>
      </c>
      <c r="D11">
        <v>0.23</v>
      </c>
    </row>
    <row r="12" ht="15">
      <c r="A12" s="72" t="s">
        <v>123</v>
      </c>
    </row>
    <row r="13" spans="1:4" ht="15">
      <c r="A13" s="72" t="s">
        <v>117</v>
      </c>
      <c r="B13">
        <v>0.22</v>
      </c>
      <c r="C13" t="s">
        <v>124</v>
      </c>
      <c r="D13">
        <v>0.19</v>
      </c>
    </row>
    <row r="14" spans="1:4" ht="15">
      <c r="A14" s="72" t="s">
        <v>119</v>
      </c>
      <c r="B14">
        <v>0.23</v>
      </c>
      <c r="C14" t="s">
        <v>125</v>
      </c>
      <c r="D14">
        <v>0.23</v>
      </c>
    </row>
    <row r="15" spans="1:4" ht="15">
      <c r="A15" s="72" t="s">
        <v>121</v>
      </c>
      <c r="B15">
        <v>0.25</v>
      </c>
      <c r="C15" t="s">
        <v>126</v>
      </c>
      <c r="D15">
        <v>0.27</v>
      </c>
    </row>
    <row r="16" ht="15">
      <c r="A16" s="72" t="s">
        <v>127</v>
      </c>
    </row>
    <row r="17" spans="1:4" ht="15">
      <c r="A17" s="72" t="s">
        <v>117</v>
      </c>
      <c r="B17">
        <v>0.25</v>
      </c>
      <c r="C17" t="s">
        <v>128</v>
      </c>
      <c r="D17">
        <v>0.26</v>
      </c>
    </row>
    <row r="18" spans="1:4" ht="15">
      <c r="A18" s="72" t="s">
        <v>121</v>
      </c>
      <c r="B18">
        <v>0.29</v>
      </c>
      <c r="C18" t="s">
        <v>129</v>
      </c>
      <c r="D18">
        <v>0.3</v>
      </c>
    </row>
    <row r="19" spans="1:4" ht="15">
      <c r="A19" s="72" t="s">
        <v>130</v>
      </c>
      <c r="B19">
        <v>0.39</v>
      </c>
      <c r="C19" t="s">
        <v>131</v>
      </c>
      <c r="D19">
        <v>0.41</v>
      </c>
    </row>
    <row r="20" ht="15">
      <c r="A20" s="72" t="s">
        <v>132</v>
      </c>
    </row>
    <row r="21" spans="1:4" ht="15">
      <c r="A21" s="72" t="s">
        <v>133</v>
      </c>
      <c r="B21">
        <v>0.32</v>
      </c>
      <c r="C21" t="s">
        <v>134</v>
      </c>
      <c r="D21">
        <v>0.32</v>
      </c>
    </row>
    <row r="22" spans="1:4" ht="15">
      <c r="A22" s="72" t="s">
        <v>135</v>
      </c>
      <c r="B22">
        <v>0.39</v>
      </c>
      <c r="C22" t="s">
        <v>136</v>
      </c>
      <c r="D22">
        <v>0.39</v>
      </c>
    </row>
    <row r="23" spans="1:4" ht="15">
      <c r="A23" s="72" t="s">
        <v>137</v>
      </c>
      <c r="B23">
        <v>0.52</v>
      </c>
      <c r="C23" t="s">
        <v>138</v>
      </c>
      <c r="D23">
        <v>0.56</v>
      </c>
    </row>
    <row r="24" spans="1:4" ht="15">
      <c r="A24" s="72" t="s">
        <v>139</v>
      </c>
      <c r="B24">
        <v>3.25</v>
      </c>
      <c r="C24" t="s">
        <v>140</v>
      </c>
      <c r="D24">
        <v>3.25</v>
      </c>
    </row>
    <row r="25" spans="1:4" ht="15">
      <c r="A25" s="72" t="s">
        <v>141</v>
      </c>
      <c r="B25">
        <v>0.75</v>
      </c>
      <c r="C25" t="s">
        <v>142</v>
      </c>
      <c r="D25">
        <v>0.75</v>
      </c>
    </row>
    <row r="26" ht="15">
      <c r="A26" s="72" t="s">
        <v>143</v>
      </c>
    </row>
    <row r="27" ht="15">
      <c r="A27" s="72" t="s">
        <v>144</v>
      </c>
    </row>
    <row r="28" spans="1:4" ht="15">
      <c r="A28" s="72" t="s">
        <v>145</v>
      </c>
      <c r="B28">
        <v>0.15</v>
      </c>
      <c r="C28" t="s">
        <v>146</v>
      </c>
      <c r="D28">
        <v>0.08</v>
      </c>
    </row>
    <row r="29" spans="1:4" ht="15">
      <c r="A29" s="72" t="s">
        <v>121</v>
      </c>
      <c r="B29">
        <v>0.16</v>
      </c>
      <c r="C29" t="s">
        <v>147</v>
      </c>
      <c r="D29">
        <v>0.14</v>
      </c>
    </row>
    <row r="30" spans="1:4" ht="15">
      <c r="A30" s="72" t="s">
        <v>130</v>
      </c>
      <c r="B30">
        <v>0.19</v>
      </c>
      <c r="C30" t="s">
        <v>148</v>
      </c>
      <c r="D30">
        <v>0.19</v>
      </c>
    </row>
    <row r="31" spans="1:4" ht="15">
      <c r="A31" s="72" t="s">
        <v>149</v>
      </c>
      <c r="B31">
        <v>0.25</v>
      </c>
      <c r="C31" t="s">
        <v>150</v>
      </c>
      <c r="D31">
        <v>0.28</v>
      </c>
    </row>
    <row r="32" ht="15">
      <c r="A32" s="75" t="s">
        <v>151</v>
      </c>
    </row>
    <row r="33" ht="15">
      <c r="A33" s="72" t="s">
        <v>152</v>
      </c>
    </row>
    <row r="34" spans="1:4" ht="15">
      <c r="A34" s="72" t="s">
        <v>117</v>
      </c>
      <c r="B34">
        <v>0.15</v>
      </c>
      <c r="C34" t="s">
        <v>146</v>
      </c>
      <c r="D34">
        <v>0.09</v>
      </c>
    </row>
    <row r="35" spans="1:4" ht="15">
      <c r="A35" s="72" t="s">
        <v>121</v>
      </c>
      <c r="B35">
        <v>0.16</v>
      </c>
      <c r="C35" t="s">
        <v>147</v>
      </c>
      <c r="D35">
        <v>0.14</v>
      </c>
    </row>
    <row r="36" spans="1:4" ht="15">
      <c r="A36" s="72" t="s">
        <v>130</v>
      </c>
      <c r="B36">
        <v>0.19</v>
      </c>
      <c r="C36" t="s">
        <v>148</v>
      </c>
      <c r="D36">
        <v>0.19</v>
      </c>
    </row>
    <row r="37" spans="1:4" ht="15">
      <c r="A37" s="75" t="s">
        <v>149</v>
      </c>
      <c r="B37" s="73">
        <v>0.26</v>
      </c>
      <c r="C37" t="s">
        <v>153</v>
      </c>
      <c r="D37">
        <v>0.29</v>
      </c>
    </row>
    <row r="38" spans="1:4" ht="15">
      <c r="A38" s="72" t="s">
        <v>154</v>
      </c>
      <c r="B38">
        <v>0.6</v>
      </c>
      <c r="C38" t="s">
        <v>155</v>
      </c>
      <c r="D38">
        <v>0.62</v>
      </c>
    </row>
    <row r="39" spans="1:4" ht="15">
      <c r="A39" s="72" t="s">
        <v>156</v>
      </c>
      <c r="B39">
        <v>1</v>
      </c>
      <c r="C39" t="s">
        <v>157</v>
      </c>
      <c r="D39">
        <v>0.99</v>
      </c>
    </row>
    <row r="40" spans="1:4" ht="15">
      <c r="A40" s="72" t="s">
        <v>158</v>
      </c>
      <c r="B40">
        <v>1.97</v>
      </c>
      <c r="C40" t="s">
        <v>159</v>
      </c>
      <c r="D40">
        <v>1.93</v>
      </c>
    </row>
    <row r="41" spans="1:4" ht="15">
      <c r="A41" s="72" t="s">
        <v>160</v>
      </c>
      <c r="B41">
        <v>2.7</v>
      </c>
      <c r="C41" t="s">
        <v>161</v>
      </c>
      <c r="D41">
        <v>2.66</v>
      </c>
    </row>
    <row r="42" spans="1:4" ht="15">
      <c r="A42" s="72" t="s">
        <v>162</v>
      </c>
      <c r="B42">
        <v>3.39</v>
      </c>
      <c r="C42" t="s">
        <v>163</v>
      </c>
      <c r="D42">
        <v>3.29</v>
      </c>
    </row>
    <row r="43" spans="1:4" ht="15">
      <c r="A43" s="72" t="s">
        <v>164</v>
      </c>
      <c r="B43">
        <v>4.31</v>
      </c>
      <c r="C43" t="s">
        <v>165</v>
      </c>
      <c r="D43">
        <v>4.17</v>
      </c>
    </row>
    <row r="44" spans="1:4" ht="15">
      <c r="A44" s="72" t="s">
        <v>166</v>
      </c>
      <c r="B44">
        <v>4.56</v>
      </c>
      <c r="C44" t="s">
        <v>167</v>
      </c>
      <c r="D44">
        <v>4.42</v>
      </c>
    </row>
    <row r="45" ht="15">
      <c r="A45" s="72" t="s">
        <v>168</v>
      </c>
    </row>
    <row r="46" spans="1:4" ht="15">
      <c r="A46" s="72" t="s">
        <v>158</v>
      </c>
      <c r="B46">
        <v>0.02</v>
      </c>
      <c r="C46" t="s">
        <v>169</v>
      </c>
      <c r="D46">
        <v>0.21</v>
      </c>
    </row>
    <row r="47" spans="1:4" ht="15">
      <c r="A47" s="72" t="s">
        <v>160</v>
      </c>
      <c r="B47">
        <v>0.57</v>
      </c>
      <c r="C47" t="s">
        <v>170</v>
      </c>
      <c r="D47">
        <v>0.65</v>
      </c>
    </row>
    <row r="48" spans="1:4" ht="15">
      <c r="A48" s="72" t="s">
        <v>162</v>
      </c>
      <c r="B48">
        <v>0.99</v>
      </c>
      <c r="C48" t="s">
        <v>171</v>
      </c>
      <c r="D48">
        <v>1.04</v>
      </c>
    </row>
    <row r="49" spans="1:4" ht="15">
      <c r="A49" s="72" t="s">
        <v>164</v>
      </c>
      <c r="B49">
        <v>1.65</v>
      </c>
      <c r="C49" t="s">
        <v>172</v>
      </c>
      <c r="D49">
        <v>1.67</v>
      </c>
    </row>
    <row r="50" spans="1:4" ht="15">
      <c r="A50" s="72" t="s">
        <v>166</v>
      </c>
      <c r="B50">
        <v>1.94</v>
      </c>
      <c r="C50" t="s">
        <v>173</v>
      </c>
      <c r="D50">
        <v>1.89</v>
      </c>
    </row>
    <row r="51" spans="1:4" ht="15">
      <c r="A51" s="72" t="s">
        <v>174</v>
      </c>
      <c r="B51">
        <v>1.7</v>
      </c>
      <c r="C51" t="s">
        <v>175</v>
      </c>
      <c r="D51">
        <v>1.67</v>
      </c>
    </row>
    <row r="52" ht="15">
      <c r="A52" s="72" t="s">
        <v>176</v>
      </c>
    </row>
    <row r="53" spans="1:4" ht="15">
      <c r="A53" s="72" t="s">
        <v>149</v>
      </c>
      <c r="B53">
        <v>0.46</v>
      </c>
      <c r="C53" t="s">
        <v>177</v>
      </c>
      <c r="D53">
        <v>0.5</v>
      </c>
    </row>
    <row r="54" spans="1:4" ht="15">
      <c r="A54" s="72" t="s">
        <v>154</v>
      </c>
      <c r="B54">
        <v>0.83</v>
      </c>
      <c r="C54" t="s">
        <v>178</v>
      </c>
      <c r="D54">
        <v>0.84</v>
      </c>
    </row>
    <row r="55" spans="1:4" ht="15">
      <c r="A55" s="72" t="s">
        <v>156</v>
      </c>
      <c r="B55">
        <v>1.29</v>
      </c>
      <c r="C55" t="s">
        <v>179</v>
      </c>
      <c r="D55">
        <v>1.26</v>
      </c>
    </row>
    <row r="56" spans="1:4" ht="15">
      <c r="A56" s="72" t="s">
        <v>180</v>
      </c>
      <c r="B56">
        <v>1.76</v>
      </c>
      <c r="C56" t="s">
        <v>181</v>
      </c>
      <c r="D56">
        <v>1.71</v>
      </c>
    </row>
    <row r="57" spans="1:4" ht="15">
      <c r="A57" s="72" t="s">
        <v>158</v>
      </c>
      <c r="B57">
        <v>2.2</v>
      </c>
      <c r="C57" t="s">
        <v>182</v>
      </c>
      <c r="D57">
        <v>2.13</v>
      </c>
    </row>
    <row r="58" spans="1:4" ht="15">
      <c r="A58" s="72" t="s">
        <v>160</v>
      </c>
      <c r="B58">
        <v>2.86</v>
      </c>
      <c r="C58" t="s">
        <v>183</v>
      </c>
      <c r="D58">
        <v>2.8</v>
      </c>
    </row>
    <row r="59" spans="1:4" ht="15">
      <c r="A59" s="72" t="s">
        <v>162</v>
      </c>
      <c r="B59">
        <v>3.46</v>
      </c>
      <c r="C59" t="s">
        <v>184</v>
      </c>
      <c r="D59">
        <v>3.39</v>
      </c>
    </row>
    <row r="60" spans="1:4" ht="15">
      <c r="A60" s="72" t="s">
        <v>166</v>
      </c>
      <c r="B60">
        <v>4.29</v>
      </c>
      <c r="C60" t="s">
        <v>185</v>
      </c>
      <c r="D60">
        <v>4.14</v>
      </c>
    </row>
    <row r="61" ht="15">
      <c r="A61" s="72" t="s">
        <v>186</v>
      </c>
    </row>
    <row r="62" ht="15">
      <c r="A62" s="72" t="s">
        <v>187</v>
      </c>
    </row>
    <row r="63" spans="1:4" ht="15">
      <c r="A63" s="72" t="s">
        <v>188</v>
      </c>
      <c r="B63">
        <v>5.06</v>
      </c>
      <c r="C63" t="s">
        <v>189</v>
      </c>
      <c r="D63">
        <v>5.02</v>
      </c>
    </row>
    <row r="64" spans="1:4" ht="15">
      <c r="A64" s="72" t="s">
        <v>190</v>
      </c>
      <c r="B64">
        <v>6.11</v>
      </c>
      <c r="C64" t="s">
        <v>191</v>
      </c>
      <c r="D64">
        <v>6.1</v>
      </c>
    </row>
    <row r="65" spans="1:4" ht="15">
      <c r="A65" s="72" t="s">
        <v>192</v>
      </c>
      <c r="C65" t="s">
        <v>193</v>
      </c>
      <c r="D65">
        <v>4.92</v>
      </c>
    </row>
    <row r="66" spans="1:4" ht="15">
      <c r="A66" s="72" t="s">
        <v>194</v>
      </c>
      <c r="C66" t="s">
        <v>195</v>
      </c>
      <c r="D66">
        <v>4.71</v>
      </c>
    </row>
    <row r="67" ht="15">
      <c r="A67" s="72"/>
    </row>
    <row r="68" ht="12.75">
      <c r="A68" t="s">
        <v>196</v>
      </c>
    </row>
    <row r="69" ht="15">
      <c r="A69" s="72" t="s">
        <v>197</v>
      </c>
    </row>
    <row r="70" ht="15">
      <c r="A70" s="72" t="s">
        <v>103</v>
      </c>
    </row>
    <row r="72" ht="12.75">
      <c r="A72" t="s">
        <v>102</v>
      </c>
    </row>
  </sheetData>
  <sheetProtection/>
  <printOptions/>
  <pageMargins left="0.75" right="0.29" top="0.62" bottom="0.59" header="0.5" footer="0.5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1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36.140625" style="0" customWidth="1"/>
    <col min="4" max="4" width="12.8515625" style="0" customWidth="1"/>
    <col min="5" max="5" width="22.28125" style="0" customWidth="1"/>
    <col min="6" max="6" width="38.00390625" style="0" customWidth="1"/>
    <col min="8" max="8" width="10.7109375" style="0" customWidth="1"/>
    <col min="9" max="9" width="10.28125" style="0" bestFit="1" customWidth="1"/>
  </cols>
  <sheetData>
    <row r="2" s="26" customFormat="1" ht="12.75"/>
    <row r="3" s="26" customFormat="1" ht="12.75"/>
    <row r="4" s="26" customFormat="1" ht="12.75"/>
    <row r="5" spans="1:9" s="26" customFormat="1" ht="15.75">
      <c r="A5" s="79" t="s">
        <v>43</v>
      </c>
      <c r="B5" s="79"/>
      <c r="C5" s="79"/>
      <c r="D5" s="79"/>
      <c r="E5" s="79"/>
      <c r="F5" s="79"/>
      <c r="G5" s="79"/>
      <c r="H5" s="79"/>
      <c r="I5" s="79"/>
    </row>
    <row r="6" spans="1:9" s="26" customFormat="1" ht="12.75">
      <c r="A6" s="63" t="s">
        <v>23</v>
      </c>
      <c r="B6" s="63" t="s">
        <v>24</v>
      </c>
      <c r="C6" s="63" t="s">
        <v>25</v>
      </c>
      <c r="D6" s="63" t="s">
        <v>26</v>
      </c>
      <c r="E6" s="63" t="s">
        <v>27</v>
      </c>
      <c r="F6" s="63" t="s">
        <v>28</v>
      </c>
      <c r="G6" s="63" t="s">
        <v>29</v>
      </c>
      <c r="H6" s="64" t="s">
        <v>30</v>
      </c>
      <c r="I6" s="64" t="s">
        <v>31</v>
      </c>
    </row>
    <row r="7" spans="1:9" s="26" customFormat="1" ht="12.75">
      <c r="A7" s="65" t="s">
        <v>40</v>
      </c>
      <c r="B7" s="65" t="s">
        <v>37</v>
      </c>
      <c r="C7" s="65" t="s">
        <v>32</v>
      </c>
      <c r="D7" s="65" t="s">
        <v>33</v>
      </c>
      <c r="E7" s="65" t="s">
        <v>38</v>
      </c>
      <c r="F7" s="65" t="s">
        <v>35</v>
      </c>
      <c r="G7" s="65" t="s">
        <v>36</v>
      </c>
      <c r="H7" s="54">
        <v>2710.8</v>
      </c>
      <c r="I7" s="66">
        <v>40209</v>
      </c>
    </row>
    <row r="8" spans="1:9" s="26" customFormat="1" ht="12.75">
      <c r="A8" s="65" t="s">
        <v>40</v>
      </c>
      <c r="B8" s="65" t="s">
        <v>39</v>
      </c>
      <c r="C8" s="65" t="s">
        <v>32</v>
      </c>
      <c r="D8" s="65" t="s">
        <v>33</v>
      </c>
      <c r="E8" s="65" t="s">
        <v>38</v>
      </c>
      <c r="F8" s="65" t="s">
        <v>35</v>
      </c>
      <c r="G8" s="65" t="s">
        <v>36</v>
      </c>
      <c r="H8" s="54">
        <v>2329.11</v>
      </c>
      <c r="I8" s="66">
        <v>40237</v>
      </c>
    </row>
    <row r="9" spans="1:9" s="26" customFormat="1" ht="12.75">
      <c r="A9" s="65" t="s">
        <v>40</v>
      </c>
      <c r="B9" s="65" t="s">
        <v>41</v>
      </c>
      <c r="C9" s="65" t="s">
        <v>32</v>
      </c>
      <c r="D9" s="65" t="s">
        <v>33</v>
      </c>
      <c r="E9" s="65" t="s">
        <v>38</v>
      </c>
      <c r="F9" s="65" t="s">
        <v>35</v>
      </c>
      <c r="G9" s="65" t="s">
        <v>36</v>
      </c>
      <c r="H9" s="54">
        <v>2330.34</v>
      </c>
      <c r="I9" s="66">
        <v>40268</v>
      </c>
    </row>
    <row r="10" spans="1:9" s="26" customFormat="1" ht="12.75">
      <c r="A10" s="65" t="s">
        <v>40</v>
      </c>
      <c r="B10" s="65" t="s">
        <v>83</v>
      </c>
      <c r="C10" s="65" t="s">
        <v>32</v>
      </c>
      <c r="D10" s="65" t="s">
        <v>33</v>
      </c>
      <c r="E10" s="65" t="s">
        <v>34</v>
      </c>
      <c r="F10" s="65" t="s">
        <v>35</v>
      </c>
      <c r="G10" s="65" t="s">
        <v>36</v>
      </c>
      <c r="H10" s="54">
        <v>2332.84</v>
      </c>
      <c r="I10" s="66">
        <v>40298</v>
      </c>
    </row>
    <row r="11" spans="1:9" s="26" customFormat="1" ht="12.75">
      <c r="A11" s="65" t="s">
        <v>40</v>
      </c>
      <c r="B11" s="65" t="s">
        <v>84</v>
      </c>
      <c r="C11" s="65" t="s">
        <v>32</v>
      </c>
      <c r="D11" s="65" t="s">
        <v>33</v>
      </c>
      <c r="E11" s="65" t="s">
        <v>85</v>
      </c>
      <c r="F11" s="65" t="s">
        <v>35</v>
      </c>
      <c r="G11" s="65" t="s">
        <v>36</v>
      </c>
      <c r="H11" s="54">
        <v>2329.79</v>
      </c>
      <c r="I11" s="66">
        <v>40329</v>
      </c>
    </row>
    <row r="12" spans="1:9" s="26" customFormat="1" ht="12.75">
      <c r="A12" s="65" t="s">
        <v>40</v>
      </c>
      <c r="B12" s="65" t="s">
        <v>87</v>
      </c>
      <c r="C12" s="65" t="s">
        <v>32</v>
      </c>
      <c r="D12" s="65" t="s">
        <v>33</v>
      </c>
      <c r="E12" s="65" t="s">
        <v>86</v>
      </c>
      <c r="F12" s="65" t="s">
        <v>35</v>
      </c>
      <c r="G12" s="65" t="s">
        <v>36</v>
      </c>
      <c r="H12" s="54">
        <v>2303.02</v>
      </c>
      <c r="I12" s="66">
        <v>40359</v>
      </c>
    </row>
    <row r="13" spans="1:9" s="26" customFormat="1" ht="12.75">
      <c r="A13" s="65" t="s">
        <v>40</v>
      </c>
      <c r="B13" s="65" t="s">
        <v>89</v>
      </c>
      <c r="C13" s="65" t="s">
        <v>32</v>
      </c>
      <c r="D13" s="65" t="s">
        <v>33</v>
      </c>
      <c r="E13" s="65" t="s">
        <v>86</v>
      </c>
      <c r="F13" s="65" t="s">
        <v>35</v>
      </c>
      <c r="G13" s="65" t="s">
        <v>36</v>
      </c>
      <c r="H13" s="54">
        <v>2267.47</v>
      </c>
      <c r="I13" s="66">
        <v>40390</v>
      </c>
    </row>
    <row r="14" spans="1:9" s="26" customFormat="1" ht="12.75">
      <c r="A14" s="65" t="s">
        <v>40</v>
      </c>
      <c r="B14" s="65" t="s">
        <v>90</v>
      </c>
      <c r="C14" s="65" t="s">
        <v>32</v>
      </c>
      <c r="D14" s="65" t="s">
        <v>33</v>
      </c>
      <c r="E14" s="65" t="s">
        <v>85</v>
      </c>
      <c r="F14" s="65" t="s">
        <v>35</v>
      </c>
      <c r="G14" s="65" t="s">
        <v>36</v>
      </c>
      <c r="H14" s="54">
        <v>2244.23</v>
      </c>
      <c r="I14" s="66">
        <v>40421</v>
      </c>
    </row>
    <row r="15" spans="1:9" s="26" customFormat="1" ht="12.75">
      <c r="A15" s="65" t="s">
        <v>40</v>
      </c>
      <c r="B15" s="65" t="s">
        <v>94</v>
      </c>
      <c r="C15" s="65" t="s">
        <v>32</v>
      </c>
      <c r="D15" s="65" t="s">
        <v>33</v>
      </c>
      <c r="E15" s="65" t="s">
        <v>85</v>
      </c>
      <c r="F15" s="65" t="s">
        <v>35</v>
      </c>
      <c r="G15" s="65" t="s">
        <v>36</v>
      </c>
      <c r="H15" s="54">
        <v>2238.78</v>
      </c>
      <c r="I15" s="66">
        <v>40451</v>
      </c>
    </row>
    <row r="16" spans="1:9" s="26" customFormat="1" ht="12.75">
      <c r="A16" s="65" t="s">
        <v>40</v>
      </c>
      <c r="B16" s="65" t="s">
        <v>95</v>
      </c>
      <c r="C16" s="65" t="s">
        <v>32</v>
      </c>
      <c r="D16" s="65" t="s">
        <v>33</v>
      </c>
      <c r="E16" s="65" t="s">
        <v>92</v>
      </c>
      <c r="F16" s="65" t="s">
        <v>33</v>
      </c>
      <c r="G16" s="65" t="s">
        <v>36</v>
      </c>
      <c r="H16" s="54">
        <v>-19173.54</v>
      </c>
      <c r="I16" s="66">
        <v>40480</v>
      </c>
    </row>
    <row r="17" spans="1:9" s="26" customFormat="1" ht="12.75">
      <c r="A17" s="65" t="s">
        <v>40</v>
      </c>
      <c r="B17" s="65" t="s">
        <v>96</v>
      </c>
      <c r="C17" s="65" t="s">
        <v>32</v>
      </c>
      <c r="D17" s="65" t="s">
        <v>33</v>
      </c>
      <c r="E17" s="65" t="s">
        <v>91</v>
      </c>
      <c r="F17" s="65" t="s">
        <v>35</v>
      </c>
      <c r="G17" s="65" t="s">
        <v>36</v>
      </c>
      <c r="H17" s="54">
        <v>2254.53</v>
      </c>
      <c r="I17" s="66">
        <v>40482</v>
      </c>
    </row>
    <row r="18" spans="1:9" s="26" customFormat="1" ht="12.75">
      <c r="A18" s="65" t="s">
        <v>40</v>
      </c>
      <c r="B18" s="65" t="s">
        <v>97</v>
      </c>
      <c r="C18" s="65" t="s">
        <v>32</v>
      </c>
      <c r="D18" s="65" t="s">
        <v>33</v>
      </c>
      <c r="E18" s="65" t="s">
        <v>91</v>
      </c>
      <c r="F18" s="65" t="s">
        <v>35</v>
      </c>
      <c r="G18" s="65" t="s">
        <v>36</v>
      </c>
      <c r="H18" s="54">
        <v>2283.15</v>
      </c>
      <c r="I18" s="66">
        <v>40512</v>
      </c>
    </row>
    <row r="19" spans="1:9" s="26" customFormat="1" ht="12.75">
      <c r="A19" s="65" t="s">
        <v>40</v>
      </c>
      <c r="B19" s="65" t="s">
        <v>98</v>
      </c>
      <c r="C19" s="65" t="s">
        <v>32</v>
      </c>
      <c r="D19" s="65" t="s">
        <v>33</v>
      </c>
      <c r="E19" s="65" t="s">
        <v>91</v>
      </c>
      <c r="F19" s="65" t="s">
        <v>35</v>
      </c>
      <c r="G19" s="65" t="s">
        <v>36</v>
      </c>
      <c r="H19" s="54">
        <v>2312.82</v>
      </c>
      <c r="I19" s="66">
        <v>40543</v>
      </c>
    </row>
    <row r="20" spans="1:9" s="26" customFormat="1" ht="12.75">
      <c r="A20" s="65" t="s">
        <v>40</v>
      </c>
      <c r="B20" s="65" t="s">
        <v>99</v>
      </c>
      <c r="C20" s="65" t="s">
        <v>32</v>
      </c>
      <c r="D20" s="65" t="s">
        <v>33</v>
      </c>
      <c r="E20" s="65" t="s">
        <v>92</v>
      </c>
      <c r="F20" s="65" t="s">
        <v>93</v>
      </c>
      <c r="G20" s="65" t="s">
        <v>36</v>
      </c>
      <c r="H20" s="54">
        <v>626.98</v>
      </c>
      <c r="I20" s="66">
        <v>40543</v>
      </c>
    </row>
    <row r="21" spans="1:9" s="26" customFormat="1" ht="12.75">
      <c r="A21" s="63"/>
      <c r="B21" s="65" t="s">
        <v>75</v>
      </c>
      <c r="C21" s="63"/>
      <c r="D21" s="63"/>
      <c r="E21" s="63"/>
      <c r="F21" s="63"/>
      <c r="G21" s="63"/>
      <c r="H21" s="54">
        <f>SUM(H7:H20)</f>
        <v>9390.32</v>
      </c>
      <c r="I21" s="63"/>
    </row>
    <row r="22" s="26" customFormat="1" ht="12.75"/>
    <row r="23" s="26" customFormat="1" ht="12.75"/>
  </sheetData>
  <sheetProtection/>
  <mergeCells count="1">
    <mergeCell ref="A5:I5"/>
  </mergeCells>
  <printOptions/>
  <pageMargins left="0.53" right="0.53" top="0.89" bottom="1" header="0.5" footer="0.5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9.7109375" style="48" customWidth="1"/>
    <col min="2" max="2" width="24.421875" style="48" customWidth="1"/>
    <col min="3" max="3" width="14.8515625" style="48" customWidth="1"/>
    <col min="4" max="4" width="16.421875" style="48" customWidth="1"/>
    <col min="5" max="5" width="19.7109375" style="48" customWidth="1"/>
    <col min="6" max="6" width="9.140625" style="48" customWidth="1"/>
    <col min="7" max="7" width="13.421875" style="48" bestFit="1" customWidth="1"/>
    <col min="8" max="8" width="19.421875" style="48" customWidth="1"/>
    <col min="9" max="9" width="20.57421875" style="48" customWidth="1"/>
    <col min="10" max="10" width="14.57421875" style="48" customWidth="1"/>
    <col min="11" max="11" width="10.421875" style="48" bestFit="1" customWidth="1"/>
    <col min="12" max="12" width="12.8515625" style="48" bestFit="1" customWidth="1"/>
    <col min="13" max="16384" width="9.140625" style="48" customWidth="1"/>
  </cols>
  <sheetData>
    <row r="2" spans="1:7" ht="12">
      <c r="A2" s="49">
        <v>2010</v>
      </c>
      <c r="B2" s="80" t="s">
        <v>76</v>
      </c>
      <c r="C2" s="81"/>
      <c r="D2" s="81"/>
      <c r="E2" s="81"/>
      <c r="F2" s="81"/>
      <c r="G2" s="82"/>
    </row>
    <row r="3" spans="1:7" ht="36">
      <c r="A3" s="49" t="s">
        <v>52</v>
      </c>
      <c r="B3" s="50" t="s">
        <v>55</v>
      </c>
      <c r="C3" s="50" t="s">
        <v>56</v>
      </c>
      <c r="D3" s="50" t="s">
        <v>20</v>
      </c>
      <c r="E3" s="50" t="s">
        <v>57</v>
      </c>
      <c r="F3" s="51" t="s">
        <v>77</v>
      </c>
      <c r="G3" s="51" t="s">
        <v>78</v>
      </c>
    </row>
    <row r="4" spans="1:7" ht="12">
      <c r="A4" s="56" t="s">
        <v>58</v>
      </c>
      <c r="B4" s="57">
        <v>0</v>
      </c>
      <c r="C4" s="57">
        <v>0</v>
      </c>
      <c r="D4" s="57">
        <v>0</v>
      </c>
      <c r="E4" s="57">
        <v>-8430446.7</v>
      </c>
      <c r="F4" s="53"/>
      <c r="G4" s="55"/>
    </row>
    <row r="5" spans="1:8" ht="12">
      <c r="A5" s="56" t="s">
        <v>59</v>
      </c>
      <c r="B5" s="57">
        <v>43345.08</v>
      </c>
      <c r="C5" s="57">
        <v>73899.47</v>
      </c>
      <c r="D5" s="57">
        <v>-30554.39</v>
      </c>
      <c r="E5" s="57">
        <f aca="true" t="shared" si="0" ref="E5:E16">+E4+D5</f>
        <v>-8461001.09</v>
      </c>
      <c r="F5" s="53">
        <v>0.0033</v>
      </c>
      <c r="G5" s="58">
        <f aca="true" t="shared" si="1" ref="G5:G16">+(E4+E5)/2</f>
        <v>-8445723.895</v>
      </c>
      <c r="H5" s="52"/>
    </row>
    <row r="6" spans="1:7" ht="12">
      <c r="A6" s="56" t="s">
        <v>60</v>
      </c>
      <c r="B6" s="57">
        <v>72150.6</v>
      </c>
      <c r="C6" s="57">
        <v>89147.23</v>
      </c>
      <c r="D6" s="57">
        <v>-16996.63</v>
      </c>
      <c r="E6" s="57">
        <f t="shared" si="0"/>
        <v>-8477997.72</v>
      </c>
      <c r="F6" s="53">
        <v>0.0033</v>
      </c>
      <c r="G6" s="58">
        <f t="shared" si="1"/>
        <v>-8469499.405000001</v>
      </c>
    </row>
    <row r="7" spans="1:7" ht="12">
      <c r="A7" s="56" t="s">
        <v>61</v>
      </c>
      <c r="B7" s="57">
        <v>70990.97</v>
      </c>
      <c r="C7" s="57">
        <v>62945.4</v>
      </c>
      <c r="D7" s="57">
        <v>8045.57</v>
      </c>
      <c r="E7" s="57">
        <f t="shared" si="0"/>
        <v>-8469952.15</v>
      </c>
      <c r="F7" s="53">
        <v>0.0033</v>
      </c>
      <c r="G7" s="58">
        <f t="shared" si="1"/>
        <v>-8473974.935</v>
      </c>
    </row>
    <row r="8" spans="1:7" ht="12">
      <c r="A8" s="56" t="s">
        <v>62</v>
      </c>
      <c r="B8" s="57">
        <v>60089.49</v>
      </c>
      <c r="C8" s="57">
        <v>86330.27</v>
      </c>
      <c r="D8" s="57">
        <v>-26240.78</v>
      </c>
      <c r="E8" s="57">
        <f t="shared" si="0"/>
        <v>-8496192.93</v>
      </c>
      <c r="F8" s="53">
        <v>0.0033</v>
      </c>
      <c r="G8" s="58">
        <f t="shared" si="1"/>
        <v>-8483072.54</v>
      </c>
    </row>
    <row r="9" spans="1:12" ht="12">
      <c r="A9" s="56" t="s">
        <v>63</v>
      </c>
      <c r="B9" s="57">
        <v>92770.78</v>
      </c>
      <c r="C9" s="57">
        <v>44301.49</v>
      </c>
      <c r="D9" s="57">
        <v>48469.29</v>
      </c>
      <c r="E9" s="57">
        <f t="shared" si="0"/>
        <v>-8447723.64</v>
      </c>
      <c r="F9" s="53">
        <v>0.0033</v>
      </c>
      <c r="G9" s="58">
        <f t="shared" si="1"/>
        <v>-8471958.285</v>
      </c>
      <c r="I9" s="52"/>
      <c r="J9" s="52"/>
      <c r="K9" s="52"/>
      <c r="L9" s="52"/>
    </row>
    <row r="10" spans="1:12" ht="12">
      <c r="A10" s="56" t="s">
        <v>64</v>
      </c>
      <c r="B10" s="57">
        <v>192193.19</v>
      </c>
      <c r="C10" s="57">
        <v>45984.09</v>
      </c>
      <c r="D10" s="57">
        <v>146209.1</v>
      </c>
      <c r="E10" s="57">
        <f t="shared" si="0"/>
        <v>-8301514.540000001</v>
      </c>
      <c r="F10" s="53">
        <v>0.0033</v>
      </c>
      <c r="G10" s="58">
        <f t="shared" si="1"/>
        <v>-8374619.090000001</v>
      </c>
      <c r="I10" s="52"/>
      <c r="J10" s="52"/>
      <c r="K10" s="52"/>
      <c r="L10" s="52"/>
    </row>
    <row r="11" spans="1:7" ht="12">
      <c r="A11" s="56" t="s">
        <v>65</v>
      </c>
      <c r="B11" s="57">
        <v>144666.74</v>
      </c>
      <c r="C11" s="57">
        <v>32299.13</v>
      </c>
      <c r="D11" s="57">
        <v>112367.61</v>
      </c>
      <c r="E11" s="57">
        <f t="shared" si="0"/>
        <v>-8189146.930000001</v>
      </c>
      <c r="F11" s="53">
        <v>0.0033</v>
      </c>
      <c r="G11" s="58">
        <f t="shared" si="1"/>
        <v>-8245330.735000001</v>
      </c>
    </row>
    <row r="12" spans="1:7" ht="12">
      <c r="A12" s="56" t="s">
        <v>66</v>
      </c>
      <c r="B12" s="57">
        <v>97132.61</v>
      </c>
      <c r="C12" s="57">
        <v>40533.85</v>
      </c>
      <c r="D12" s="57">
        <v>56598.76</v>
      </c>
      <c r="E12" s="57">
        <f t="shared" si="0"/>
        <v>-8132548.170000001</v>
      </c>
      <c r="F12" s="53">
        <v>0.0033</v>
      </c>
      <c r="G12" s="58">
        <f t="shared" si="1"/>
        <v>-8160847.550000001</v>
      </c>
    </row>
    <row r="13" spans="1:7" ht="12">
      <c r="A13" s="56" t="s">
        <v>67</v>
      </c>
      <c r="B13" s="57">
        <v>57920.88</v>
      </c>
      <c r="C13" s="57">
        <v>74837.3</v>
      </c>
      <c r="D13" s="57">
        <v>-16916.42</v>
      </c>
      <c r="E13" s="57">
        <f t="shared" si="0"/>
        <v>-8149464.590000001</v>
      </c>
      <c r="F13" s="53">
        <v>0.0033</v>
      </c>
      <c r="G13" s="58">
        <f t="shared" si="1"/>
        <v>-8141006.380000001</v>
      </c>
    </row>
    <row r="14" spans="1:7" ht="12">
      <c r="A14" s="56" t="s">
        <v>68</v>
      </c>
      <c r="B14" s="57">
        <v>16794.97</v>
      </c>
      <c r="C14" s="57">
        <v>114478.39</v>
      </c>
      <c r="D14" s="57">
        <v>-97683.42</v>
      </c>
      <c r="E14" s="57">
        <f t="shared" si="0"/>
        <v>-8247148.010000001</v>
      </c>
      <c r="F14" s="53">
        <v>0.0033</v>
      </c>
      <c r="G14" s="58">
        <f t="shared" si="1"/>
        <v>-8198306.300000001</v>
      </c>
    </row>
    <row r="15" spans="1:7" ht="12">
      <c r="A15" s="56" t="s">
        <v>69</v>
      </c>
      <c r="B15" s="57">
        <v>35565.2</v>
      </c>
      <c r="C15" s="57">
        <v>146032.58</v>
      </c>
      <c r="D15" s="57">
        <v>-110467.38</v>
      </c>
      <c r="E15" s="57">
        <f t="shared" si="0"/>
        <v>-8357615.390000001</v>
      </c>
      <c r="F15" s="53">
        <v>0.0033</v>
      </c>
      <c r="G15" s="58">
        <f t="shared" si="1"/>
        <v>-8302381.700000001</v>
      </c>
    </row>
    <row r="16" spans="1:7" ht="12">
      <c r="A16" s="56" t="s">
        <v>70</v>
      </c>
      <c r="B16" s="57">
        <v>19110.56</v>
      </c>
      <c r="C16" s="57">
        <v>124377.83</v>
      </c>
      <c r="D16" s="57">
        <v>-105267.27</v>
      </c>
      <c r="E16" s="57">
        <f t="shared" si="0"/>
        <v>-8462882.66</v>
      </c>
      <c r="F16" s="53">
        <v>0.0033</v>
      </c>
      <c r="G16" s="58">
        <f t="shared" si="1"/>
        <v>-8410249.025</v>
      </c>
    </row>
    <row r="17" spans="1:7" ht="12">
      <c r="A17" s="56" t="s">
        <v>71</v>
      </c>
      <c r="B17" s="57">
        <v>0</v>
      </c>
      <c r="C17" s="57">
        <v>0</v>
      </c>
      <c r="D17" s="57">
        <v>0</v>
      </c>
      <c r="E17" s="57">
        <v>-8460763.93</v>
      </c>
      <c r="F17" s="53"/>
      <c r="G17" s="55"/>
    </row>
    <row r="18" spans="1:7" ht="12">
      <c r="A18" s="56" t="s">
        <v>72</v>
      </c>
      <c r="B18" s="57">
        <v>0</v>
      </c>
      <c r="C18" s="57">
        <v>0</v>
      </c>
      <c r="D18" s="57">
        <v>0</v>
      </c>
      <c r="E18" s="57">
        <v>-8462882.66</v>
      </c>
      <c r="F18" s="53"/>
      <c r="G18" s="55"/>
    </row>
    <row r="19" spans="1:7" ht="12">
      <c r="A19" s="56" t="s">
        <v>73</v>
      </c>
      <c r="B19" s="57">
        <v>0</v>
      </c>
      <c r="C19" s="57">
        <v>0</v>
      </c>
      <c r="D19" s="57">
        <v>0</v>
      </c>
      <c r="E19" s="57">
        <v>-8462882.66</v>
      </c>
      <c r="F19" s="53"/>
      <c r="G19" s="55"/>
    </row>
    <row r="20" spans="1:7" ht="12">
      <c r="A20" s="56" t="s">
        <v>74</v>
      </c>
      <c r="B20" s="57">
        <v>0</v>
      </c>
      <c r="C20" s="57">
        <v>0</v>
      </c>
      <c r="D20" s="57">
        <v>0</v>
      </c>
      <c r="E20" s="57">
        <v>-8462882.66</v>
      </c>
      <c r="F20" s="53"/>
      <c r="G20" s="55"/>
    </row>
    <row r="21" spans="1:7" ht="12">
      <c r="A21" s="59" t="s">
        <v>75</v>
      </c>
      <c r="B21" s="60">
        <f>SUM(B4:B20)</f>
        <v>902731.0700000001</v>
      </c>
      <c r="C21" s="60">
        <f>SUM(C4:C20)</f>
        <v>935167.0299999999</v>
      </c>
      <c r="D21" s="60">
        <f>SUM(D4:D20)</f>
        <v>-32435.95999999995</v>
      </c>
      <c r="E21" s="60">
        <v>-8460763.93</v>
      </c>
      <c r="F21" s="61"/>
      <c r="G21" s="62"/>
    </row>
  </sheetData>
  <sheetProtection/>
  <mergeCells count="1">
    <mergeCell ref="B2:G2"/>
  </mergeCells>
  <printOptions/>
  <pageMargins left="0.75" right="0.75" top="0.7" bottom="0.6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rwilli</cp:lastModifiedBy>
  <cp:lastPrinted>2011-03-08T22:38:23Z</cp:lastPrinted>
  <dcterms:created xsi:type="dcterms:W3CDTF">2005-11-14T22:33:38Z</dcterms:created>
  <dcterms:modified xsi:type="dcterms:W3CDTF">2011-05-27T22:28:21Z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