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29" i="1" l="1"/>
  <c r="L27" i="1"/>
  <c r="L24" i="1"/>
  <c r="L23" i="1"/>
  <c r="L22" i="1"/>
  <c r="L18" i="1"/>
  <c r="L16" i="1"/>
  <c r="L15" i="1"/>
  <c r="L14" i="1"/>
  <c r="L13" i="1"/>
  <c r="L11" i="1"/>
  <c r="J29" i="1"/>
  <c r="J27" i="1"/>
  <c r="J24" i="1"/>
  <c r="J23" i="1"/>
  <c r="J22" i="1"/>
  <c r="J18" i="1"/>
  <c r="J16" i="1"/>
  <c r="J15" i="1"/>
  <c r="J14" i="1"/>
  <c r="J13" i="1"/>
  <c r="J11" i="1"/>
  <c r="H29" i="1"/>
  <c r="H27" i="1"/>
  <c r="H24" i="1"/>
  <c r="H23" i="1"/>
  <c r="H22" i="1"/>
  <c r="H18" i="1"/>
  <c r="H16" i="1"/>
  <c r="H15" i="1"/>
  <c r="H14" i="1"/>
  <c r="H13" i="1"/>
  <c r="H11" i="1"/>
  <c r="F29" i="1"/>
  <c r="F27" i="1"/>
  <c r="F24" i="1"/>
  <c r="F23" i="1"/>
  <c r="F22" i="1"/>
  <c r="F18" i="1"/>
  <c r="F16" i="1"/>
  <c r="F15" i="1"/>
  <c r="F14" i="1"/>
  <c r="F13" i="1"/>
  <c r="F11" i="1"/>
  <c r="D29" i="1"/>
  <c r="D27" i="1"/>
  <c r="D24" i="1"/>
  <c r="D23" i="1"/>
  <c r="D22" i="1"/>
  <c r="D18" i="1"/>
  <c r="D16" i="1"/>
  <c r="D15" i="1"/>
  <c r="D14" i="1"/>
  <c r="D13" i="1"/>
  <c r="D12" i="1"/>
  <c r="D11" i="1"/>
  <c r="E29" i="1"/>
  <c r="K27" i="1"/>
  <c r="K29" i="1" s="1"/>
  <c r="I27" i="1"/>
  <c r="I29" i="1" s="1"/>
  <c r="G27" i="1"/>
  <c r="G29" i="1" s="1"/>
  <c r="E27" i="1"/>
  <c r="C27" i="1"/>
  <c r="C29" i="1" s="1"/>
  <c r="K18" i="1"/>
  <c r="I18" i="1"/>
  <c r="G18" i="1"/>
  <c r="E18" i="1"/>
  <c r="C18" i="1"/>
</calcChain>
</file>

<file path=xl/sharedStrings.xml><?xml version="1.0" encoding="utf-8"?>
<sst xmlns="http://schemas.openxmlformats.org/spreadsheetml/2006/main" count="36" uniqueCount="27">
  <si>
    <t>BOOK VALUE @ DEC</t>
  </si>
  <si>
    <t>YEAR ASSESSED</t>
  </si>
  <si>
    <t>YEAR TAX ACCRUED</t>
  </si>
  <si>
    <t>2012-2013</t>
  </si>
  <si>
    <t>2013-2014</t>
  </si>
  <si>
    <t>2014-2015</t>
  </si>
  <si>
    <t>2015-2016</t>
  </si>
  <si>
    <t>2016-2017</t>
  </si>
  <si>
    <t xml:space="preserve"> in $000s</t>
  </si>
  <si>
    <t>SUMMARY:</t>
  </si>
  <si>
    <t>ELECTRIC:</t>
  </si>
  <si>
    <t xml:space="preserve">     WASHINGTON</t>
  </si>
  <si>
    <t xml:space="preserve">     EST ADJ TO WASH</t>
  </si>
  <si>
    <t xml:space="preserve">     IDAHO</t>
  </si>
  <si>
    <t xml:space="preserve">     MONTANA</t>
  </si>
  <si>
    <t xml:space="preserve">     OREGON - Transm line only</t>
  </si>
  <si>
    <t xml:space="preserve">     OREGON - Coyote Springs II</t>
  </si>
  <si>
    <t>Actual</t>
  </si>
  <si>
    <t xml:space="preserve">          SUBTOTAL ELECTRIC</t>
  </si>
  <si>
    <t xml:space="preserve">     WASHINGTON </t>
  </si>
  <si>
    <t xml:space="preserve">     OREGON</t>
  </si>
  <si>
    <t>OTHER</t>
  </si>
  <si>
    <t>TOTAL PROPERTY TAX</t>
  </si>
  <si>
    <t xml:space="preserve">          SUBTOTAL NATURAL GAS</t>
  </si>
  <si>
    <t>NATURAL GAS:</t>
  </si>
  <si>
    <t>% Change</t>
  </si>
  <si>
    <t>YEAR TAX PAYABLE ( oregon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</si>
</sst>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5" fontId="2" fillId="0" borderId="0" xfId="1" applyNumberFormat="1" applyFont="1"/>
    <xf numFmtId="9" fontId="2" fillId="0" borderId="0" xfId="2" applyFont="1"/>
    <xf numFmtId="165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4" fillId="0" borderId="6" xfId="0" quotePrefix="1" applyFont="1" applyBorder="1" applyAlignment="1">
      <alignment horizontal="left"/>
    </xf>
    <xf numFmtId="164" fontId="2" fillId="0" borderId="3" xfId="2" applyNumberFormat="1" applyFont="1" applyFill="1" applyBorder="1"/>
    <xf numFmtId="164" fontId="2" fillId="0" borderId="4" xfId="2" applyNumberFormat="1" applyFont="1" applyFill="1" applyBorder="1"/>
    <xf numFmtId="164" fontId="2" fillId="0" borderId="5" xfId="2" applyNumberFormat="1" applyFont="1" applyFill="1" applyBorder="1"/>
    <xf numFmtId="164" fontId="2" fillId="0" borderId="3" xfId="2" applyNumberFormat="1" applyFont="1" applyFill="1" applyBorder="1" applyAlignment="1">
      <alignment horizontal="center" wrapText="1"/>
    </xf>
    <xf numFmtId="164" fontId="2" fillId="0" borderId="5" xfId="2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zoomScaleNormal="100" workbookViewId="0">
      <selection activeCell="A5" sqref="A5"/>
    </sheetView>
  </sheetViews>
  <sheetFormatPr defaultColWidth="8.88671875" defaultRowHeight="13.8" x14ac:dyDescent="0.25"/>
  <cols>
    <col min="1" max="1" width="38.33203125" style="1" customWidth="1"/>
    <col min="2" max="2" width="2.88671875" style="1" customWidth="1"/>
    <col min="3" max="3" width="10.109375" style="1" customWidth="1"/>
    <col min="4" max="4" width="6.6640625" style="1" customWidth="1"/>
    <col min="5" max="5" width="9.6640625" style="1" customWidth="1"/>
    <col min="6" max="6" width="6.6640625" style="1" customWidth="1"/>
    <col min="7" max="7" width="9.109375" style="1" customWidth="1"/>
    <col min="8" max="8" width="6.6640625" style="1" customWidth="1"/>
    <col min="9" max="9" width="9.6640625" style="1" customWidth="1"/>
    <col min="10" max="10" width="6.6640625" style="1" customWidth="1"/>
    <col min="11" max="11" width="9.33203125" style="1" customWidth="1"/>
    <col min="12" max="12" width="6.6640625" style="1" customWidth="1"/>
    <col min="13" max="16384" width="8.88671875" style="1"/>
  </cols>
  <sheetData>
    <row r="1" spans="1:12" x14ac:dyDescent="0.25">
      <c r="A1" s="5" t="s">
        <v>0</v>
      </c>
      <c r="C1" s="6">
        <v>2011</v>
      </c>
      <c r="D1" s="17"/>
      <c r="E1" s="6">
        <v>2012</v>
      </c>
      <c r="F1" s="6"/>
      <c r="G1" s="6">
        <v>2013</v>
      </c>
      <c r="H1" s="6"/>
      <c r="I1" s="6">
        <v>2014</v>
      </c>
      <c r="J1" s="6"/>
      <c r="K1" s="6">
        <v>2015</v>
      </c>
      <c r="L1" s="6"/>
    </row>
    <row r="2" spans="1:12" x14ac:dyDescent="0.25">
      <c r="A2" s="5" t="s">
        <v>1</v>
      </c>
      <c r="C2" s="7">
        <v>2012</v>
      </c>
      <c r="D2" s="18"/>
      <c r="E2" s="7">
        <v>2013</v>
      </c>
      <c r="F2" s="7"/>
      <c r="G2" s="7">
        <v>2014</v>
      </c>
      <c r="H2" s="7"/>
      <c r="I2" s="7">
        <v>2015</v>
      </c>
      <c r="J2" s="7"/>
      <c r="K2" s="7">
        <v>2016</v>
      </c>
      <c r="L2" s="7"/>
    </row>
    <row r="3" spans="1:12" x14ac:dyDescent="0.25">
      <c r="A3" s="8" t="s">
        <v>2</v>
      </c>
      <c r="C3" s="9">
        <v>2012</v>
      </c>
      <c r="D3" s="19"/>
      <c r="E3" s="9">
        <v>2013</v>
      </c>
      <c r="F3" s="9"/>
      <c r="G3" s="9">
        <v>2014</v>
      </c>
      <c r="H3" s="9"/>
      <c r="I3" s="9">
        <v>2015</v>
      </c>
      <c r="J3" s="9"/>
      <c r="K3" s="9">
        <v>2016</v>
      </c>
      <c r="L3" s="9"/>
    </row>
    <row r="4" spans="1:12" x14ac:dyDescent="0.25">
      <c r="A4" s="10" t="s">
        <v>26</v>
      </c>
      <c r="C4" s="6" t="s">
        <v>3</v>
      </c>
      <c r="D4" s="20" t="s">
        <v>25</v>
      </c>
      <c r="E4" s="6" t="s">
        <v>4</v>
      </c>
      <c r="F4" s="20" t="s">
        <v>25</v>
      </c>
      <c r="G4" s="6" t="s">
        <v>5</v>
      </c>
      <c r="H4" s="20" t="s">
        <v>25</v>
      </c>
      <c r="I4" s="11" t="s">
        <v>6</v>
      </c>
      <c r="J4" s="20" t="s">
        <v>25</v>
      </c>
      <c r="K4" s="11" t="s">
        <v>7</v>
      </c>
      <c r="L4" s="20" t="s">
        <v>25</v>
      </c>
    </row>
    <row r="5" spans="1:12" x14ac:dyDescent="0.25">
      <c r="A5" s="12" t="s">
        <v>8</v>
      </c>
      <c r="C5" s="13" t="s">
        <v>17</v>
      </c>
      <c r="D5" s="21"/>
      <c r="E5" s="13" t="s">
        <v>17</v>
      </c>
      <c r="F5" s="21"/>
      <c r="G5" s="13" t="s">
        <v>17</v>
      </c>
      <c r="H5" s="21"/>
      <c r="I5" s="13" t="s">
        <v>17</v>
      </c>
      <c r="J5" s="21"/>
      <c r="K5" s="13" t="s">
        <v>17</v>
      </c>
      <c r="L5" s="21"/>
    </row>
    <row r="7" spans="1:12" x14ac:dyDescent="0.25">
      <c r="A7" s="14" t="s">
        <v>9</v>
      </c>
    </row>
    <row r="8" spans="1:12" x14ac:dyDescent="0.25">
      <c r="A8" s="14"/>
    </row>
    <row r="9" spans="1:12" x14ac:dyDescent="0.25">
      <c r="A9" s="14" t="s">
        <v>10</v>
      </c>
    </row>
    <row r="10" spans="1:12" x14ac:dyDescent="0.25">
      <c r="A10" s="14"/>
    </row>
    <row r="11" spans="1:12" x14ac:dyDescent="0.25">
      <c r="A11" s="15" t="s">
        <v>11</v>
      </c>
      <c r="C11" s="2">
        <v>8630.5537097419092</v>
      </c>
      <c r="D11" s="3">
        <f>(C11-7876)/7876</f>
        <v>9.580417848424444E-2</v>
      </c>
      <c r="E11" s="2">
        <v>9501.7079599999997</v>
      </c>
      <c r="F11" s="3">
        <f>(E11-C11)/E11</f>
        <v>9.1683963969998769E-2</v>
      </c>
      <c r="G11" s="2">
        <v>11286.939</v>
      </c>
      <c r="H11" s="3">
        <f>(G11-E11)/G11</f>
        <v>0.15816786464425833</v>
      </c>
      <c r="I11" s="2">
        <v>12999.765589175515</v>
      </c>
      <c r="J11" s="3">
        <f>(I11-G11)/I11</f>
        <v>0.13175826728766016</v>
      </c>
      <c r="K11" s="2">
        <v>12677.752</v>
      </c>
      <c r="L11" s="3">
        <f>(K11-I11)/K11</f>
        <v>-2.5399896541241255E-2</v>
      </c>
    </row>
    <row r="12" spans="1:12" hidden="1" x14ac:dyDescent="0.25">
      <c r="A12" s="15" t="s">
        <v>12</v>
      </c>
      <c r="C12" s="2"/>
      <c r="D12" s="3">
        <f t="shared" ref="D12" si="0">(C12-7876)/7876</f>
        <v>-1</v>
      </c>
      <c r="E12" s="2"/>
      <c r="G12" s="2"/>
      <c r="I12" s="2"/>
      <c r="K12" s="2"/>
    </row>
    <row r="13" spans="1:12" x14ac:dyDescent="0.25">
      <c r="A13" s="15" t="s">
        <v>13</v>
      </c>
      <c r="C13" s="2">
        <v>4690.254523070862</v>
      </c>
      <c r="D13" s="3">
        <f>(C13-4335)/7335</f>
        <v>4.8432791148038445E-2</v>
      </c>
      <c r="E13" s="2">
        <v>5359.0285675337436</v>
      </c>
      <c r="F13" s="3">
        <f>(E13-C13)/E13</f>
        <v>0.12479389427301661</v>
      </c>
      <c r="G13" s="2">
        <v>5440.7422465869995</v>
      </c>
      <c r="H13" s="3">
        <f>(G13-E13)/G13</f>
        <v>1.5018847677357847E-2</v>
      </c>
      <c r="I13" s="2">
        <v>5717.717903841688</v>
      </c>
      <c r="J13" s="3">
        <f>(I13-G13)/I13</f>
        <v>4.8441644361046705E-2</v>
      </c>
      <c r="K13" s="2">
        <v>5675.1669887565686</v>
      </c>
      <c r="L13" s="3">
        <f>(K13-I13)/K13</f>
        <v>-7.4977379818813644E-3</v>
      </c>
    </row>
    <row r="14" spans="1:12" x14ac:dyDescent="0.25">
      <c r="A14" s="15" t="s">
        <v>14</v>
      </c>
      <c r="C14" s="2">
        <v>7219.74299186594</v>
      </c>
      <c r="D14" s="3">
        <f>(C14-6929)/6929</f>
        <v>4.1960310559379418E-2</v>
      </c>
      <c r="E14" s="2">
        <v>8163.043288322272</v>
      </c>
      <c r="F14" s="3">
        <f>(E14-C14)/E14</f>
        <v>0.11555742915216195</v>
      </c>
      <c r="G14" s="2">
        <v>8456.9513856009962</v>
      </c>
      <c r="H14" s="3">
        <f>(G14-E14)/G14</f>
        <v>3.4753433462930743E-2</v>
      </c>
      <c r="I14" s="2">
        <v>8062.4233890853202</v>
      </c>
      <c r="J14" s="3">
        <f>(I14-G14)/I14</f>
        <v>-4.8934169972985643E-2</v>
      </c>
      <c r="K14" s="2">
        <v>9750.9988719237135</v>
      </c>
      <c r="L14" s="3">
        <f>(K14-I14)/K14</f>
        <v>0.17316948807166305</v>
      </c>
    </row>
    <row r="15" spans="1:12" x14ac:dyDescent="0.25">
      <c r="A15" s="16" t="s">
        <v>15</v>
      </c>
      <c r="C15" s="2">
        <v>8.2702146414089999</v>
      </c>
      <c r="D15" s="3">
        <f>(C15-9)/9</f>
        <v>-8.1087262065666688E-2</v>
      </c>
      <c r="E15" s="2">
        <v>9.3172825078781703</v>
      </c>
      <c r="F15" s="3">
        <f>(E15-C15)/E15</f>
        <v>0.11237910469966202</v>
      </c>
      <c r="G15" s="2">
        <v>11.382350000000001</v>
      </c>
      <c r="H15" s="3">
        <f>(G15-E15)/G15</f>
        <v>0.18142716505131457</v>
      </c>
      <c r="I15" s="2">
        <v>10.468988399999999</v>
      </c>
      <c r="J15" s="3">
        <f>(I15-G15)/I15</f>
        <v>-8.7244494415525564E-2</v>
      </c>
      <c r="K15" s="2">
        <v>10.51116</v>
      </c>
      <c r="L15" s="3">
        <f>(K15-I15)/K15</f>
        <v>4.0120785907551042E-3</v>
      </c>
    </row>
    <row r="16" spans="1:12" x14ac:dyDescent="0.25">
      <c r="A16" s="16" t="s">
        <v>16</v>
      </c>
      <c r="C16" s="2">
        <v>1918.901132</v>
      </c>
      <c r="D16" s="3">
        <f>(C16-2030)/2030</f>
        <v>-5.4728506403940905E-2</v>
      </c>
      <c r="E16" s="2">
        <v>2189.4442599999998</v>
      </c>
      <c r="F16" s="3">
        <f>(E16-C16)/E16</f>
        <v>0.12356703157174681</v>
      </c>
      <c r="G16" s="2">
        <v>2525.8229999999999</v>
      </c>
      <c r="H16" s="3">
        <f>(G16-E16)/G16</f>
        <v>0.13317589553979045</v>
      </c>
      <c r="I16" s="2">
        <v>2707.3523175999999</v>
      </c>
      <c r="J16" s="3">
        <f>(I16-G16)/I16</f>
        <v>6.7050496686342331E-2</v>
      </c>
      <c r="K16" s="2">
        <v>2514.9974500000003</v>
      </c>
      <c r="L16" s="3">
        <f>(K16-I16)/K16</f>
        <v>-7.6483126295018536E-2</v>
      </c>
    </row>
    <row r="17" spans="1:12" x14ac:dyDescent="0.25">
      <c r="A17" s="14"/>
      <c r="C17" s="2"/>
      <c r="D17" s="3"/>
      <c r="E17" s="2"/>
    </row>
    <row r="18" spans="1:12" x14ac:dyDescent="0.25">
      <c r="A18" s="15" t="s">
        <v>18</v>
      </c>
      <c r="C18" s="2">
        <f>SUM(C11:C16)</f>
        <v>22467.722571320119</v>
      </c>
      <c r="D18" s="3">
        <f>(C18-21178)/21178</f>
        <v>6.0899167594679324E-2</v>
      </c>
      <c r="E18" s="2">
        <f>SUM(E11:E16)</f>
        <v>25222.541358363891</v>
      </c>
      <c r="F18" s="3">
        <f>(E18-C18)/E18</f>
        <v>0.10922050827087905</v>
      </c>
      <c r="G18" s="2">
        <f>SUM(G11:G16)</f>
        <v>27721.837982187997</v>
      </c>
      <c r="H18" s="3">
        <f>(G18-E18)/G18</f>
        <v>9.0156238032628622E-2</v>
      </c>
      <c r="I18" s="2">
        <f>SUM(I11:I16)</f>
        <v>29497.728188102526</v>
      </c>
      <c r="J18" s="3">
        <f>(I18-G18)/I18</f>
        <v>6.0204304365066609E-2</v>
      </c>
      <c r="K18" s="2">
        <f>SUM(K11:K16)</f>
        <v>30629.426470680279</v>
      </c>
      <c r="L18" s="3">
        <f>(K18-I18)/K18</f>
        <v>3.6948072914818025E-2</v>
      </c>
    </row>
    <row r="20" spans="1:12" x14ac:dyDescent="0.25">
      <c r="A20" s="14" t="s">
        <v>24</v>
      </c>
    </row>
    <row r="21" spans="1:12" x14ac:dyDescent="0.25">
      <c r="A21" s="14"/>
    </row>
    <row r="22" spans="1:12" x14ac:dyDescent="0.25">
      <c r="A22" s="15" t="s">
        <v>19</v>
      </c>
      <c r="C22" s="2">
        <v>2238.4238615852555</v>
      </c>
      <c r="D22" s="3">
        <f>(C22-1940)/1940</f>
        <v>0.15382673277590489</v>
      </c>
      <c r="E22" s="2">
        <v>2444.3019199999999</v>
      </c>
      <c r="F22" s="3">
        <f>(E22-C22)/E22</f>
        <v>8.4227753016184015E-2</v>
      </c>
      <c r="G22" s="2">
        <v>2941.3620000000001</v>
      </c>
      <c r="H22" s="3">
        <f>(G22-E22)/G22</f>
        <v>0.16898976732547716</v>
      </c>
      <c r="I22" s="2">
        <v>2778.7148000000002</v>
      </c>
      <c r="J22" s="3">
        <f>(I22-G22)/I22</f>
        <v>-5.8533247096823275E-2</v>
      </c>
      <c r="K22" s="2">
        <v>2723.0960382527305</v>
      </c>
      <c r="L22" s="3">
        <f>(K22-I22)/K22</f>
        <v>-2.0424825627140698E-2</v>
      </c>
    </row>
    <row r="23" spans="1:12" x14ac:dyDescent="0.25">
      <c r="A23" s="15" t="s">
        <v>13</v>
      </c>
      <c r="C23" s="2">
        <v>1112.580366038414</v>
      </c>
      <c r="D23" s="3">
        <f>(C23-856)/856</f>
        <v>0.29974341826917522</v>
      </c>
      <c r="E23" s="2">
        <v>1255.1733400000001</v>
      </c>
      <c r="F23" s="3">
        <f>(E23-C23)/E23</f>
        <v>0.11360420861200417</v>
      </c>
      <c r="G23" s="2">
        <v>1336.7211187574665</v>
      </c>
      <c r="H23" s="3">
        <f>(G23-E23)/G23</f>
        <v>6.100582807674064E-2</v>
      </c>
      <c r="I23" s="2">
        <v>1396.8021189769413</v>
      </c>
      <c r="J23" s="3">
        <f>(I23-G23)/I23</f>
        <v>4.3013251056262664E-2</v>
      </c>
      <c r="K23" s="2">
        <v>1470.0476900000001</v>
      </c>
      <c r="L23" s="3">
        <f>(K23-I23)/K23</f>
        <v>4.9825302622025003E-2</v>
      </c>
    </row>
    <row r="24" spans="1:12" x14ac:dyDescent="0.25">
      <c r="A24" s="15" t="s">
        <v>20</v>
      </c>
      <c r="C24" s="2">
        <v>2030.6547399999999</v>
      </c>
      <c r="D24" s="3">
        <f>(C24-1791)/1791</f>
        <v>0.13381057509771074</v>
      </c>
      <c r="E24" s="2">
        <v>2137.1771711399883</v>
      </c>
      <c r="F24" s="3">
        <f>(E24-C24)/E24</f>
        <v>4.9842583281557523E-2</v>
      </c>
      <c r="G24" s="2">
        <v>2378.8604999999998</v>
      </c>
      <c r="H24" s="3">
        <f>(G24-E24)/G24</f>
        <v>0.10159625957890825</v>
      </c>
      <c r="I24" s="2">
        <v>2651</v>
      </c>
      <c r="J24" s="3">
        <f>(I24-G24)/I24</f>
        <v>0.10265541305167869</v>
      </c>
      <c r="K24" s="2">
        <v>3184.1441200000004</v>
      </c>
      <c r="L24" s="3">
        <f>(K24-I24)/K24</f>
        <v>0.16743718246019604</v>
      </c>
    </row>
    <row r="25" spans="1:12" hidden="1" x14ac:dyDescent="0.25">
      <c r="A25" s="14" t="s">
        <v>21</v>
      </c>
      <c r="C25" s="2">
        <v>0</v>
      </c>
      <c r="D25" s="3"/>
      <c r="E25" s="2">
        <v>0</v>
      </c>
      <c r="F25" s="2"/>
      <c r="G25" s="2">
        <v>0</v>
      </c>
      <c r="H25" s="2"/>
      <c r="I25" s="2">
        <v>0</v>
      </c>
      <c r="J25" s="2"/>
      <c r="K25" s="2">
        <v>0</v>
      </c>
      <c r="L25" s="2"/>
    </row>
    <row r="26" spans="1:12" x14ac:dyDescent="0.25">
      <c r="A26" s="14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15" t="s">
        <v>23</v>
      </c>
      <c r="C27" s="4">
        <f>SUM(C22:C26)</f>
        <v>5381.658967623669</v>
      </c>
      <c r="D27" s="3">
        <f>(C27-4587)/4587</f>
        <v>0.17324154515449511</v>
      </c>
      <c r="E27" s="4">
        <f>SUM(E22:E26)</f>
        <v>5836.652431139988</v>
      </c>
      <c r="F27" s="3">
        <f>(E27-C27)/E27</f>
        <v>7.7954524255858734E-2</v>
      </c>
      <c r="G27" s="4">
        <f>SUM(G22:G26)</f>
        <v>6656.9436187574665</v>
      </c>
      <c r="H27" s="3">
        <f>(G27-E27)/G27</f>
        <v>0.12322339418740454</v>
      </c>
      <c r="I27" s="4">
        <f>SUM(I22:I26)</f>
        <v>6826.5169189769413</v>
      </c>
      <c r="J27" s="3">
        <f>(I27-G27)/I27</f>
        <v>2.4840383790462779E-2</v>
      </c>
      <c r="K27" s="4">
        <f>SUM(K22:K26)</f>
        <v>7377.2878482527303</v>
      </c>
      <c r="L27" s="3">
        <f>(K27-I27)/K27</f>
        <v>7.4657643920758229E-2</v>
      </c>
    </row>
    <row r="28" spans="1:12" x14ac:dyDescent="0.25">
      <c r="A28" s="14"/>
    </row>
    <row r="29" spans="1:12" x14ac:dyDescent="0.25">
      <c r="A29" s="14" t="s">
        <v>22</v>
      </c>
      <c r="C29" s="4">
        <f>C18+C27</f>
        <v>27849.381538943788</v>
      </c>
      <c r="D29" s="3">
        <f>(C29-25765)/25765</f>
        <v>8.089972982510335E-2</v>
      </c>
      <c r="E29" s="4">
        <f>E18+E27</f>
        <v>31059.193789503879</v>
      </c>
      <c r="F29" s="3">
        <f>(E29-C29)/E29</f>
        <v>0.10334499576240813</v>
      </c>
      <c r="G29" s="4">
        <f>G18+G27</f>
        <v>34378.781600945462</v>
      </c>
      <c r="H29" s="3">
        <f>(G29-E29)/G29</f>
        <v>9.6559204743611085E-2</v>
      </c>
      <c r="I29" s="4">
        <f>I18+I27</f>
        <v>36324.24510707947</v>
      </c>
      <c r="J29" s="3">
        <f>(I29-G29)/I29</f>
        <v>5.3558263919842468E-2</v>
      </c>
      <c r="K29" s="4">
        <f>K18+K27</f>
        <v>38006.714318933009</v>
      </c>
      <c r="L29" s="3">
        <f>(K29-I29)/K29</f>
        <v>4.4267683802791079E-2</v>
      </c>
    </row>
  </sheetData>
  <mergeCells count="5">
    <mergeCell ref="D4:D5"/>
    <mergeCell ref="F4:F5"/>
    <mergeCell ref="H4:H5"/>
    <mergeCell ref="J4:J5"/>
    <mergeCell ref="L4:L5"/>
  </mergeCells>
  <pageMargins left="0.7" right="0.7" top="1" bottom="0.75" header="0.3" footer="0.55000000000000004"/>
  <pageSetup scale="99" orientation="landscape" r:id="rId1"/>
  <headerFooter>
    <oddHeader>&amp;RAIW-4
Dockets UE-170485 / UG-170486
Page &amp;P of &amp;N</oddHead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ADA8E67FA331FF43BF84E9D28D09DA2F" PreviousValue="false"/>
</file>

<file path=customXml/item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D6DC42DE-7D2E-45E4-BB80-B7BED4C5F0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E99E5D-FACD-4021-8630-D302A3C8A5E3}">
  <ds:schemaRefs>
    <ds:schemaRef ds:uri="http://schemas.microsoft.com/office/2006/metadata/properties"/>
    <ds:schemaRef ds:uri="22f27ef2-70b9-4375-a19e-1059c93ebc38"/>
    <ds:schemaRef ds:uri="http://schemas.microsoft.com/office/infopath/2007/PartnerControls"/>
    <ds:schemaRef ds:uri="http://purl.org/dc/terms/"/>
    <ds:schemaRef ds:uri="c18da92a-23a9-48f4-bc8b-0e54609e4688"/>
    <ds:schemaRef ds:uri="http://schemas.microsoft.com/office/2006/documentManagement/types"/>
    <ds:schemaRef ds:uri="5669ab18-4669-4dff-bab7-7c18fb4d6e14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2F8CF0-0A92-47F5-81AF-56502675E1BF}"/>
</file>

<file path=customXml/itemProps4.xml><?xml version="1.0" encoding="utf-8"?>
<ds:datastoreItem xmlns:ds="http://schemas.openxmlformats.org/officeDocument/2006/customXml" ds:itemID="{F7A58094-4194-4D61-AA7E-070952A6816C}"/>
</file>

<file path=customXml/itemProps5.xml><?xml version="1.0" encoding="utf-8"?>
<ds:datastoreItem xmlns:ds="http://schemas.openxmlformats.org/officeDocument/2006/customXml" ds:itemID="{DE458DB2-A70C-4CA1-9069-BFA6F826DA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AIW-4 Avista Resp to Staff DR 41 Supp Attach A</dc:title>
  <dc:creator/>
  <dc:description/>
  <cp:lastModifiedBy/>
  <dcterms:created xsi:type="dcterms:W3CDTF">2006-09-16T00:00:00Z</dcterms:created>
  <dcterms:modified xsi:type="dcterms:W3CDTF">2017-10-20T21:44:46Z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