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5" windowWidth="12120" windowHeight="9120" activeTab="1"/>
  </bookViews>
  <sheets>
    <sheet name="Sheet1" sheetId="1" r:id="rId1"/>
    <sheet name="Sheet2" sheetId="7" r:id="rId2"/>
  </sheets>
  <definedNames>
    <definedName name="_xlnm.Print_Area" localSheetId="0">Sheet1!$A$1:$J$31</definedName>
    <definedName name="_xlnm.Print_Area" localSheetId="1">Sheet2!$C$7:$M$82</definedName>
    <definedName name="_xlnm.Print_Titles" localSheetId="1">Sheet2!$A:$B,Sheet2!$1:$6</definedName>
  </definedNames>
  <calcPr calcId="144525"/>
</workbook>
</file>

<file path=xl/calcChain.xml><?xml version="1.0" encoding="utf-8"?>
<calcChain xmlns="http://schemas.openxmlformats.org/spreadsheetml/2006/main">
  <c r="J18" i="7" l="1"/>
  <c r="I18" i="7"/>
  <c r="H19" i="7"/>
  <c r="G19" i="7"/>
  <c r="F18" i="7"/>
  <c r="E10" i="7"/>
  <c r="D10" i="7"/>
  <c r="C10" i="7"/>
  <c r="M81" i="7"/>
  <c r="M79" i="7"/>
  <c r="M76" i="7"/>
  <c r="M75" i="7"/>
  <c r="M74" i="7"/>
  <c r="M73" i="7"/>
  <c r="M72" i="7"/>
  <c r="L62" i="7"/>
  <c r="K62" i="7"/>
  <c r="J62" i="7"/>
  <c r="I62" i="7"/>
  <c r="H62" i="7"/>
  <c r="G62" i="7"/>
  <c r="F62" i="7"/>
  <c r="E62" i="7"/>
  <c r="D62" i="7"/>
  <c r="C62" i="7"/>
  <c r="M60" i="7"/>
  <c r="M59" i="7"/>
  <c r="M58" i="7"/>
  <c r="M57" i="7"/>
  <c r="M56" i="7"/>
  <c r="M55" i="7"/>
  <c r="M54" i="7"/>
  <c r="M62" i="7" s="1"/>
  <c r="L51" i="7"/>
  <c r="L64" i="7" s="1"/>
  <c r="K51" i="7"/>
  <c r="K64" i="7" s="1"/>
  <c r="J51" i="7"/>
  <c r="J64" i="7" s="1"/>
  <c r="I51" i="7"/>
  <c r="I64" i="7" s="1"/>
  <c r="H51" i="7"/>
  <c r="H64" i="7" s="1"/>
  <c r="G51" i="7"/>
  <c r="G64" i="7" s="1"/>
  <c r="F51" i="7"/>
  <c r="F64" i="7" s="1"/>
  <c r="E51" i="7"/>
  <c r="E64" i="7" s="1"/>
  <c r="D51" i="7"/>
  <c r="D64" i="7" s="1"/>
  <c r="C51" i="7"/>
  <c r="C64" i="7" s="1"/>
  <c r="M49" i="7"/>
  <c r="M48" i="7"/>
  <c r="M47" i="7"/>
  <c r="M46" i="7"/>
  <c r="M45" i="7"/>
  <c r="M44" i="7"/>
  <c r="M43" i="7"/>
  <c r="M42" i="7"/>
  <c r="M41" i="7"/>
  <c r="M40" i="7"/>
  <c r="M51" i="7" s="1"/>
  <c r="M64" i="7" s="1"/>
  <c r="M34" i="7"/>
  <c r="K34" i="7"/>
  <c r="K33" i="7"/>
  <c r="M33" i="7" s="1"/>
  <c r="K32" i="7"/>
  <c r="M32" i="7" s="1"/>
  <c r="L31" i="7"/>
  <c r="C31" i="7"/>
  <c r="K31" i="7" s="1"/>
  <c r="K29" i="7"/>
  <c r="M29" i="7" s="1"/>
  <c r="K28" i="7"/>
  <c r="M28" i="7" s="1"/>
  <c r="K27" i="7"/>
  <c r="M27" i="7" s="1"/>
  <c r="L25" i="7"/>
  <c r="J25" i="7"/>
  <c r="I25" i="7"/>
  <c r="H25" i="7"/>
  <c r="G25" i="7"/>
  <c r="F25" i="7"/>
  <c r="E25" i="7"/>
  <c r="D25" i="7"/>
  <c r="C25" i="7"/>
  <c r="M24" i="7"/>
  <c r="K23" i="7"/>
  <c r="M23" i="7" s="1"/>
  <c r="K22" i="7"/>
  <c r="M22" i="7" s="1"/>
  <c r="K21" i="7"/>
  <c r="M21" i="7" s="1"/>
  <c r="K20" i="7"/>
  <c r="M20" i="7" s="1"/>
  <c r="K19" i="7"/>
  <c r="M19" i="7" s="1"/>
  <c r="K18" i="7"/>
  <c r="M18" i="7" s="1"/>
  <c r="K17" i="7"/>
  <c r="M17" i="7" s="1"/>
  <c r="K16" i="7"/>
  <c r="M16" i="7" s="1"/>
  <c r="K15" i="7"/>
  <c r="L12" i="7"/>
  <c r="L71" i="7" s="1"/>
  <c r="L78" i="7" s="1"/>
  <c r="L80" i="7" s="1"/>
  <c r="L82" i="7" s="1"/>
  <c r="L30" i="7" s="1"/>
  <c r="J12" i="7"/>
  <c r="J71" i="7" s="1"/>
  <c r="J78" i="7" s="1"/>
  <c r="J80" i="7" s="1"/>
  <c r="J82" i="7" s="1"/>
  <c r="J30" i="7" s="1"/>
  <c r="I12" i="7"/>
  <c r="H12" i="7"/>
  <c r="H71" i="7" s="1"/>
  <c r="H78" i="7" s="1"/>
  <c r="H80" i="7" s="1"/>
  <c r="H82" i="7" s="1"/>
  <c r="H30" i="7" s="1"/>
  <c r="G12" i="7"/>
  <c r="F12" i="7"/>
  <c r="F71" i="7" s="1"/>
  <c r="F78" i="7" s="1"/>
  <c r="F80" i="7" s="1"/>
  <c r="F82" i="7" s="1"/>
  <c r="F30" i="7" s="1"/>
  <c r="E12" i="7"/>
  <c r="D12" i="7"/>
  <c r="D71" i="7" s="1"/>
  <c r="D78" i="7" s="1"/>
  <c r="D80" i="7" s="1"/>
  <c r="D82" i="7" s="1"/>
  <c r="D30" i="7" s="1"/>
  <c r="C12" i="7"/>
  <c r="M11" i="7"/>
  <c r="K11" i="7"/>
  <c r="M9" i="7"/>
  <c r="K9" i="7"/>
  <c r="M8" i="7"/>
  <c r="K8" i="7"/>
  <c r="M31" i="7" l="1"/>
  <c r="K25" i="7"/>
  <c r="K10" i="7"/>
  <c r="M10" i="7" s="1"/>
  <c r="M12" i="7" s="1"/>
  <c r="L35" i="7"/>
  <c r="L37" i="7" s="1"/>
  <c r="D35" i="7"/>
  <c r="D37" i="7" s="1"/>
  <c r="F35" i="7"/>
  <c r="H35" i="7"/>
  <c r="H37" i="7" s="1"/>
  <c r="J35" i="7"/>
  <c r="J37" i="7" s="1"/>
  <c r="M15" i="7"/>
  <c r="M25" i="7" s="1"/>
  <c r="F37" i="7"/>
  <c r="C71" i="7"/>
  <c r="C78" i="7" s="1"/>
  <c r="C80" i="7" s="1"/>
  <c r="C82" i="7" s="1"/>
  <c r="C30" i="7" s="1"/>
  <c r="C35" i="7" s="1"/>
  <c r="C37" i="7" s="1"/>
  <c r="E71" i="7"/>
  <c r="E78" i="7" s="1"/>
  <c r="E80" i="7" s="1"/>
  <c r="E82" i="7" s="1"/>
  <c r="E30" i="7" s="1"/>
  <c r="E35" i="7" s="1"/>
  <c r="E37" i="7" s="1"/>
  <c r="G71" i="7"/>
  <c r="G78" i="7" s="1"/>
  <c r="G80" i="7" s="1"/>
  <c r="G82" i="7" s="1"/>
  <c r="G30" i="7" s="1"/>
  <c r="G35" i="7" s="1"/>
  <c r="G37" i="7" s="1"/>
  <c r="I71" i="7"/>
  <c r="I78" i="7" s="1"/>
  <c r="I80" i="7" s="1"/>
  <c r="I82" i="7" s="1"/>
  <c r="I30" i="7" s="1"/>
  <c r="I35" i="7" s="1"/>
  <c r="I37" i="7" s="1"/>
  <c r="J28" i="1"/>
  <c r="H28" i="1"/>
  <c r="K12" i="7" l="1"/>
  <c r="K71" i="7" s="1"/>
  <c r="K78" i="7" s="1"/>
  <c r="K80" i="7" s="1"/>
  <c r="K82" i="7" s="1"/>
  <c r="K30" i="7" s="1"/>
  <c r="M30" i="7" s="1"/>
  <c r="M35" i="7" s="1"/>
  <c r="M37" i="7" s="1"/>
  <c r="M71" i="7"/>
  <c r="M78" i="7" s="1"/>
  <c r="M80" i="7" s="1"/>
  <c r="M82" i="7" s="1"/>
  <c r="K35" i="7" l="1"/>
  <c r="K37" i="7" s="1"/>
</calcChain>
</file>

<file path=xl/sharedStrings.xml><?xml version="1.0" encoding="utf-8"?>
<sst xmlns="http://schemas.openxmlformats.org/spreadsheetml/2006/main" count="110" uniqueCount="110">
  <si>
    <t>E.    DC Intertie</t>
  </si>
  <si>
    <t>F.    Idaho PTP</t>
  </si>
  <si>
    <t>G.    Wind Integration Costs</t>
  </si>
  <si>
    <t>H.    Gas Price Update</t>
  </si>
  <si>
    <t>A.    Arbitrage Sales Margins</t>
  </si>
  <si>
    <t>B.    SCL Stateline Contract</t>
  </si>
  <si>
    <t>C.    SMUD Contract Shaping</t>
  </si>
  <si>
    <t>D.    Colstrip Outage</t>
  </si>
  <si>
    <t>Total Adjustments</t>
  </si>
  <si>
    <t>WCA $</t>
  </si>
  <si>
    <t>WA $ (1)</t>
  </si>
  <si>
    <t>(1)  Based on an average of CAEW and CAGW Allocators - 22.18%</t>
  </si>
  <si>
    <t xml:space="preserve"> </t>
  </si>
  <si>
    <t>Summary of Staff's Net Power Cost Adjustments</t>
  </si>
  <si>
    <t>Exhibit No.___(APB-2)</t>
  </si>
  <si>
    <t>Docket No. UE-100749</t>
  </si>
  <si>
    <t>Witness: Alan P. Buckley</t>
  </si>
  <si>
    <t>Line</t>
  </si>
  <si>
    <t>Summary of Staff's</t>
  </si>
  <si>
    <t xml:space="preserve"> Net Power Cost Adjustment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</si>
  <si>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</si>
  <si>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</si>
  <si>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</si>
  <si>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</si>
  <si>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</si>
  <si>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</si>
  <si>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</si>
  <si>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</si>
  <si>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</si>
  <si>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</si>
  <si>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</si>
  <si>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= sum a-h</t>
  </si>
  <si>
    <t>Per Company Exhibit RBD-3</t>
  </si>
  <si>
    <t>Per Exhibit MDF-2 revised 12/6/10</t>
  </si>
  <si>
    <t>A.  Aritrage Sales Margins</t>
  </si>
  <si>
    <t>B. SCL Stateline Contract</t>
  </si>
  <si>
    <t>C. SMUD Contract Shaping</t>
  </si>
  <si>
    <t>D. Colstrip Outage</t>
  </si>
  <si>
    <t>E. DC Intertie</t>
  </si>
  <si>
    <t>F. Idaho PTP</t>
  </si>
  <si>
    <t>G. Wind Integration Costs</t>
  </si>
  <si>
    <t>H.  Gas Price Update</t>
  </si>
  <si>
    <t>sum of Staff net power cost adjustments</t>
  </si>
  <si>
    <t>Adj. 5.2 Net Power Costs -    Pro Forma</t>
  </si>
  <si>
    <t>(i) + (j) equals net operating income in Exh. MDF-2, page 27, Adj. 5.2</t>
  </si>
  <si>
    <t>Operating Revenues:</t>
  </si>
  <si>
    <t>General Business Revenues</t>
  </si>
  <si>
    <t>Interdepartmental</t>
  </si>
  <si>
    <t>Special Sales</t>
  </si>
  <si>
    <t>Other operating revenues</t>
  </si>
  <si>
    <t>Total Operating Revenues</t>
  </si>
  <si>
    <t>Operating Expenses:</t>
  </si>
  <si>
    <t>Steam Production</t>
  </si>
  <si>
    <t>Nuclear Production</t>
  </si>
  <si>
    <t>Hydro Production</t>
  </si>
  <si>
    <t>Other Power Supply</t>
  </si>
  <si>
    <t>Transmission</t>
  </si>
  <si>
    <t>Distribution</t>
  </si>
  <si>
    <t>Customer Accounting</t>
  </si>
  <si>
    <t>Customer Service &amp; Info</t>
  </si>
  <si>
    <t>Sales</t>
  </si>
  <si>
    <t>Administrative &amp; General</t>
  </si>
  <si>
    <t>Total O&amp;M Expense</t>
  </si>
  <si>
    <t>Depreciation</t>
  </si>
  <si>
    <t>Amortization</t>
  </si>
  <si>
    <t>Taxes Other than Income</t>
  </si>
  <si>
    <t>Income Taxes:  Federal</t>
  </si>
  <si>
    <t xml:space="preserve">                       :  State</t>
  </si>
  <si>
    <t>Deferred Income Taxes</t>
  </si>
  <si>
    <t>Investment Tax Credit Adj.</t>
  </si>
  <si>
    <t>Misc. Revenue &amp; Expense</t>
  </si>
  <si>
    <t>Total Operating Expenses:</t>
  </si>
  <si>
    <t>Net Operating Income:</t>
  </si>
  <si>
    <t>Rate Base:</t>
  </si>
  <si>
    <t>Electric Plant in Service</t>
  </si>
  <si>
    <t>Plant Held for Future Use</t>
  </si>
  <si>
    <t>Misc. Deferred Debits</t>
  </si>
  <si>
    <t>Electric Plant Acq Adj</t>
  </si>
  <si>
    <t>Nuclear Fuel</t>
  </si>
  <si>
    <t>Prepayments</t>
  </si>
  <si>
    <t>Fuel Stock</t>
  </si>
  <si>
    <t>Material &amp; Supplies</t>
  </si>
  <si>
    <t>Working Capital</t>
  </si>
  <si>
    <t>Weatherization Loans</t>
  </si>
  <si>
    <t>Misc. Rate Base</t>
  </si>
  <si>
    <t>Total Electric Plant:</t>
  </si>
  <si>
    <t>Deductions:</t>
  </si>
  <si>
    <t>Accum. Prov. for Depreciation</t>
  </si>
  <si>
    <t>Accum. Prov. for Amortization</t>
  </si>
  <si>
    <t>Accum. Deferred Income Tax</t>
  </si>
  <si>
    <t>Unamortized ITC</t>
  </si>
  <si>
    <t>Customer Advances for Const.</t>
  </si>
  <si>
    <t>Customer Service Deposits</t>
  </si>
  <si>
    <t>Miscellaneous Deductions</t>
  </si>
  <si>
    <t>Total Deductions:</t>
  </si>
  <si>
    <t>Total Rate Base:</t>
  </si>
  <si>
    <t>TAX CALCULATION</t>
  </si>
  <si>
    <t>Per Company</t>
  </si>
  <si>
    <t>Operating Revenue</t>
  </si>
  <si>
    <t>Other Deductions</t>
  </si>
  <si>
    <t>Interest (AFUDC)</t>
  </si>
  <si>
    <t>Interest</t>
  </si>
  <si>
    <t>Schedule "M" additions</t>
  </si>
  <si>
    <t>Schedule "M" deductions</t>
  </si>
  <si>
    <t>Income Before Tax</t>
  </si>
  <si>
    <t>State Income Tax</t>
  </si>
  <si>
    <t>Taxable Income</t>
  </si>
  <si>
    <t>Adjustments to FIT</t>
  </si>
  <si>
    <t>Federal Income Tax</t>
  </si>
  <si>
    <t xml:space="preserve"> Columns (a) through (h) equal APB-2 line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</si>
</sst>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164" fontId="2" fillId="0" borderId="0" xfId="2" applyNumberFormat="1" applyFont="1"/>
    <xf numFmtId="164" fontId="2" fillId="0" borderId="1" xfId="2" applyNumberFormat="1" applyFont="1" applyBorder="1"/>
    <xf numFmtId="164" fontId="2" fillId="2" borderId="0" xfId="2" applyNumberFormat="1" applyFont="1" applyFill="1"/>
    <xf numFmtId="0" fontId="2" fillId="0" borderId="2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Fill="1"/>
    <xf numFmtId="0" fontId="7" fillId="0" borderId="0" xfId="0" applyFont="1" applyFill="1" applyAlignment="1" applyProtection="1">
      <alignment horizontal="left"/>
    </xf>
    <xf numFmtId="0" fontId="6" fillId="0" borderId="0" xfId="0" applyFont="1"/>
    <xf numFmtId="0" fontId="8" fillId="0" borderId="0" xfId="0" applyFont="1" applyFill="1" applyAlignment="1" applyProtection="1"/>
    <xf numFmtId="0" fontId="8" fillId="0" borderId="0" xfId="0" applyFont="1" applyFill="1" applyProtection="1"/>
    <xf numFmtId="0" fontId="6" fillId="0" borderId="0" xfId="0" applyFont="1" applyFill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NumberFormat="1" applyFont="1" applyFill="1"/>
    <xf numFmtId="0" fontId="6" fillId="0" borderId="0" xfId="0" applyNumberFormat="1" applyFont="1" applyFill="1" applyAlignment="1" applyProtection="1">
      <alignment horizontal="right"/>
    </xf>
    <xf numFmtId="0" fontId="6" fillId="0" borderId="0" xfId="1" quotePrefix="1" applyNumberFormat="1" applyFont="1" applyFill="1" applyAlignment="1">
      <alignment horizontal="center"/>
    </xf>
    <xf numFmtId="0" fontId="6" fillId="0" borderId="0" xfId="1" applyNumberFormat="1" applyFont="1" applyFill="1" applyAlignment="1">
      <alignment horizontal="center" wrapText="1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 applyProtection="1">
      <alignment horizontal="right"/>
    </xf>
    <xf numFmtId="0" fontId="6" fillId="0" borderId="0" xfId="0" applyFont="1" applyAlignment="1">
      <alignment horizontal="center" vertical="center" wrapText="1"/>
    </xf>
    <xf numFmtId="0" fontId="6" fillId="0" borderId="0" xfId="1" applyNumberFormat="1" applyFont="1" applyFill="1" applyAlignment="1">
      <alignment horizontal="center" vertical="center" wrapText="1"/>
    </xf>
    <xf numFmtId="0" fontId="9" fillId="0" borderId="0" xfId="0" applyFont="1" applyFill="1" applyAlignment="1" applyProtection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165" fontId="9" fillId="0" borderId="0" xfId="1" applyNumberFormat="1" applyFont="1" applyFill="1" applyProtection="1"/>
    <xf numFmtId="0" fontId="10" fillId="0" borderId="0" xfId="0" applyFont="1" applyAlignment="1">
      <alignment horizontal="center" wrapText="1"/>
    </xf>
    <xf numFmtId="0" fontId="6" fillId="0" borderId="0" xfId="0" applyFont="1" applyFill="1" applyProtection="1"/>
    <xf numFmtId="165" fontId="6" fillId="0" borderId="0" xfId="0" applyNumberFormat="1" applyFont="1" applyFill="1"/>
    <xf numFmtId="37" fontId="9" fillId="0" borderId="0" xfId="1" applyNumberFormat="1" applyFont="1" applyFill="1" applyProtection="1"/>
    <xf numFmtId="165" fontId="9" fillId="0" borderId="3" xfId="1" applyNumberFormat="1" applyFont="1" applyFill="1" applyBorder="1" applyProtection="1"/>
    <xf numFmtId="165" fontId="6" fillId="0" borderId="4" xfId="0" applyNumberFormat="1" applyFont="1" applyFill="1" applyBorder="1"/>
    <xf numFmtId="165" fontId="9" fillId="0" borderId="5" xfId="1" applyNumberFormat="1" applyFont="1" applyFill="1" applyBorder="1" applyProtection="1"/>
    <xf numFmtId="165" fontId="9" fillId="0" borderId="0" xfId="1" applyNumberFormat="1" applyFont="1" applyFill="1" applyBorder="1" applyProtection="1"/>
    <xf numFmtId="165" fontId="6" fillId="0" borderId="6" xfId="1" applyNumberFormat="1" applyFont="1" applyFill="1" applyBorder="1" applyProtection="1"/>
    <xf numFmtId="0" fontId="6" fillId="0" borderId="7" xfId="0" applyFont="1" applyFill="1" applyBorder="1" applyAlignment="1" applyProtection="1">
      <alignment horizontal="right"/>
    </xf>
    <xf numFmtId="165" fontId="9" fillId="0" borderId="7" xfId="1" applyNumberFormat="1" applyFont="1" applyFill="1" applyBorder="1" applyProtection="1"/>
    <xf numFmtId="165" fontId="6" fillId="0" borderId="0" xfId="1" applyNumberFormat="1" applyFont="1" applyFill="1"/>
    <xf numFmtId="165" fontId="6" fillId="0" borderId="6" xfId="0" applyNumberFormat="1" applyFont="1" applyFill="1" applyBorder="1"/>
    <xf numFmtId="37" fontId="9" fillId="0" borderId="0" xfId="0" applyNumberFormat="1" applyFont="1" applyFill="1" applyProtection="1"/>
    <xf numFmtId="0" fontId="6" fillId="0" borderId="8" xfId="0" applyFont="1" applyFill="1" applyBorder="1" applyProtection="1"/>
    <xf numFmtId="166" fontId="9" fillId="0" borderId="8" xfId="0" applyNumberFormat="1" applyFont="1" applyFill="1" applyBorder="1" applyProtection="1"/>
    <xf numFmtId="0" fontId="6" fillId="0" borderId="1" xfId="0" applyFont="1" applyFill="1" applyBorder="1"/>
    <xf numFmtId="165" fontId="9" fillId="0" borderId="4" xfId="1" applyNumberFormat="1" applyFont="1" applyFill="1" applyBorder="1" applyProtection="1"/>
    <xf numFmtId="165" fontId="6" fillId="0" borderId="3" xfId="1" applyNumberFormat="1" applyFont="1" applyFill="1" applyBorder="1" applyProtection="1"/>
    <xf numFmtId="0" fontId="0" fillId="0" borderId="0" xfId="0" applyFont="1"/>
    <xf numFmtId="0" fontId="6" fillId="0" borderId="0" xfId="1" applyNumberFormat="1" applyFont="1" applyFill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A5" sqref="A5"/>
    </sheetView>
  </sheetViews>
  <sheetFormatPr defaultRowHeight="15" x14ac:dyDescent="0.25"/>
  <cols>
    <col min="1" max="1" width="3.28515625" customWidth="1"/>
    <col min="2" max="2" width="3.5703125" customWidth="1"/>
    <col min="7" max="7" width="2.28515625" customWidth="1"/>
    <col min="8" max="8" width="17.5703125" bestFit="1" customWidth="1"/>
    <col min="9" max="9" width="8.42578125" customWidth="1"/>
    <col min="10" max="10" width="16" bestFit="1" customWidth="1"/>
  </cols>
  <sheetData>
    <row r="1" spans="1:11" ht="15.75" x14ac:dyDescent="0.25">
      <c r="H1" s="7" t="s">
        <v>14</v>
      </c>
      <c r="J1" s="7"/>
    </row>
    <row r="2" spans="1:11" ht="15.75" x14ac:dyDescent="0.25">
      <c r="H2" s="7" t="s">
        <v>15</v>
      </c>
      <c r="J2" s="7"/>
    </row>
    <row r="3" spans="1:11" ht="15.75" x14ac:dyDescent="0.25">
      <c r="H3" s="7" t="s">
        <v>16</v>
      </c>
      <c r="J3" s="7"/>
    </row>
    <row r="5" spans="1:11" x14ac:dyDescent="0.25">
      <c r="C5" s="46"/>
      <c r="D5" s="46"/>
      <c r="E5" s="46"/>
      <c r="F5" s="46"/>
      <c r="G5" s="46"/>
      <c r="H5" s="46"/>
      <c r="I5" s="46"/>
      <c r="J5" s="46"/>
    </row>
    <row r="6" spans="1:11" ht="21" x14ac:dyDescent="0.35">
      <c r="D6" s="6" t="s">
        <v>13</v>
      </c>
      <c r="K6" s="46"/>
    </row>
    <row r="8" spans="1:11" ht="21" x14ac:dyDescent="0.35">
      <c r="A8" s="8"/>
      <c r="C8" s="6" t="s">
        <v>12</v>
      </c>
    </row>
    <row r="9" spans="1:11" ht="15.75" thickBot="1" x14ac:dyDescent="0.3">
      <c r="A9" s="8"/>
    </row>
    <row r="10" spans="1:11" ht="19.5" thickBot="1" x14ac:dyDescent="0.35">
      <c r="A10" s="8" t="s">
        <v>17</v>
      </c>
      <c r="H10" s="5" t="s">
        <v>9</v>
      </c>
      <c r="I10" s="1"/>
      <c r="J10" s="5" t="s">
        <v>10</v>
      </c>
    </row>
    <row r="11" spans="1:11" x14ac:dyDescent="0.25">
      <c r="A11" s="8"/>
    </row>
    <row r="12" spans="1:11" ht="18.75" x14ac:dyDescent="0.3">
      <c r="A12" s="8">
        <v>1</v>
      </c>
      <c r="C12" s="1" t="s">
        <v>4</v>
      </c>
      <c r="D12" s="1"/>
      <c r="E12" s="1"/>
      <c r="F12" s="1"/>
      <c r="H12" s="2">
        <v>2377437</v>
      </c>
      <c r="I12" s="2"/>
      <c r="J12" s="2">
        <v>527315</v>
      </c>
    </row>
    <row r="13" spans="1:11" ht="18.75" x14ac:dyDescent="0.3">
      <c r="A13" s="8"/>
      <c r="C13" s="1"/>
      <c r="D13" s="1"/>
      <c r="E13" s="1"/>
      <c r="F13" s="1"/>
      <c r="H13" s="2"/>
      <c r="I13" s="2"/>
      <c r="J13" s="2"/>
    </row>
    <row r="14" spans="1:11" ht="18.75" x14ac:dyDescent="0.3">
      <c r="A14" s="8">
        <v>2</v>
      </c>
      <c r="C14" s="1" t="s">
        <v>5</v>
      </c>
      <c r="D14" s="1"/>
      <c r="E14" s="1"/>
      <c r="F14" s="1"/>
      <c r="H14" s="2">
        <v>2125412</v>
      </c>
      <c r="I14" s="2"/>
      <c r="J14" s="2">
        <v>471416</v>
      </c>
    </row>
    <row r="15" spans="1:11" ht="18.75" x14ac:dyDescent="0.3">
      <c r="A15" s="8"/>
      <c r="C15" s="1"/>
      <c r="D15" s="1"/>
      <c r="E15" s="1"/>
      <c r="F15" s="1"/>
      <c r="G15" s="1"/>
      <c r="H15" s="2"/>
      <c r="I15" s="2"/>
      <c r="J15" s="2"/>
    </row>
    <row r="16" spans="1:11" ht="18.75" x14ac:dyDescent="0.3">
      <c r="A16" s="8">
        <v>3</v>
      </c>
      <c r="C16" s="1" t="s">
        <v>6</v>
      </c>
      <c r="D16" s="1"/>
      <c r="E16" s="1"/>
      <c r="F16" s="1"/>
      <c r="G16" s="1"/>
      <c r="H16" s="2">
        <v>2499818</v>
      </c>
      <c r="I16" s="2"/>
      <c r="J16" s="2">
        <v>554460</v>
      </c>
    </row>
    <row r="17" spans="1:10" ht="18.75" x14ac:dyDescent="0.3">
      <c r="A17" s="8"/>
      <c r="C17" s="1"/>
      <c r="D17" s="1"/>
      <c r="E17" s="1"/>
      <c r="F17" s="1"/>
      <c r="G17" s="1"/>
      <c r="H17" s="2"/>
      <c r="I17" s="2"/>
      <c r="J17" s="2"/>
    </row>
    <row r="18" spans="1:10" ht="18.75" x14ac:dyDescent="0.3">
      <c r="A18" s="8">
        <v>4</v>
      </c>
      <c r="C18" s="1" t="s">
        <v>7</v>
      </c>
      <c r="D18" s="1"/>
      <c r="E18" s="1"/>
      <c r="F18" s="1"/>
      <c r="G18" s="1"/>
      <c r="H18" s="2">
        <v>1545939</v>
      </c>
      <c r="I18" s="2"/>
      <c r="J18" s="2">
        <v>342889</v>
      </c>
    </row>
    <row r="19" spans="1:10" ht="18.75" x14ac:dyDescent="0.3">
      <c r="A19" s="8"/>
      <c r="C19" s="1"/>
      <c r="D19" s="1"/>
      <c r="E19" s="1"/>
      <c r="F19" s="1"/>
      <c r="G19" s="1"/>
      <c r="H19" s="2"/>
      <c r="I19" s="2"/>
      <c r="J19" s="2"/>
    </row>
    <row r="20" spans="1:10" ht="18.75" x14ac:dyDescent="0.3">
      <c r="A20" s="8">
        <v>5</v>
      </c>
      <c r="C20" s="1" t="s">
        <v>0</v>
      </c>
      <c r="D20" s="1"/>
      <c r="E20" s="1"/>
      <c r="F20" s="1"/>
      <c r="G20" s="1"/>
      <c r="H20" s="2">
        <v>4766400</v>
      </c>
      <c r="I20" s="2"/>
      <c r="J20" s="2">
        <v>1057187</v>
      </c>
    </row>
    <row r="21" spans="1:10" ht="18.75" x14ac:dyDescent="0.3">
      <c r="A21" s="8"/>
      <c r="C21" s="1"/>
      <c r="D21" s="1"/>
      <c r="E21" s="1"/>
      <c r="F21" s="1"/>
      <c r="G21" s="1"/>
      <c r="H21" s="2"/>
      <c r="I21" s="2"/>
      <c r="J21" s="2"/>
    </row>
    <row r="22" spans="1:10" ht="18.75" x14ac:dyDescent="0.3">
      <c r="A22" s="8">
        <v>6</v>
      </c>
      <c r="C22" s="1" t="s">
        <v>1</v>
      </c>
      <c r="D22" s="1"/>
      <c r="E22" s="1"/>
      <c r="F22" s="1"/>
      <c r="G22" s="1"/>
      <c r="H22" s="2">
        <v>1583040</v>
      </c>
      <c r="I22" s="2"/>
      <c r="J22" s="2">
        <v>351118</v>
      </c>
    </row>
    <row r="23" spans="1:10" ht="18.75" x14ac:dyDescent="0.3">
      <c r="A23" s="8"/>
      <c r="C23" s="1"/>
      <c r="D23" s="1"/>
      <c r="E23" s="1"/>
      <c r="F23" s="1"/>
      <c r="G23" s="1"/>
      <c r="H23" s="2"/>
      <c r="I23" s="2"/>
      <c r="J23" s="2"/>
    </row>
    <row r="24" spans="1:10" ht="18.75" x14ac:dyDescent="0.3">
      <c r="A24" s="8">
        <v>7</v>
      </c>
      <c r="C24" s="1" t="s">
        <v>2</v>
      </c>
      <c r="D24" s="1"/>
      <c r="E24" s="1"/>
      <c r="F24" s="1"/>
      <c r="G24" s="1"/>
      <c r="H24" s="2">
        <v>5504428</v>
      </c>
      <c r="I24" s="2"/>
      <c r="J24" s="2">
        <v>1220882</v>
      </c>
    </row>
    <row r="25" spans="1:10" ht="18.75" x14ac:dyDescent="0.3">
      <c r="A25" s="8"/>
      <c r="C25" s="1"/>
      <c r="D25" s="1"/>
      <c r="E25" s="1"/>
      <c r="F25" s="1"/>
      <c r="G25" s="1"/>
      <c r="H25" s="2"/>
      <c r="I25" s="2"/>
      <c r="J25" s="2"/>
    </row>
    <row r="26" spans="1:10" ht="19.5" thickBot="1" x14ac:dyDescent="0.35">
      <c r="A26" s="8">
        <v>8</v>
      </c>
      <c r="C26" s="1" t="s">
        <v>3</v>
      </c>
      <c r="D26" s="1"/>
      <c r="E26" s="1"/>
      <c r="F26" s="1"/>
      <c r="G26" s="1"/>
      <c r="H26" s="3">
        <v>3457535</v>
      </c>
      <c r="I26" s="2"/>
      <c r="J26" s="3">
        <v>766881</v>
      </c>
    </row>
    <row r="27" spans="1:10" ht="18.75" x14ac:dyDescent="0.3">
      <c r="A27" s="8"/>
      <c r="C27" s="1"/>
      <c r="D27" s="1"/>
      <c r="E27" s="1"/>
      <c r="F27" s="1"/>
      <c r="G27" s="1"/>
      <c r="H27" s="2"/>
      <c r="I27" s="2"/>
      <c r="J27" s="2"/>
    </row>
    <row r="28" spans="1:10" ht="18.75" x14ac:dyDescent="0.3">
      <c r="A28" s="8">
        <v>9</v>
      </c>
      <c r="C28" s="1" t="s">
        <v>8</v>
      </c>
      <c r="D28" s="1"/>
      <c r="E28" s="1"/>
      <c r="F28" s="1"/>
      <c r="G28" s="1"/>
      <c r="H28" s="2">
        <f>SUM(H12:H26)</f>
        <v>23860009</v>
      </c>
      <c r="I28" s="2"/>
      <c r="J28" s="4">
        <f>SUM(J12:J26)</f>
        <v>5292148</v>
      </c>
    </row>
    <row r="29" spans="1:10" ht="18.75" x14ac:dyDescent="0.3">
      <c r="A29" s="8"/>
      <c r="G29" s="1"/>
    </row>
    <row r="30" spans="1:10" ht="18.75" x14ac:dyDescent="0.3">
      <c r="G30" s="1"/>
    </row>
    <row r="31" spans="1:10" ht="18.75" x14ac:dyDescent="0.3">
      <c r="D31" t="s">
        <v>11</v>
      </c>
      <c r="G31" s="1"/>
    </row>
  </sheetData>
  <pageMargins left="0.7" right="0.7" top="0.75" bottom="0.75" header="0.3" footer="0.3"/>
  <pageSetup paperSize="0" orientation="portrait" r:id="rId1"/>
  <headerFooter>
    <oddHeader>&amp;RPacifiCorp Docket UE-100749
Exhibit No. ___ (APB-2), revised 12/10/10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5"/>
  <sheetViews>
    <sheetView tabSelected="1" workbookViewId="0"/>
  </sheetViews>
  <sheetFormatPr defaultRowHeight="15" x14ac:dyDescent="0.25"/>
  <cols>
    <col min="1" max="1" width="4.85546875" customWidth="1"/>
    <col min="2" max="2" width="36" customWidth="1"/>
    <col min="3" max="11" width="17.140625" customWidth="1"/>
    <col min="12" max="12" width="29.85546875" customWidth="1"/>
    <col min="13" max="13" width="34" customWidth="1"/>
  </cols>
  <sheetData>
    <row r="1" spans="1:13" ht="15.75" x14ac:dyDescent="0.25">
      <c r="A1" s="9"/>
      <c r="B1" s="10"/>
      <c r="C1" s="9"/>
      <c r="D1" s="9"/>
      <c r="E1" s="9"/>
      <c r="F1" s="9"/>
      <c r="G1" s="9"/>
      <c r="H1" s="9"/>
      <c r="I1" s="9"/>
      <c r="J1" s="9"/>
      <c r="K1" s="9"/>
      <c r="L1" s="9"/>
      <c r="M1" s="11"/>
    </row>
    <row r="2" spans="1:13" ht="18.75" x14ac:dyDescent="0.3">
      <c r="A2" s="9"/>
      <c r="B2" s="12" t="s">
        <v>18</v>
      </c>
      <c r="C2" s="11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18.75" x14ac:dyDescent="0.3">
      <c r="A3" s="9"/>
      <c r="B3" s="13" t="s">
        <v>19</v>
      </c>
      <c r="C3" s="9"/>
      <c r="D3" s="9"/>
      <c r="E3" s="9"/>
      <c r="F3" s="9"/>
      <c r="G3" s="9"/>
      <c r="H3" s="9"/>
      <c r="I3" s="9"/>
      <c r="J3" s="9"/>
      <c r="K3" s="9"/>
      <c r="L3" s="9"/>
      <c r="M3" s="11"/>
    </row>
    <row r="4" spans="1:13" ht="15.75" x14ac:dyDescent="0.25">
      <c r="A4" s="9"/>
      <c r="B4" s="14"/>
      <c r="C4" s="15" t="s">
        <v>20</v>
      </c>
      <c r="D4" s="15" t="s">
        <v>21</v>
      </c>
      <c r="E4" s="15" t="s">
        <v>22</v>
      </c>
      <c r="F4" s="15" t="s">
        <v>23</v>
      </c>
      <c r="G4" s="15" t="s">
        <v>24</v>
      </c>
      <c r="H4" s="15" t="s">
        <v>25</v>
      </c>
      <c r="I4" s="15" t="s">
        <v>26</v>
      </c>
      <c r="J4" s="15" t="s">
        <v>27</v>
      </c>
      <c r="K4" s="15" t="s">
        <v>28</v>
      </c>
      <c r="L4" s="15" t="s">
        <v>29</v>
      </c>
      <c r="M4" s="15" t="s">
        <v>30</v>
      </c>
    </row>
    <row r="5" spans="1:13" ht="15.75" x14ac:dyDescent="0.25">
      <c r="A5" s="16"/>
      <c r="B5" s="17"/>
      <c r="C5" s="47" t="s">
        <v>109</v>
      </c>
      <c r="D5" s="47"/>
      <c r="E5" s="47"/>
      <c r="F5" s="47"/>
      <c r="G5" s="47"/>
      <c r="H5" s="47"/>
      <c r="I5" s="47"/>
      <c r="J5" s="47"/>
      <c r="K5" s="18" t="s">
        <v>31</v>
      </c>
      <c r="L5" s="19" t="s">
        <v>32</v>
      </c>
      <c r="M5" s="20" t="s">
        <v>33</v>
      </c>
    </row>
    <row r="6" spans="1:13" ht="47.25" x14ac:dyDescent="0.25">
      <c r="A6" s="9"/>
      <c r="B6" s="21"/>
      <c r="C6" s="22" t="s">
        <v>34</v>
      </c>
      <c r="D6" s="23" t="s">
        <v>35</v>
      </c>
      <c r="E6" s="23" t="s">
        <v>36</v>
      </c>
      <c r="F6" s="23" t="s">
        <v>37</v>
      </c>
      <c r="G6" s="23" t="s">
        <v>38</v>
      </c>
      <c r="H6" s="23" t="s">
        <v>39</v>
      </c>
      <c r="I6" s="23" t="s">
        <v>40</v>
      </c>
      <c r="J6" s="23" t="s">
        <v>41</v>
      </c>
      <c r="K6" s="23" t="s">
        <v>42</v>
      </c>
      <c r="L6" s="24" t="s">
        <v>43</v>
      </c>
      <c r="M6" s="25" t="s">
        <v>44</v>
      </c>
    </row>
    <row r="7" spans="1:13" ht="15.75" x14ac:dyDescent="0.25">
      <c r="A7" s="9"/>
      <c r="B7" s="21" t="s">
        <v>45</v>
      </c>
      <c r="C7" s="9"/>
      <c r="D7" s="9"/>
      <c r="E7" s="9"/>
      <c r="F7" s="9"/>
      <c r="G7" s="9"/>
      <c r="H7" s="9"/>
      <c r="I7" s="9"/>
      <c r="J7" s="9"/>
      <c r="K7" s="9"/>
      <c r="L7" s="26"/>
      <c r="M7" s="27"/>
    </row>
    <row r="8" spans="1:13" ht="15.75" x14ac:dyDescent="0.25">
      <c r="A8" s="9">
        <v>1</v>
      </c>
      <c r="B8" s="28" t="s">
        <v>46</v>
      </c>
      <c r="C8" s="26">
        <v>0</v>
      </c>
      <c r="D8" s="26"/>
      <c r="E8" s="26"/>
      <c r="F8" s="26"/>
      <c r="G8" s="26"/>
      <c r="H8" s="26"/>
      <c r="I8" s="26"/>
      <c r="J8" s="26"/>
      <c r="K8" s="26">
        <f>SUM(C8:J8)</f>
        <v>0</v>
      </c>
      <c r="L8" s="26">
        <v>0</v>
      </c>
      <c r="M8" s="29">
        <f>SUM(L8:L8)</f>
        <v>0</v>
      </c>
    </row>
    <row r="9" spans="1:13" ht="15.75" x14ac:dyDescent="0.25">
      <c r="A9" s="9">
        <v>2</v>
      </c>
      <c r="B9" s="28" t="s">
        <v>47</v>
      </c>
      <c r="C9" s="26">
        <v>0</v>
      </c>
      <c r="D9" s="26"/>
      <c r="E9" s="26"/>
      <c r="F9" s="26"/>
      <c r="G9" s="26"/>
      <c r="H9" s="26"/>
      <c r="I9" s="26"/>
      <c r="J9" s="26"/>
      <c r="K9" s="26">
        <f>SUM(C9:J9)</f>
        <v>0</v>
      </c>
      <c r="L9" s="26">
        <v>0</v>
      </c>
      <c r="M9" s="29">
        <f>SUM(L9:L9)</f>
        <v>0</v>
      </c>
    </row>
    <row r="10" spans="1:13" ht="15.75" x14ac:dyDescent="0.25">
      <c r="A10" s="9">
        <v>3</v>
      </c>
      <c r="B10" s="28" t="s">
        <v>48</v>
      </c>
      <c r="C10" s="26">
        <f>+Sheet1!J12</f>
        <v>527315</v>
      </c>
      <c r="D10" s="26">
        <f>+Sheet1!J14</f>
        <v>471416</v>
      </c>
      <c r="E10" s="26">
        <f>+Sheet1!J16</f>
        <v>554460</v>
      </c>
      <c r="F10" s="26"/>
      <c r="G10" s="26"/>
      <c r="H10" s="26"/>
      <c r="I10" s="26"/>
      <c r="J10" s="26"/>
      <c r="K10" s="26">
        <f>SUM(C10:J10)</f>
        <v>1553191</v>
      </c>
      <c r="L10" s="30">
        <v>-43487527</v>
      </c>
      <c r="M10" s="29">
        <f>SUM(K10:L10)</f>
        <v>-41934336</v>
      </c>
    </row>
    <row r="11" spans="1:13" ht="15.75" x14ac:dyDescent="0.25">
      <c r="A11" s="9">
        <v>4</v>
      </c>
      <c r="B11" s="28" t="s">
        <v>49</v>
      </c>
      <c r="C11" s="26">
        <v>0</v>
      </c>
      <c r="D11" s="26"/>
      <c r="E11" s="26"/>
      <c r="F11" s="26"/>
      <c r="G11" s="26"/>
      <c r="H11" s="26"/>
      <c r="I11" s="26"/>
      <c r="J11" s="26"/>
      <c r="K11" s="26">
        <f>SUM(C11:J11)</f>
        <v>0</v>
      </c>
      <c r="L11" s="26">
        <v>0</v>
      </c>
      <c r="M11" s="29">
        <f>SUM(L11:L11)</f>
        <v>0</v>
      </c>
    </row>
    <row r="12" spans="1:13" ht="15.75" x14ac:dyDescent="0.25">
      <c r="A12" s="9">
        <v>5</v>
      </c>
      <c r="B12" s="21" t="s">
        <v>50</v>
      </c>
      <c r="C12" s="31">
        <f t="shared" ref="C12:M12" si="0">SUM(C8:C11)</f>
        <v>527315</v>
      </c>
      <c r="D12" s="31">
        <f t="shared" si="0"/>
        <v>471416</v>
      </c>
      <c r="E12" s="31">
        <f t="shared" si="0"/>
        <v>554460</v>
      </c>
      <c r="F12" s="31">
        <f t="shared" si="0"/>
        <v>0</v>
      </c>
      <c r="G12" s="31">
        <f t="shared" si="0"/>
        <v>0</v>
      </c>
      <c r="H12" s="31">
        <f t="shared" si="0"/>
        <v>0</v>
      </c>
      <c r="I12" s="31">
        <f t="shared" si="0"/>
        <v>0</v>
      </c>
      <c r="J12" s="31">
        <f t="shared" si="0"/>
        <v>0</v>
      </c>
      <c r="K12" s="31">
        <f t="shared" si="0"/>
        <v>1553191</v>
      </c>
      <c r="L12" s="31">
        <f t="shared" si="0"/>
        <v>-43487527</v>
      </c>
      <c r="M12" s="31">
        <f t="shared" si="0"/>
        <v>-41934336</v>
      </c>
    </row>
    <row r="13" spans="1:13" ht="15.75" x14ac:dyDescent="0.25">
      <c r="A13" s="9">
        <v>6</v>
      </c>
      <c r="B13" s="28"/>
      <c r="C13" s="9"/>
      <c r="D13" s="9"/>
      <c r="E13" s="9"/>
      <c r="F13" s="9"/>
      <c r="G13" s="9"/>
      <c r="H13" s="9"/>
      <c r="I13" s="9"/>
      <c r="J13" s="9"/>
      <c r="K13" s="9"/>
      <c r="L13" s="26"/>
      <c r="M13" s="9"/>
    </row>
    <row r="14" spans="1:13" ht="15.75" x14ac:dyDescent="0.25">
      <c r="A14" s="9">
        <v>7</v>
      </c>
      <c r="B14" s="21" t="s">
        <v>51</v>
      </c>
      <c r="C14" s="9"/>
      <c r="D14" s="9"/>
      <c r="E14" s="9"/>
      <c r="F14" s="9"/>
      <c r="G14" s="9"/>
      <c r="H14" s="9"/>
      <c r="I14" s="9"/>
      <c r="J14" s="9"/>
      <c r="K14" s="9"/>
      <c r="L14" s="26"/>
      <c r="M14" s="9"/>
    </row>
    <row r="15" spans="1:13" ht="15.75" x14ac:dyDescent="0.25">
      <c r="A15" s="9">
        <v>8</v>
      </c>
      <c r="B15" s="28" t="s">
        <v>52</v>
      </c>
      <c r="C15" s="26">
        <v>0</v>
      </c>
      <c r="D15" s="26"/>
      <c r="E15" s="26"/>
      <c r="F15" s="26"/>
      <c r="G15" s="26"/>
      <c r="H15" s="26"/>
      <c r="I15" s="26"/>
      <c r="J15" s="26"/>
      <c r="K15" s="26">
        <f t="shared" ref="K15:K23" si="1">SUM(C15:J15)</f>
        <v>0</v>
      </c>
      <c r="L15" s="26">
        <v>4196529</v>
      </c>
      <c r="M15" s="29">
        <f t="shared" ref="M15:M23" si="2">SUM(K15:L15)</f>
        <v>4196529</v>
      </c>
    </row>
    <row r="16" spans="1:13" ht="15.75" x14ac:dyDescent="0.25">
      <c r="A16" s="9">
        <v>9</v>
      </c>
      <c r="B16" s="28" t="s">
        <v>53</v>
      </c>
      <c r="C16" s="26">
        <v>0</v>
      </c>
      <c r="D16" s="26"/>
      <c r="E16" s="26"/>
      <c r="F16" s="26"/>
      <c r="G16" s="26"/>
      <c r="H16" s="26"/>
      <c r="I16" s="26"/>
      <c r="J16" s="26"/>
      <c r="K16" s="26">
        <f t="shared" si="1"/>
        <v>0</v>
      </c>
      <c r="L16" s="26">
        <v>0</v>
      </c>
      <c r="M16" s="29">
        <f t="shared" si="2"/>
        <v>0</v>
      </c>
    </row>
    <row r="17" spans="1:13" ht="15.75" x14ac:dyDescent="0.25">
      <c r="A17" s="9">
        <v>10</v>
      </c>
      <c r="B17" s="28" t="s">
        <v>54</v>
      </c>
      <c r="C17" s="26">
        <v>0</v>
      </c>
      <c r="D17" s="26"/>
      <c r="E17" s="26"/>
      <c r="F17" s="26"/>
      <c r="G17" s="26"/>
      <c r="H17" s="26"/>
      <c r="I17" s="26"/>
      <c r="J17" s="26"/>
      <c r="K17" s="26">
        <f t="shared" si="1"/>
        <v>0</v>
      </c>
      <c r="L17" s="26">
        <v>0</v>
      </c>
      <c r="M17" s="29">
        <f t="shared" si="2"/>
        <v>0</v>
      </c>
    </row>
    <row r="18" spans="1:13" ht="15.75" x14ac:dyDescent="0.25">
      <c r="A18" s="9">
        <v>11</v>
      </c>
      <c r="B18" s="28" t="s">
        <v>55</v>
      </c>
      <c r="C18" s="26">
        <v>0</v>
      </c>
      <c r="D18" s="26"/>
      <c r="E18" s="26"/>
      <c r="F18" s="26">
        <f>-Sheet1!J18</f>
        <v>-342889</v>
      </c>
      <c r="G18" s="26"/>
      <c r="H18" s="26"/>
      <c r="I18" s="26">
        <f>-Sheet1!J24</f>
        <v>-1220882</v>
      </c>
      <c r="J18" s="26">
        <f>-Sheet1!J26</f>
        <v>-766881</v>
      </c>
      <c r="K18" s="26">
        <f t="shared" si="1"/>
        <v>-2330652</v>
      </c>
      <c r="L18" s="26">
        <v>-13589900</v>
      </c>
      <c r="M18" s="29">
        <f t="shared" si="2"/>
        <v>-15920552</v>
      </c>
    </row>
    <row r="19" spans="1:13" ht="15.75" x14ac:dyDescent="0.25">
      <c r="A19" s="9">
        <v>12</v>
      </c>
      <c r="B19" s="28" t="s">
        <v>56</v>
      </c>
      <c r="C19" s="26">
        <v>0</v>
      </c>
      <c r="D19" s="26"/>
      <c r="E19" s="26"/>
      <c r="F19" s="26"/>
      <c r="G19" s="26">
        <f>-Sheet1!J20</f>
        <v>-1057187</v>
      </c>
      <c r="H19" s="26">
        <f>-Sheet1!J22</f>
        <v>-351118</v>
      </c>
      <c r="I19" s="26"/>
      <c r="J19" s="26"/>
      <c r="K19" s="26">
        <f t="shared" si="1"/>
        <v>-1408305</v>
      </c>
      <c r="L19" s="26">
        <v>3336530</v>
      </c>
      <c r="M19" s="29">
        <f t="shared" si="2"/>
        <v>1928225</v>
      </c>
    </row>
    <row r="20" spans="1:13" ht="15.75" x14ac:dyDescent="0.25">
      <c r="A20" s="9">
        <v>13</v>
      </c>
      <c r="B20" s="28" t="s">
        <v>57</v>
      </c>
      <c r="C20" s="26">
        <v>0</v>
      </c>
      <c r="D20" s="26"/>
      <c r="E20" s="26"/>
      <c r="F20" s="26"/>
      <c r="G20" s="26"/>
      <c r="H20" s="26"/>
      <c r="I20" s="26"/>
      <c r="J20" s="26"/>
      <c r="K20" s="26">
        <f t="shared" si="1"/>
        <v>0</v>
      </c>
      <c r="L20" s="26">
        <v>0</v>
      </c>
      <c r="M20" s="29">
        <f t="shared" si="2"/>
        <v>0</v>
      </c>
    </row>
    <row r="21" spans="1:13" ht="15.75" x14ac:dyDescent="0.25">
      <c r="A21" s="9">
        <v>14</v>
      </c>
      <c r="B21" s="28" t="s">
        <v>58</v>
      </c>
      <c r="C21" s="26">
        <v>0</v>
      </c>
      <c r="D21" s="26"/>
      <c r="E21" s="26"/>
      <c r="F21" s="26"/>
      <c r="G21" s="26"/>
      <c r="H21" s="26"/>
      <c r="I21" s="26"/>
      <c r="J21" s="26"/>
      <c r="K21" s="26">
        <f t="shared" si="1"/>
        <v>0</v>
      </c>
      <c r="L21" s="26">
        <v>0</v>
      </c>
      <c r="M21" s="29">
        <f t="shared" si="2"/>
        <v>0</v>
      </c>
    </row>
    <row r="22" spans="1:13" ht="15.75" x14ac:dyDescent="0.25">
      <c r="A22" s="9">
        <v>15</v>
      </c>
      <c r="B22" s="28" t="s">
        <v>59</v>
      </c>
      <c r="C22" s="26">
        <v>0</v>
      </c>
      <c r="D22" s="26"/>
      <c r="E22" s="26"/>
      <c r="F22" s="26"/>
      <c r="G22" s="26"/>
      <c r="H22" s="26"/>
      <c r="I22" s="26"/>
      <c r="J22" s="26"/>
      <c r="K22" s="26">
        <f t="shared" si="1"/>
        <v>0</v>
      </c>
      <c r="L22" s="26">
        <v>0</v>
      </c>
      <c r="M22" s="29">
        <f t="shared" si="2"/>
        <v>0</v>
      </c>
    </row>
    <row r="23" spans="1:13" ht="15.75" x14ac:dyDescent="0.25">
      <c r="A23" s="9">
        <v>16</v>
      </c>
      <c r="B23" s="28" t="s">
        <v>60</v>
      </c>
      <c r="C23" s="26">
        <v>0</v>
      </c>
      <c r="D23" s="26"/>
      <c r="E23" s="26"/>
      <c r="F23" s="26"/>
      <c r="G23" s="26"/>
      <c r="H23" s="26"/>
      <c r="I23" s="26"/>
      <c r="J23" s="26"/>
      <c r="K23" s="26">
        <f t="shared" si="1"/>
        <v>0</v>
      </c>
      <c r="L23" s="26">
        <v>0</v>
      </c>
      <c r="M23" s="29">
        <f t="shared" si="2"/>
        <v>0</v>
      </c>
    </row>
    <row r="24" spans="1:13" ht="15.75" x14ac:dyDescent="0.25">
      <c r="A24" s="9">
        <v>17</v>
      </c>
      <c r="B24" s="28" t="s">
        <v>61</v>
      </c>
      <c r="C24" s="26">
        <v>0</v>
      </c>
      <c r="D24" s="26"/>
      <c r="E24" s="26"/>
      <c r="F24" s="26"/>
      <c r="G24" s="26"/>
      <c r="H24" s="26"/>
      <c r="I24" s="26"/>
      <c r="J24" s="26"/>
      <c r="K24" s="26"/>
      <c r="L24" s="26">
        <v>0</v>
      </c>
      <c r="M24" s="32">
        <f>SUM(L24:L24)</f>
        <v>0</v>
      </c>
    </row>
    <row r="25" spans="1:13" ht="15.75" x14ac:dyDescent="0.25">
      <c r="A25" s="9">
        <v>18</v>
      </c>
      <c r="B25" s="21" t="s">
        <v>62</v>
      </c>
      <c r="C25" s="33">
        <f t="shared" ref="C25:M25" si="3">SUM(C15:C24)</f>
        <v>0</v>
      </c>
      <c r="D25" s="33">
        <f t="shared" si="3"/>
        <v>0</v>
      </c>
      <c r="E25" s="33">
        <f t="shared" si="3"/>
        <v>0</v>
      </c>
      <c r="F25" s="33">
        <f t="shared" si="3"/>
        <v>-342889</v>
      </c>
      <c r="G25" s="33">
        <f t="shared" si="3"/>
        <v>-1057187</v>
      </c>
      <c r="H25" s="33">
        <f t="shared" si="3"/>
        <v>-351118</v>
      </c>
      <c r="I25" s="33">
        <f t="shared" si="3"/>
        <v>-1220882</v>
      </c>
      <c r="J25" s="33">
        <f t="shared" si="3"/>
        <v>-766881</v>
      </c>
      <c r="K25" s="33">
        <f t="shared" si="3"/>
        <v>-3738957</v>
      </c>
      <c r="L25" s="33">
        <f t="shared" si="3"/>
        <v>-6056841</v>
      </c>
      <c r="M25" s="29">
        <f t="shared" si="3"/>
        <v>-9795798</v>
      </c>
    </row>
    <row r="26" spans="1:13" ht="15.75" x14ac:dyDescent="0.25">
      <c r="A26" s="9"/>
      <c r="B26" s="21"/>
      <c r="C26" s="9"/>
      <c r="D26" s="9"/>
      <c r="E26" s="9"/>
      <c r="F26" s="9"/>
      <c r="G26" s="9"/>
      <c r="H26" s="9"/>
      <c r="I26" s="9"/>
      <c r="J26" s="9"/>
      <c r="K26" s="9"/>
      <c r="L26" s="34"/>
      <c r="M26" s="9"/>
    </row>
    <row r="27" spans="1:13" ht="15.75" x14ac:dyDescent="0.25">
      <c r="A27" s="9">
        <v>19</v>
      </c>
      <c r="B27" s="28" t="s">
        <v>63</v>
      </c>
      <c r="C27" s="26">
        <v>0</v>
      </c>
      <c r="D27" s="26"/>
      <c r="E27" s="26"/>
      <c r="F27" s="26"/>
      <c r="G27" s="26"/>
      <c r="H27" s="26"/>
      <c r="I27" s="26"/>
      <c r="J27" s="26"/>
      <c r="K27" s="26">
        <f>SUM(C27:J27)</f>
        <v>0</v>
      </c>
      <c r="L27" s="26">
        <v>0</v>
      </c>
      <c r="M27" s="29">
        <f t="shared" ref="M27:M33" si="4">SUM(K27:L27)</f>
        <v>0</v>
      </c>
    </row>
    <row r="28" spans="1:13" ht="15.75" x14ac:dyDescent="0.25">
      <c r="A28" s="9">
        <v>20</v>
      </c>
      <c r="B28" s="28" t="s">
        <v>64</v>
      </c>
      <c r="C28" s="26">
        <v>0</v>
      </c>
      <c r="D28" s="26"/>
      <c r="E28" s="26"/>
      <c r="F28" s="26"/>
      <c r="G28" s="26"/>
      <c r="H28" s="26"/>
      <c r="I28" s="26"/>
      <c r="J28" s="26"/>
      <c r="K28" s="26">
        <f>SUM(C28:J28)</f>
        <v>0</v>
      </c>
      <c r="L28" s="26">
        <v>0</v>
      </c>
      <c r="M28" s="29">
        <f t="shared" si="4"/>
        <v>0</v>
      </c>
    </row>
    <row r="29" spans="1:13" ht="15.75" x14ac:dyDescent="0.25">
      <c r="A29" s="9">
        <v>21</v>
      </c>
      <c r="B29" s="28" t="s">
        <v>65</v>
      </c>
      <c r="C29" s="26">
        <v>0</v>
      </c>
      <c r="D29" s="26"/>
      <c r="E29" s="26"/>
      <c r="F29" s="26"/>
      <c r="G29" s="26"/>
      <c r="H29" s="26"/>
      <c r="I29" s="26"/>
      <c r="J29" s="26"/>
      <c r="K29" s="26">
        <f>SUM(C29:J29)</f>
        <v>0</v>
      </c>
      <c r="L29" s="26">
        <v>0</v>
      </c>
      <c r="M29" s="29">
        <f t="shared" si="4"/>
        <v>0</v>
      </c>
    </row>
    <row r="30" spans="1:13" ht="15.75" x14ac:dyDescent="0.25">
      <c r="A30" s="9">
        <v>22</v>
      </c>
      <c r="B30" s="28" t="s">
        <v>66</v>
      </c>
      <c r="C30" s="26">
        <f t="shared" ref="C30:L30" si="5">C82</f>
        <v>184560.25</v>
      </c>
      <c r="D30" s="26">
        <f t="shared" si="5"/>
        <v>164995.59999999998</v>
      </c>
      <c r="E30" s="26">
        <f t="shared" si="5"/>
        <v>194061</v>
      </c>
      <c r="F30" s="26">
        <f t="shared" si="5"/>
        <v>120011.15</v>
      </c>
      <c r="G30" s="26">
        <f t="shared" si="5"/>
        <v>370015.44999999995</v>
      </c>
      <c r="H30" s="26">
        <f t="shared" si="5"/>
        <v>122891.29999999999</v>
      </c>
      <c r="I30" s="26">
        <f t="shared" si="5"/>
        <v>427308.69999999995</v>
      </c>
      <c r="J30" s="26">
        <f t="shared" si="5"/>
        <v>268408.34999999998</v>
      </c>
      <c r="K30" s="26">
        <f t="shared" si="5"/>
        <v>1852251.7999999998</v>
      </c>
      <c r="L30" s="26">
        <f t="shared" si="5"/>
        <v>-13100740.1</v>
      </c>
      <c r="M30" s="29">
        <f t="shared" si="4"/>
        <v>-11248488.300000001</v>
      </c>
    </row>
    <row r="31" spans="1:13" ht="15.75" x14ac:dyDescent="0.25">
      <c r="A31" s="9">
        <v>23</v>
      </c>
      <c r="B31" s="28" t="s">
        <v>67</v>
      </c>
      <c r="C31" s="26">
        <f>C79</f>
        <v>0</v>
      </c>
      <c r="D31" s="26"/>
      <c r="E31" s="26"/>
      <c r="F31" s="26"/>
      <c r="G31" s="26"/>
      <c r="H31" s="26"/>
      <c r="I31" s="26"/>
      <c r="J31" s="26"/>
      <c r="K31" s="26">
        <f>SUM(C31:J31)</f>
        <v>0</v>
      </c>
      <c r="L31" s="26">
        <f>L79</f>
        <v>0</v>
      </c>
      <c r="M31" s="29">
        <f t="shared" si="4"/>
        <v>0</v>
      </c>
    </row>
    <row r="32" spans="1:13" ht="15.75" x14ac:dyDescent="0.25">
      <c r="A32" s="9">
        <v>24</v>
      </c>
      <c r="B32" s="28" t="s">
        <v>68</v>
      </c>
      <c r="C32" s="26">
        <v>0</v>
      </c>
      <c r="D32" s="26"/>
      <c r="E32" s="26"/>
      <c r="F32" s="26"/>
      <c r="G32" s="26"/>
      <c r="H32" s="26"/>
      <c r="I32" s="26"/>
      <c r="J32" s="26"/>
      <c r="K32" s="26">
        <f>SUM(C32:J32)</f>
        <v>0</v>
      </c>
      <c r="L32" s="26">
        <v>0</v>
      </c>
      <c r="M32" s="29">
        <f t="shared" si="4"/>
        <v>0</v>
      </c>
    </row>
    <row r="33" spans="1:13" ht="15.75" x14ac:dyDescent="0.25">
      <c r="A33" s="9">
        <v>25</v>
      </c>
      <c r="B33" s="28" t="s">
        <v>69</v>
      </c>
      <c r="C33" s="26">
        <v>0</v>
      </c>
      <c r="D33" s="26"/>
      <c r="E33" s="26"/>
      <c r="F33" s="26"/>
      <c r="G33" s="26"/>
      <c r="H33" s="26"/>
      <c r="I33" s="26"/>
      <c r="J33" s="26"/>
      <c r="K33" s="26">
        <f>SUM(C33:J33)</f>
        <v>0</v>
      </c>
      <c r="L33" s="26">
        <v>0</v>
      </c>
      <c r="M33" s="29">
        <f t="shared" si="4"/>
        <v>0</v>
      </c>
    </row>
    <row r="34" spans="1:13" ht="15.75" x14ac:dyDescent="0.25">
      <c r="A34" s="9">
        <v>26</v>
      </c>
      <c r="B34" s="28" t="s">
        <v>70</v>
      </c>
      <c r="C34" s="26">
        <v>0</v>
      </c>
      <c r="D34" s="26"/>
      <c r="E34" s="26"/>
      <c r="F34" s="26"/>
      <c r="G34" s="26"/>
      <c r="H34" s="26"/>
      <c r="I34" s="26"/>
      <c r="J34" s="26"/>
      <c r="K34" s="26">
        <f>SUM(C34:J34)</f>
        <v>0</v>
      </c>
      <c r="L34" s="26">
        <v>0</v>
      </c>
      <c r="M34" s="29">
        <f>SUM(L34:L34)</f>
        <v>0</v>
      </c>
    </row>
    <row r="35" spans="1:13" ht="15.75" x14ac:dyDescent="0.25">
      <c r="A35" s="9">
        <v>27</v>
      </c>
      <c r="B35" s="21" t="s">
        <v>71</v>
      </c>
      <c r="C35" s="31">
        <f t="shared" ref="C35:M35" si="6">SUM(C25:C34)</f>
        <v>184560.25</v>
      </c>
      <c r="D35" s="31">
        <f t="shared" si="6"/>
        <v>164995.59999999998</v>
      </c>
      <c r="E35" s="31">
        <f t="shared" si="6"/>
        <v>194061</v>
      </c>
      <c r="F35" s="31">
        <f t="shared" si="6"/>
        <v>-222877.85</v>
      </c>
      <c r="G35" s="31">
        <f t="shared" si="6"/>
        <v>-687171.55</v>
      </c>
      <c r="H35" s="31">
        <f t="shared" si="6"/>
        <v>-228226.7</v>
      </c>
      <c r="I35" s="31">
        <f t="shared" si="6"/>
        <v>-793573.3</v>
      </c>
      <c r="J35" s="31">
        <f t="shared" si="6"/>
        <v>-498472.65</v>
      </c>
      <c r="K35" s="31">
        <f t="shared" si="6"/>
        <v>-1886705.2000000002</v>
      </c>
      <c r="L35" s="31">
        <f t="shared" si="6"/>
        <v>-19157581.100000001</v>
      </c>
      <c r="M35" s="35">
        <f t="shared" si="6"/>
        <v>-21044286.300000001</v>
      </c>
    </row>
    <row r="36" spans="1:13" ht="15.75" x14ac:dyDescent="0.25">
      <c r="A36" s="9">
        <v>28</v>
      </c>
      <c r="B36" s="28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9"/>
    </row>
    <row r="37" spans="1:13" ht="16.5" thickBot="1" x14ac:dyDescent="0.3">
      <c r="A37" s="9">
        <v>29</v>
      </c>
      <c r="B37" s="36" t="s">
        <v>72</v>
      </c>
      <c r="C37" s="37">
        <f t="shared" ref="C37:M37" si="7">C12-C35</f>
        <v>342754.75</v>
      </c>
      <c r="D37" s="37">
        <f t="shared" si="7"/>
        <v>306420.40000000002</v>
      </c>
      <c r="E37" s="37">
        <f t="shared" si="7"/>
        <v>360399</v>
      </c>
      <c r="F37" s="37">
        <f t="shared" si="7"/>
        <v>222877.85</v>
      </c>
      <c r="G37" s="37">
        <f t="shared" si="7"/>
        <v>687171.55</v>
      </c>
      <c r="H37" s="37">
        <f t="shared" si="7"/>
        <v>228226.7</v>
      </c>
      <c r="I37" s="37">
        <f t="shared" si="7"/>
        <v>793573.3</v>
      </c>
      <c r="J37" s="37">
        <f t="shared" si="7"/>
        <v>498472.65</v>
      </c>
      <c r="K37" s="37">
        <f t="shared" si="7"/>
        <v>3439896.2</v>
      </c>
      <c r="L37" s="37">
        <f t="shared" si="7"/>
        <v>-24329945.899999999</v>
      </c>
      <c r="M37" s="37">
        <f t="shared" si="7"/>
        <v>-20890049.699999999</v>
      </c>
    </row>
    <row r="38" spans="1:13" ht="16.5" thickTop="1" x14ac:dyDescent="0.25">
      <c r="A38" s="9">
        <v>30</v>
      </c>
      <c r="B38" s="28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9"/>
    </row>
    <row r="39" spans="1:13" ht="15.75" x14ac:dyDescent="0.25">
      <c r="A39" s="9">
        <v>31</v>
      </c>
      <c r="B39" s="21" t="s">
        <v>73</v>
      </c>
      <c r="C39" s="9"/>
      <c r="D39" s="9"/>
      <c r="E39" s="9"/>
      <c r="F39" s="9"/>
      <c r="G39" s="9"/>
      <c r="H39" s="9"/>
      <c r="I39" s="9"/>
      <c r="J39" s="9"/>
      <c r="K39" s="9"/>
      <c r="L39" s="26"/>
      <c r="M39" s="9"/>
    </row>
    <row r="40" spans="1:13" ht="15.75" x14ac:dyDescent="0.25">
      <c r="A40" s="9">
        <v>32</v>
      </c>
      <c r="B40" s="28" t="s">
        <v>74</v>
      </c>
      <c r="C40" s="26">
        <v>0</v>
      </c>
      <c r="D40" s="26"/>
      <c r="E40" s="26"/>
      <c r="F40" s="26"/>
      <c r="G40" s="26"/>
      <c r="H40" s="26"/>
      <c r="I40" s="26"/>
      <c r="J40" s="26"/>
      <c r="K40" s="26"/>
      <c r="L40" s="26">
        <v>0</v>
      </c>
      <c r="M40" s="29">
        <f t="shared" ref="M40:M49" si="8">SUM(K40:L40)</f>
        <v>0</v>
      </c>
    </row>
    <row r="41" spans="1:13" ht="15.75" x14ac:dyDescent="0.25">
      <c r="A41" s="9">
        <v>33</v>
      </c>
      <c r="B41" s="28" t="s">
        <v>75</v>
      </c>
      <c r="C41" s="26">
        <v>0</v>
      </c>
      <c r="D41" s="26"/>
      <c r="E41" s="26"/>
      <c r="F41" s="26"/>
      <c r="G41" s="26"/>
      <c r="H41" s="26"/>
      <c r="I41" s="26"/>
      <c r="J41" s="26"/>
      <c r="K41" s="26"/>
      <c r="L41" s="26">
        <v>0</v>
      </c>
      <c r="M41" s="29">
        <f t="shared" si="8"/>
        <v>0</v>
      </c>
    </row>
    <row r="42" spans="1:13" ht="15.75" x14ac:dyDescent="0.25">
      <c r="A42" s="9">
        <v>34</v>
      </c>
      <c r="B42" s="28" t="s">
        <v>76</v>
      </c>
      <c r="C42" s="26">
        <v>0</v>
      </c>
      <c r="D42" s="26"/>
      <c r="E42" s="26"/>
      <c r="F42" s="26"/>
      <c r="G42" s="26"/>
      <c r="H42" s="26"/>
      <c r="I42" s="26"/>
      <c r="J42" s="26"/>
      <c r="K42" s="26"/>
      <c r="L42" s="26">
        <v>0</v>
      </c>
      <c r="M42" s="29">
        <f t="shared" si="8"/>
        <v>0</v>
      </c>
    </row>
    <row r="43" spans="1:13" ht="15.75" x14ac:dyDescent="0.25">
      <c r="A43" s="9">
        <v>35</v>
      </c>
      <c r="B43" s="28" t="s">
        <v>77</v>
      </c>
      <c r="C43" s="26">
        <v>0</v>
      </c>
      <c r="D43" s="26"/>
      <c r="E43" s="26"/>
      <c r="F43" s="26"/>
      <c r="G43" s="26"/>
      <c r="H43" s="26"/>
      <c r="I43" s="26"/>
      <c r="J43" s="26"/>
      <c r="K43" s="26"/>
      <c r="L43" s="26">
        <v>0</v>
      </c>
      <c r="M43" s="29">
        <f t="shared" si="8"/>
        <v>0</v>
      </c>
    </row>
    <row r="44" spans="1:13" ht="15.75" x14ac:dyDescent="0.25">
      <c r="A44" s="9">
        <v>36</v>
      </c>
      <c r="B44" s="28" t="s">
        <v>78</v>
      </c>
      <c r="C44" s="26">
        <v>0</v>
      </c>
      <c r="D44" s="26"/>
      <c r="E44" s="26"/>
      <c r="F44" s="26"/>
      <c r="G44" s="26"/>
      <c r="H44" s="26"/>
      <c r="I44" s="26"/>
      <c r="J44" s="26"/>
      <c r="K44" s="26"/>
      <c r="L44" s="26">
        <v>0</v>
      </c>
      <c r="M44" s="29">
        <f t="shared" si="8"/>
        <v>0</v>
      </c>
    </row>
    <row r="45" spans="1:13" ht="15.75" x14ac:dyDescent="0.25">
      <c r="A45" s="9">
        <v>37</v>
      </c>
      <c r="B45" s="28" t="s">
        <v>79</v>
      </c>
      <c r="C45" s="26">
        <v>0</v>
      </c>
      <c r="D45" s="26"/>
      <c r="E45" s="26"/>
      <c r="F45" s="26"/>
      <c r="G45" s="26"/>
      <c r="H45" s="26"/>
      <c r="I45" s="26"/>
      <c r="J45" s="26"/>
      <c r="K45" s="26"/>
      <c r="L45" s="26">
        <v>0</v>
      </c>
      <c r="M45" s="29">
        <f t="shared" si="8"/>
        <v>0</v>
      </c>
    </row>
    <row r="46" spans="1:13" ht="15.75" x14ac:dyDescent="0.25">
      <c r="A46" s="9">
        <v>38</v>
      </c>
      <c r="B46" s="28" t="s">
        <v>80</v>
      </c>
      <c r="C46" s="26">
        <v>0</v>
      </c>
      <c r="D46" s="26"/>
      <c r="E46" s="26"/>
      <c r="F46" s="26"/>
      <c r="G46" s="26"/>
      <c r="H46" s="26"/>
      <c r="I46" s="26"/>
      <c r="J46" s="26"/>
      <c r="K46" s="26"/>
      <c r="L46" s="26">
        <v>0</v>
      </c>
      <c r="M46" s="29">
        <f t="shared" si="8"/>
        <v>0</v>
      </c>
    </row>
    <row r="47" spans="1:13" ht="15.75" x14ac:dyDescent="0.25">
      <c r="A47" s="9">
        <v>39</v>
      </c>
      <c r="B47" s="28" t="s">
        <v>81</v>
      </c>
      <c r="C47" s="26">
        <v>0</v>
      </c>
      <c r="D47" s="26"/>
      <c r="E47" s="26"/>
      <c r="F47" s="26"/>
      <c r="G47" s="26"/>
      <c r="H47" s="26"/>
      <c r="I47" s="26"/>
      <c r="J47" s="26"/>
      <c r="K47" s="26"/>
      <c r="L47" s="26">
        <v>0</v>
      </c>
      <c r="M47" s="29">
        <f t="shared" si="8"/>
        <v>0</v>
      </c>
    </row>
    <row r="48" spans="1:13" ht="15.75" x14ac:dyDescent="0.25">
      <c r="A48" s="9">
        <v>40</v>
      </c>
      <c r="B48" s="28" t="s">
        <v>82</v>
      </c>
      <c r="C48" s="26">
        <v>0</v>
      </c>
      <c r="D48" s="26"/>
      <c r="E48" s="26"/>
      <c r="F48" s="26"/>
      <c r="G48" s="26"/>
      <c r="H48" s="26"/>
      <c r="I48" s="26"/>
      <c r="J48" s="26"/>
      <c r="K48" s="26"/>
      <c r="L48" s="26">
        <v>0</v>
      </c>
      <c r="M48" s="29">
        <f t="shared" si="8"/>
        <v>0</v>
      </c>
    </row>
    <row r="49" spans="1:13" ht="15.75" x14ac:dyDescent="0.25">
      <c r="A49" s="9">
        <v>41</v>
      </c>
      <c r="B49" s="28" t="s">
        <v>83</v>
      </c>
      <c r="C49" s="26">
        <v>0</v>
      </c>
      <c r="D49" s="26"/>
      <c r="E49" s="26"/>
      <c r="F49" s="26"/>
      <c r="G49" s="26"/>
      <c r="H49" s="26"/>
      <c r="I49" s="26"/>
      <c r="J49" s="26"/>
      <c r="K49" s="26"/>
      <c r="L49" s="26">
        <v>0</v>
      </c>
      <c r="M49" s="29">
        <f t="shared" si="8"/>
        <v>0</v>
      </c>
    </row>
    <row r="50" spans="1:13" ht="15.75" x14ac:dyDescent="0.25">
      <c r="A50" s="9">
        <v>42</v>
      </c>
      <c r="B50" s="28" t="s">
        <v>84</v>
      </c>
      <c r="C50" s="26">
        <v>0</v>
      </c>
      <c r="D50" s="26"/>
      <c r="E50" s="26"/>
      <c r="F50" s="26"/>
      <c r="G50" s="26"/>
      <c r="H50" s="26"/>
      <c r="I50" s="26"/>
      <c r="J50" s="26"/>
      <c r="K50" s="26"/>
      <c r="L50" s="26"/>
      <c r="M50" s="38"/>
    </row>
    <row r="51" spans="1:13" ht="15.75" x14ac:dyDescent="0.25">
      <c r="A51" s="9">
        <v>43</v>
      </c>
      <c r="B51" s="21" t="s">
        <v>85</v>
      </c>
      <c r="C51" s="31">
        <f t="shared" ref="C51:M51" si="9">SUM(C40:C50)</f>
        <v>0</v>
      </c>
      <c r="D51" s="31">
        <f t="shared" si="9"/>
        <v>0</v>
      </c>
      <c r="E51" s="31">
        <f t="shared" si="9"/>
        <v>0</v>
      </c>
      <c r="F51" s="31">
        <f t="shared" si="9"/>
        <v>0</v>
      </c>
      <c r="G51" s="31">
        <f t="shared" si="9"/>
        <v>0</v>
      </c>
      <c r="H51" s="31">
        <f t="shared" si="9"/>
        <v>0</v>
      </c>
      <c r="I51" s="31">
        <f t="shared" si="9"/>
        <v>0</v>
      </c>
      <c r="J51" s="31">
        <f t="shared" si="9"/>
        <v>0</v>
      </c>
      <c r="K51" s="31">
        <f t="shared" si="9"/>
        <v>0</v>
      </c>
      <c r="L51" s="31">
        <f t="shared" si="9"/>
        <v>0</v>
      </c>
      <c r="M51" s="39">
        <f t="shared" si="9"/>
        <v>0</v>
      </c>
    </row>
    <row r="52" spans="1:13" ht="15.75" x14ac:dyDescent="0.25">
      <c r="A52" s="9">
        <v>44</v>
      </c>
      <c r="B52" s="28"/>
      <c r="C52" s="9"/>
      <c r="D52" s="9"/>
      <c r="E52" s="9"/>
      <c r="F52" s="9"/>
      <c r="G52" s="9"/>
      <c r="H52" s="9"/>
      <c r="I52" s="9"/>
      <c r="J52" s="9"/>
      <c r="K52" s="9"/>
      <c r="L52" s="26"/>
      <c r="M52" s="9"/>
    </row>
    <row r="53" spans="1:13" ht="15.75" x14ac:dyDescent="0.25">
      <c r="A53" s="9">
        <v>45</v>
      </c>
      <c r="B53" s="21" t="s">
        <v>86</v>
      </c>
      <c r="C53" s="9"/>
      <c r="D53" s="9"/>
      <c r="E53" s="9"/>
      <c r="F53" s="9"/>
      <c r="G53" s="9"/>
      <c r="H53" s="9"/>
      <c r="I53" s="9"/>
      <c r="J53" s="9"/>
      <c r="K53" s="9"/>
      <c r="L53" s="26"/>
      <c r="M53" s="9"/>
    </row>
    <row r="54" spans="1:13" ht="15.75" x14ac:dyDescent="0.25">
      <c r="A54" s="9">
        <v>46</v>
      </c>
      <c r="B54" s="28" t="s">
        <v>87</v>
      </c>
      <c r="C54" s="26">
        <v>0</v>
      </c>
      <c r="D54" s="26"/>
      <c r="E54" s="26"/>
      <c r="F54" s="26"/>
      <c r="G54" s="26"/>
      <c r="H54" s="26"/>
      <c r="I54" s="26"/>
      <c r="J54" s="26"/>
      <c r="K54" s="26"/>
      <c r="L54" s="26">
        <v>0</v>
      </c>
      <c r="M54" s="29">
        <f t="shared" ref="M54:M60" si="10">SUM(K54:L54)</f>
        <v>0</v>
      </c>
    </row>
    <row r="55" spans="1:13" ht="15.75" x14ac:dyDescent="0.25">
      <c r="A55" s="9">
        <v>47</v>
      </c>
      <c r="B55" s="28" t="s">
        <v>88</v>
      </c>
      <c r="C55" s="26">
        <v>0</v>
      </c>
      <c r="D55" s="26"/>
      <c r="E55" s="26"/>
      <c r="F55" s="26"/>
      <c r="G55" s="26"/>
      <c r="H55" s="26"/>
      <c r="I55" s="26"/>
      <c r="J55" s="26"/>
      <c r="K55" s="26"/>
      <c r="L55" s="26">
        <v>0</v>
      </c>
      <c r="M55" s="29">
        <f t="shared" si="10"/>
        <v>0</v>
      </c>
    </row>
    <row r="56" spans="1:13" ht="15.75" x14ac:dyDescent="0.25">
      <c r="A56" s="9">
        <v>48</v>
      </c>
      <c r="B56" s="28" t="s">
        <v>89</v>
      </c>
      <c r="C56" s="26">
        <v>0</v>
      </c>
      <c r="D56" s="26"/>
      <c r="E56" s="26"/>
      <c r="F56" s="26"/>
      <c r="G56" s="26"/>
      <c r="H56" s="26"/>
      <c r="I56" s="26"/>
      <c r="J56" s="26"/>
      <c r="K56" s="26"/>
      <c r="L56" s="26">
        <v>0</v>
      </c>
      <c r="M56" s="29">
        <f t="shared" si="10"/>
        <v>0</v>
      </c>
    </row>
    <row r="57" spans="1:13" ht="15.75" x14ac:dyDescent="0.25">
      <c r="A57" s="9">
        <v>49</v>
      </c>
      <c r="B57" s="28" t="s">
        <v>90</v>
      </c>
      <c r="C57" s="26">
        <v>0</v>
      </c>
      <c r="D57" s="26"/>
      <c r="E57" s="26"/>
      <c r="F57" s="26"/>
      <c r="G57" s="26"/>
      <c r="H57" s="26"/>
      <c r="I57" s="26"/>
      <c r="J57" s="26"/>
      <c r="K57" s="26"/>
      <c r="L57" s="26">
        <v>0</v>
      </c>
      <c r="M57" s="29">
        <f t="shared" si="10"/>
        <v>0</v>
      </c>
    </row>
    <row r="58" spans="1:13" ht="15.75" x14ac:dyDescent="0.25">
      <c r="A58" s="9">
        <v>50</v>
      </c>
      <c r="B58" s="28" t="s">
        <v>91</v>
      </c>
      <c r="C58" s="26">
        <v>0</v>
      </c>
      <c r="D58" s="26"/>
      <c r="E58" s="26"/>
      <c r="F58" s="26"/>
      <c r="G58" s="26"/>
      <c r="H58" s="26"/>
      <c r="I58" s="26"/>
      <c r="J58" s="26"/>
      <c r="K58" s="26"/>
      <c r="L58" s="26">
        <v>0</v>
      </c>
      <c r="M58" s="29">
        <f t="shared" si="10"/>
        <v>0</v>
      </c>
    </row>
    <row r="59" spans="1:13" ht="15.75" x14ac:dyDescent="0.25">
      <c r="A59" s="9">
        <v>51</v>
      </c>
      <c r="B59" s="28" t="s">
        <v>92</v>
      </c>
      <c r="C59" s="26">
        <v>0</v>
      </c>
      <c r="D59" s="26"/>
      <c r="E59" s="26"/>
      <c r="F59" s="26"/>
      <c r="G59" s="26"/>
      <c r="H59" s="26"/>
      <c r="I59" s="26"/>
      <c r="J59" s="26"/>
      <c r="K59" s="26"/>
      <c r="L59" s="26">
        <v>0</v>
      </c>
      <c r="M59" s="29">
        <f t="shared" si="10"/>
        <v>0</v>
      </c>
    </row>
    <row r="60" spans="1:13" ht="15.75" x14ac:dyDescent="0.25">
      <c r="A60" s="9">
        <v>52</v>
      </c>
      <c r="B60" s="28" t="s">
        <v>93</v>
      </c>
      <c r="C60" s="26">
        <v>0</v>
      </c>
      <c r="D60" s="26"/>
      <c r="E60" s="26"/>
      <c r="F60" s="26"/>
      <c r="G60" s="26"/>
      <c r="H60" s="26"/>
      <c r="I60" s="26"/>
      <c r="J60" s="26"/>
      <c r="K60" s="26"/>
      <c r="L60" s="26">
        <v>0</v>
      </c>
      <c r="M60" s="29">
        <f t="shared" si="10"/>
        <v>0</v>
      </c>
    </row>
    <row r="61" spans="1:13" ht="15.75" x14ac:dyDescent="0.25">
      <c r="A61" s="9">
        <v>53</v>
      </c>
      <c r="B61" s="28"/>
      <c r="C61" s="9"/>
      <c r="D61" s="9"/>
      <c r="E61" s="9"/>
      <c r="F61" s="9"/>
      <c r="G61" s="9"/>
      <c r="H61" s="9"/>
      <c r="I61" s="9"/>
      <c r="J61" s="9"/>
      <c r="K61" s="9"/>
      <c r="L61" s="26"/>
      <c r="M61" s="9"/>
    </row>
    <row r="62" spans="1:13" ht="15.75" x14ac:dyDescent="0.25">
      <c r="A62" s="9">
        <v>54</v>
      </c>
      <c r="B62" s="21" t="s">
        <v>94</v>
      </c>
      <c r="C62" s="31">
        <f t="shared" ref="C62:M62" si="11">SUM(C54:C61)</f>
        <v>0</v>
      </c>
      <c r="D62" s="31">
        <f t="shared" si="11"/>
        <v>0</v>
      </c>
      <c r="E62" s="31">
        <f t="shared" si="11"/>
        <v>0</v>
      </c>
      <c r="F62" s="31">
        <f t="shared" si="11"/>
        <v>0</v>
      </c>
      <c r="G62" s="31">
        <f t="shared" si="11"/>
        <v>0</v>
      </c>
      <c r="H62" s="31">
        <f t="shared" si="11"/>
        <v>0</v>
      </c>
      <c r="I62" s="31">
        <f t="shared" si="11"/>
        <v>0</v>
      </c>
      <c r="J62" s="31">
        <f t="shared" si="11"/>
        <v>0</v>
      </c>
      <c r="K62" s="31">
        <f t="shared" si="11"/>
        <v>0</v>
      </c>
      <c r="L62" s="31">
        <f t="shared" si="11"/>
        <v>0</v>
      </c>
      <c r="M62" s="39">
        <f t="shared" si="11"/>
        <v>0</v>
      </c>
    </row>
    <row r="63" spans="1:13" ht="15.75" x14ac:dyDescent="0.25">
      <c r="A63" s="9">
        <v>55</v>
      </c>
      <c r="B63" s="28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9"/>
    </row>
    <row r="64" spans="1:13" ht="15.75" x14ac:dyDescent="0.25">
      <c r="A64" s="9">
        <v>56</v>
      </c>
      <c r="B64" s="21" t="s">
        <v>95</v>
      </c>
      <c r="C64" s="26">
        <f t="shared" ref="C64:M64" si="12">C51+C62</f>
        <v>0</v>
      </c>
      <c r="D64" s="26">
        <f t="shared" si="12"/>
        <v>0</v>
      </c>
      <c r="E64" s="26">
        <f t="shared" si="12"/>
        <v>0</v>
      </c>
      <c r="F64" s="26">
        <f t="shared" si="12"/>
        <v>0</v>
      </c>
      <c r="G64" s="26">
        <f t="shared" si="12"/>
        <v>0</v>
      </c>
      <c r="H64" s="26">
        <f t="shared" si="12"/>
        <v>0</v>
      </c>
      <c r="I64" s="26">
        <f t="shared" si="12"/>
        <v>0</v>
      </c>
      <c r="J64" s="26">
        <f t="shared" si="12"/>
        <v>0</v>
      </c>
      <c r="K64" s="26">
        <f t="shared" si="12"/>
        <v>0</v>
      </c>
      <c r="L64" s="26">
        <f t="shared" si="12"/>
        <v>0</v>
      </c>
      <c r="M64" s="26">
        <f t="shared" si="12"/>
        <v>0</v>
      </c>
    </row>
    <row r="65" spans="1:13" ht="15.75" x14ac:dyDescent="0.25">
      <c r="A65" s="9">
        <v>57</v>
      </c>
      <c r="B65" s="28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9"/>
    </row>
    <row r="66" spans="1:13" ht="16.5" thickBot="1" x14ac:dyDescent="0.3">
      <c r="A66" s="9">
        <v>58</v>
      </c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3"/>
    </row>
    <row r="67" spans="1:13" ht="15.75" x14ac:dyDescent="0.25">
      <c r="A67" s="9">
        <v>59</v>
      </c>
      <c r="B67" s="28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13" ht="15.75" x14ac:dyDescent="0.25">
      <c r="A68" s="9">
        <v>60</v>
      </c>
      <c r="B68" s="28" t="s">
        <v>96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13" ht="15.75" x14ac:dyDescent="0.25">
      <c r="A69" s="9">
        <v>61</v>
      </c>
      <c r="B69" s="28" t="s">
        <v>97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13" ht="15.75" x14ac:dyDescent="0.25">
      <c r="A70" s="9">
        <v>62</v>
      </c>
      <c r="B70" s="11">
        <v>0.35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29"/>
    </row>
    <row r="71" spans="1:13" ht="15.75" x14ac:dyDescent="0.25">
      <c r="A71" s="9">
        <v>63</v>
      </c>
      <c r="B71" s="28" t="s">
        <v>98</v>
      </c>
      <c r="C71" s="26">
        <f t="shared" ref="C71:M71" si="13">C12-C25-C27-C28-C29-C34</f>
        <v>527315</v>
      </c>
      <c r="D71" s="26">
        <f t="shared" si="13"/>
        <v>471416</v>
      </c>
      <c r="E71" s="26">
        <f t="shared" si="13"/>
        <v>554460</v>
      </c>
      <c r="F71" s="26">
        <f t="shared" si="13"/>
        <v>342889</v>
      </c>
      <c r="G71" s="26">
        <f t="shared" si="13"/>
        <v>1057187</v>
      </c>
      <c r="H71" s="26">
        <f t="shared" si="13"/>
        <v>351118</v>
      </c>
      <c r="I71" s="26">
        <f t="shared" si="13"/>
        <v>1220882</v>
      </c>
      <c r="J71" s="26">
        <f t="shared" si="13"/>
        <v>766881</v>
      </c>
      <c r="K71" s="26">
        <f t="shared" si="13"/>
        <v>5292148</v>
      </c>
      <c r="L71" s="26">
        <f t="shared" si="13"/>
        <v>-37430686</v>
      </c>
      <c r="M71" s="26">
        <f t="shared" si="13"/>
        <v>-32138538</v>
      </c>
    </row>
    <row r="72" spans="1:13" ht="15.75" x14ac:dyDescent="0.25">
      <c r="A72" s="9">
        <v>64</v>
      </c>
      <c r="B72" s="28" t="s">
        <v>99</v>
      </c>
      <c r="C72" s="26">
        <v>0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9">
        <f>SUM(K72:L72)</f>
        <v>0</v>
      </c>
    </row>
    <row r="73" spans="1:13" ht="15.75" x14ac:dyDescent="0.25">
      <c r="A73" s="9">
        <v>65</v>
      </c>
      <c r="B73" s="28" t="s">
        <v>100</v>
      </c>
      <c r="C73" s="26">
        <v>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9">
        <f>SUM(K73:L73)</f>
        <v>0</v>
      </c>
    </row>
    <row r="74" spans="1:13" ht="15.75" x14ac:dyDescent="0.25">
      <c r="A74" s="9">
        <v>66</v>
      </c>
      <c r="B74" s="28" t="s">
        <v>101</v>
      </c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9">
        <f>SUM(K74:L74)</f>
        <v>0</v>
      </c>
    </row>
    <row r="75" spans="1:13" ht="15.75" x14ac:dyDescent="0.25">
      <c r="A75" s="9">
        <v>67</v>
      </c>
      <c r="B75" s="28" t="s">
        <v>102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9">
        <f>SUM(K75:L75)</f>
        <v>0</v>
      </c>
    </row>
    <row r="76" spans="1:13" ht="15.75" x14ac:dyDescent="0.25">
      <c r="A76" s="9">
        <v>68</v>
      </c>
      <c r="B76" s="28" t="s">
        <v>103</v>
      </c>
      <c r="C76" s="44">
        <v>0</v>
      </c>
      <c r="D76" s="44">
        <v>0</v>
      </c>
      <c r="E76" s="44">
        <v>0</v>
      </c>
      <c r="F76" s="44">
        <v>0</v>
      </c>
      <c r="G76" s="44">
        <v>0</v>
      </c>
      <c r="H76" s="44">
        <v>0</v>
      </c>
      <c r="I76" s="44">
        <v>0</v>
      </c>
      <c r="J76" s="44">
        <v>0</v>
      </c>
      <c r="K76" s="44">
        <v>0</v>
      </c>
      <c r="L76" s="44">
        <v>0</v>
      </c>
      <c r="M76" s="32">
        <f>SUM(K76:L76)</f>
        <v>0</v>
      </c>
    </row>
    <row r="77" spans="1:13" ht="15.75" x14ac:dyDescent="0.25">
      <c r="A77" s="9">
        <v>69</v>
      </c>
      <c r="B77" s="28"/>
      <c r="C77" s="9"/>
      <c r="D77" s="9"/>
      <c r="E77" s="9"/>
      <c r="F77" s="9"/>
      <c r="G77" s="9"/>
      <c r="H77" s="9"/>
      <c r="I77" s="9"/>
      <c r="J77" s="9"/>
      <c r="K77" s="9"/>
      <c r="L77" s="26"/>
      <c r="M77" s="9"/>
    </row>
    <row r="78" spans="1:13" ht="15.75" x14ac:dyDescent="0.25">
      <c r="A78" s="9">
        <v>70</v>
      </c>
      <c r="B78" s="28" t="s">
        <v>104</v>
      </c>
      <c r="C78" s="40">
        <f t="shared" ref="C78:M78" si="14">C71-C73-C74+C75-C76</f>
        <v>527315</v>
      </c>
      <c r="D78" s="40">
        <f t="shared" si="14"/>
        <v>471416</v>
      </c>
      <c r="E78" s="40">
        <f t="shared" si="14"/>
        <v>554460</v>
      </c>
      <c r="F78" s="40">
        <f t="shared" si="14"/>
        <v>342889</v>
      </c>
      <c r="G78" s="40">
        <f t="shared" si="14"/>
        <v>1057187</v>
      </c>
      <c r="H78" s="40">
        <f t="shared" si="14"/>
        <v>351118</v>
      </c>
      <c r="I78" s="40">
        <f t="shared" si="14"/>
        <v>1220882</v>
      </c>
      <c r="J78" s="40">
        <f t="shared" si="14"/>
        <v>766881</v>
      </c>
      <c r="K78" s="40">
        <f t="shared" si="14"/>
        <v>5292148</v>
      </c>
      <c r="L78" s="40">
        <f t="shared" si="14"/>
        <v>-37430686</v>
      </c>
      <c r="M78" s="40">
        <f t="shared" si="14"/>
        <v>-32138538</v>
      </c>
    </row>
    <row r="79" spans="1:13" ht="15.75" x14ac:dyDescent="0.25">
      <c r="A79" s="9">
        <v>71</v>
      </c>
      <c r="B79" s="28" t="s">
        <v>105</v>
      </c>
      <c r="C79" s="26">
        <v>0</v>
      </c>
      <c r="D79" s="26">
        <v>0</v>
      </c>
      <c r="E79" s="26">
        <v>0</v>
      </c>
      <c r="F79" s="26">
        <v>0</v>
      </c>
      <c r="G79" s="26">
        <v>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  <c r="M79" s="38">
        <f>SUM(L79:L79)</f>
        <v>0</v>
      </c>
    </row>
    <row r="80" spans="1:13" ht="15.75" x14ac:dyDescent="0.25">
      <c r="A80" s="9">
        <v>72</v>
      </c>
      <c r="B80" s="28" t="s">
        <v>106</v>
      </c>
      <c r="C80" s="31">
        <f t="shared" ref="C80:M80" si="15">C78-C79</f>
        <v>527315</v>
      </c>
      <c r="D80" s="31">
        <f t="shared" si="15"/>
        <v>471416</v>
      </c>
      <c r="E80" s="31">
        <f t="shared" si="15"/>
        <v>554460</v>
      </c>
      <c r="F80" s="31">
        <f t="shared" si="15"/>
        <v>342889</v>
      </c>
      <c r="G80" s="31">
        <f t="shared" si="15"/>
        <v>1057187</v>
      </c>
      <c r="H80" s="31">
        <f t="shared" si="15"/>
        <v>351118</v>
      </c>
      <c r="I80" s="31">
        <f t="shared" si="15"/>
        <v>1220882</v>
      </c>
      <c r="J80" s="31">
        <f t="shared" si="15"/>
        <v>766881</v>
      </c>
      <c r="K80" s="31">
        <f t="shared" si="15"/>
        <v>5292148</v>
      </c>
      <c r="L80" s="31">
        <f t="shared" si="15"/>
        <v>-37430686</v>
      </c>
      <c r="M80" s="45">
        <f t="shared" si="15"/>
        <v>-32138538</v>
      </c>
    </row>
    <row r="81" spans="1:13" ht="15.75" x14ac:dyDescent="0.25">
      <c r="A81" s="9">
        <v>73</v>
      </c>
      <c r="B81" s="28" t="s">
        <v>107</v>
      </c>
      <c r="C81" s="26">
        <v>0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38">
        <f>SUM(L81:L81)</f>
        <v>0</v>
      </c>
    </row>
    <row r="82" spans="1:13" ht="16.5" thickBot="1" x14ac:dyDescent="0.3">
      <c r="A82" s="9">
        <v>74</v>
      </c>
      <c r="B82" s="28" t="s">
        <v>108</v>
      </c>
      <c r="C82" s="37">
        <f t="shared" ref="C82:K82" si="16">C80*$B70+C81</f>
        <v>184560.25</v>
      </c>
      <c r="D82" s="37">
        <f t="shared" si="16"/>
        <v>164995.59999999998</v>
      </c>
      <c r="E82" s="37">
        <f t="shared" si="16"/>
        <v>194061</v>
      </c>
      <c r="F82" s="37">
        <f t="shared" si="16"/>
        <v>120011.15</v>
      </c>
      <c r="G82" s="37">
        <f t="shared" si="16"/>
        <v>370015.44999999995</v>
      </c>
      <c r="H82" s="37">
        <f t="shared" si="16"/>
        <v>122891.29999999999</v>
      </c>
      <c r="I82" s="37">
        <f t="shared" si="16"/>
        <v>427308.69999999995</v>
      </c>
      <c r="J82" s="37">
        <f t="shared" si="16"/>
        <v>268408.34999999998</v>
      </c>
      <c r="K82" s="37">
        <f t="shared" si="16"/>
        <v>1852251.7999999998</v>
      </c>
      <c r="L82" s="37">
        <f>L80*B70+L81</f>
        <v>-13100740.1</v>
      </c>
      <c r="M82" s="37">
        <f>M80*B70+M81</f>
        <v>-11248488.299999999</v>
      </c>
    </row>
    <row r="83" spans="1:13" ht="16.5" thickTop="1" x14ac:dyDescent="0.25">
      <c r="A83" s="9"/>
      <c r="B83" s="28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</row>
    <row r="84" spans="1:13" ht="15.75" x14ac:dyDescent="0.25">
      <c r="A84" s="9"/>
      <c r="B84" s="9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</row>
    <row r="85" spans="1:13" ht="15.75" x14ac:dyDescent="0.25">
      <c r="A85" s="9"/>
      <c r="B85" s="9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</row>
  </sheetData>
  <mergeCells count="1">
    <mergeCell ref="C5:J5"/>
  </mergeCells>
  <pageMargins left="1" right="0.7" top="0.75" bottom="0.75" header="0.3" footer="0.3"/>
  <pageSetup paperSize="0" scale="53" fitToWidth="0" orientation="portrait" r:id="rId1"/>
  <headerFooter>
    <oddHeader>&amp;RPacifiCorp Docket UE-100749
Exhibit No. ___ (APB-2), revised 12/10/10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Date1 xmlns="dc463f71-b30c-4ab2-9473-d307f9d35888">2010-12-10T08:00:00+00:00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100749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FE8C3C-44FB-44B3-9818-8BE8F0CB2886}"/>
</file>

<file path=customXml/itemProps2.xml><?xml version="1.0" encoding="utf-8"?>
<ds:datastoreItem xmlns:ds="http://schemas.openxmlformats.org/officeDocument/2006/customXml" ds:itemID="{24DD8E14-2722-4AB9-B2F2-E4A4B52A639A}"/>
</file>

<file path=customXml/itemProps3.xml><?xml version="1.0" encoding="utf-8"?>
<ds:datastoreItem xmlns:ds="http://schemas.openxmlformats.org/officeDocument/2006/customXml" ds:itemID="{29372B7A-89C0-4D30-B39C-70C741C9919F}"/>
</file>

<file path=customXml/itemProps4.xml><?xml version="1.0" encoding="utf-8"?>
<ds:datastoreItem xmlns:ds="http://schemas.openxmlformats.org/officeDocument/2006/customXml" ds:itemID="{1119644C-2004-4C1B-9723-E81B3F4AFF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Sheet1!Print_Area</vt:lpstr>
      <vt:lpstr>Sheet2!Print_Area</vt:lpstr>
      <vt:lpstr>Sheet2!Print_Titles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Buckley</dc:creator>
  <cp:lastModifiedBy>Krista Gross</cp:lastModifiedBy>
  <cp:lastPrinted>2010-12-10T16:57:39Z</cp:lastPrinted>
  <dcterms:created xsi:type="dcterms:W3CDTF">2010-09-30T15:40:43Z</dcterms:created>
  <dcterms:modified xsi:type="dcterms:W3CDTF">2010-12-10T17:58:37Z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0x0101006E56B4D1795A2E4DB2F0B01679ED314A0096E45178E737B2439E5D7C497507581C</vt:lpwstr>
  </property>
  <property fmtid="{D5CDD505-2E9C-101B-9397-08002B2CF9AE}" pid="3" name="_docset_NoMedatataSyncRequired">
    <vt:lpwstr>False</vt:lpwstr>
  </property>
</Properties>
</file>