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80" windowHeight="8580"/>
  </bookViews>
  <sheets>
    <sheet name="Electric" sheetId="4" r:id="rId1"/>
    <sheet name="Gas" sheetId="5" r:id="rId2"/>
    <sheet name="Sheet1" sheetId="6" r:id="rId3"/>
  </sheets>
  <definedNames>
    <definedName name="_xlnm.Print_Area" localSheetId="0">Electric!$A$1:$H$45</definedName>
    <definedName name="_xlnm.Print_Area" localSheetId="1">Gas!$A$1:$H$38</definedName>
    <definedName name="_xlnm.Print_Titles" localSheetId="0">Electric!$B:$B</definedName>
  </definedNames>
  <calcPr calcId="125725" calcMode="manual" iterate="1"/>
</workbook>
</file>

<file path=xl/calcChain.xml><?xml version="1.0" encoding="utf-8"?>
<calcChain xmlns="http://schemas.openxmlformats.org/spreadsheetml/2006/main">
  <c r="C18" i="4"/>
  <c r="D34" i="5" l="1"/>
  <c r="F34"/>
  <c r="D41" i="4"/>
  <c r="F41"/>
  <c r="H41"/>
  <c r="E24" i="5"/>
  <c r="C24"/>
  <c r="E18"/>
  <c r="G34" l="1"/>
  <c r="G41" i="4"/>
  <c r="H34" i="5"/>
  <c r="E38" i="4" l="1"/>
  <c r="C20"/>
  <c r="E20"/>
  <c r="E34"/>
</calcChain>
</file>

<file path=xl/sharedStrings.xml><?xml version="1.0" encoding="utf-8"?>
<sst xmlns="http://schemas.openxmlformats.org/spreadsheetml/2006/main" count="141" uniqueCount="75">
  <si>
    <t>Adjusted Revenue Requirement</t>
  </si>
  <si>
    <t>ELECTRIC</t>
  </si>
  <si>
    <t>Customer Deposits</t>
  </si>
  <si>
    <t>Directors Fees</t>
  </si>
  <si>
    <t>Injuries &amp; Damages</t>
  </si>
  <si>
    <t>CDA Tribe Settlement</t>
  </si>
  <si>
    <t>Pro Forma labor - Non-Exec - 2010</t>
  </si>
  <si>
    <t>Pro Forma labor - Exec - 2010</t>
  </si>
  <si>
    <t>Pro Forma Information Services</t>
  </si>
  <si>
    <t>Spokane River Relicensing - adjust to actual</t>
  </si>
  <si>
    <t>Remaining Adjustments Not Agreed to:</t>
  </si>
  <si>
    <t>Cost of Capital</t>
  </si>
  <si>
    <t>Revenue Requirement As Filed by Avista</t>
  </si>
  <si>
    <t>ROE = 10.2%    Cost of Debt = 6.57%</t>
  </si>
  <si>
    <t>Common Equity = 46.5%</t>
  </si>
  <si>
    <t>Avista Utilities</t>
  </si>
  <si>
    <t>Docket Nos. UE-090134, UG-090135, and UG-060518</t>
  </si>
  <si>
    <t xml:space="preserve">Avista   </t>
  </si>
  <si>
    <t>Rate Base</t>
  </si>
  <si>
    <t>Lancaster Prudence</t>
  </si>
  <si>
    <t>Revised Litigation Position</t>
  </si>
  <si>
    <t>Revenue Requirement and Rate Base (000s of Dollars)</t>
  </si>
  <si>
    <t>Net Power Supply Adjustments</t>
  </si>
  <si>
    <t>Agreed Upon Adjustments: (1)</t>
  </si>
  <si>
    <t>Public Counsel  (2)</t>
  </si>
  <si>
    <t>Staff (2)</t>
  </si>
  <si>
    <t xml:space="preserve">Pro Forma O&amp;M Generation </t>
  </si>
  <si>
    <t>Production Property Adj (3)</t>
  </si>
  <si>
    <t>Restate Debt (3)</t>
  </si>
  <si>
    <t>(1) See Partial Settlement agreed to by all parties, filed on September  4, 2009.</t>
  </si>
  <si>
    <t>Cost of Capital:</t>
  </si>
  <si>
    <t xml:space="preserve">(4) The net result will vary from that filed in direct testimony due to the agreed upon adjustments described above, therefore this amount intentionally left blank. </t>
  </si>
  <si>
    <t>NATURAL GAS</t>
  </si>
  <si>
    <t>Property Taxes - Update expenses</t>
  </si>
  <si>
    <t>Pro Forma Pension - Update expenses</t>
  </si>
  <si>
    <t>Section</t>
  </si>
  <si>
    <t>A</t>
  </si>
  <si>
    <t>B</t>
  </si>
  <si>
    <t>C</t>
  </si>
  <si>
    <t>D</t>
  </si>
  <si>
    <t>E</t>
  </si>
  <si>
    <t>F</t>
  </si>
  <si>
    <t>G</t>
  </si>
  <si>
    <t>H</t>
  </si>
  <si>
    <t>J</t>
  </si>
  <si>
    <t>K</t>
  </si>
  <si>
    <t>L</t>
  </si>
  <si>
    <t>M</t>
  </si>
  <si>
    <t>N</t>
  </si>
  <si>
    <t>O</t>
  </si>
  <si>
    <t>P</t>
  </si>
  <si>
    <t>Q</t>
  </si>
  <si>
    <t>R</t>
  </si>
  <si>
    <t>Adjustments to Revenue Requirement</t>
  </si>
  <si>
    <t>Pro Forma Asset Management</t>
  </si>
  <si>
    <t>Pro Forma Colstrip Mercury Emission - Update expense</t>
  </si>
  <si>
    <t>Director Board Meeting expenses</t>
  </si>
  <si>
    <t>Dues (EEI) - restate between services</t>
  </si>
  <si>
    <t>Pro Forma Capital Additions</t>
  </si>
  <si>
    <t>Pro Forma Insurance - adjust to actual</t>
  </si>
  <si>
    <t>Pro Forma labor - Exec - 2009 adjust to ctual</t>
  </si>
  <si>
    <t>Pro Forma labor - Non-Exec - 2009 adjust to actual</t>
  </si>
  <si>
    <t>(3) Restate Debt and Production Property adjustments will change if there are further adjustments to rate base and/or certain expenses.</t>
  </si>
  <si>
    <t>Directors &amp; Officers Insurance</t>
  </si>
  <si>
    <t>Dues (EEI/AGA) - restate expenses</t>
  </si>
  <si>
    <t>(3) Restate Debt adjustment will change if there are further adjustments to rate base.</t>
  </si>
  <si>
    <t>III</t>
  </si>
  <si>
    <t xml:space="preserve">Pro Forma Incentives </t>
  </si>
  <si>
    <t xml:space="preserve">I </t>
  </si>
  <si>
    <t xml:space="preserve">(2) The revenue requirement and rate base adjustments are Avista's understanding of these adjustments. Net revenue requirement amount may vary from results shown by Staff or PC's direct testimony due to the Rate of Return (ROR) used. For purposes shown here, the Company is using the agreed upon ROR of 8.25% agreed to within the Partial settlement.  For both Staff and PC the ROR used is that from their direct testimonies of 8.13% and 8.18% respectively.  Also used was the corrected electric conversion factor of 0.62209. </t>
  </si>
  <si>
    <t xml:space="preserve">(2) The revenue requirement and rate base adjustments are Avista's understanding of these adjustments. Net revenue requirement amount may vary from results shown by Staff or PC's direct testimony due to the Rate of Return (ROR) used. For purposes shown here, the Company is using the agreed upon ROR of 8.25% agreed to within the Partial settlement.  For both Staff and PC the ROR used is that from their direct testimonies of 8.13% and 8.18% respectively.  Also used was the corrected electric conversion factor of 0.62195. </t>
  </si>
  <si>
    <t xml:space="preserve">Input from Exhibit No. _(EMA-7) see tab </t>
  </si>
  <si>
    <t>Avista Input from Exhibit No. _(EMA-6) see tab "Input for Exh No._(EMA-5) pg 1"</t>
  </si>
  <si>
    <t>Staff and PC inputs from litigation position exhibits for Kermode and Larkin effecting expense and rate base calculated for the revenue requirement impact</t>
  </si>
  <si>
    <t>Avista Input from Exhibit No. _(EMA-7) see tab "Input for Exh No._(EMA-5) pg 2"</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</si>
</sst>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font>
      <sz val="10"/>
      <name val="Arial"/>
    </font>
    <font>
      <sz val="10"/>
      <name val="Arial"/>
      <family val="2"/>
    </font>
    <font>
      <sz val="12"/>
      <name val="Arial"/>
      <family val="2"/>
    </font>
    <font>
      <b/>
      <sz val="12"/>
      <name val="Arial"/>
      <family val="2"/>
    </font>
    <font>
      <sz val="8"/>
      <name val="Arial"/>
      <family val="2"/>
    </font>
    <font>
      <b/>
      <sz val="14"/>
      <name val="Arial"/>
      <family val="2"/>
    </font>
    <font>
      <b/>
      <sz val="11"/>
      <name val="Arial"/>
      <family val="2"/>
    </font>
    <font>
      <sz val="14"/>
      <name val="Arial"/>
      <family val="2"/>
    </font>
  </fonts>
  <fills count="2">
    <fill>
      <patternFill patternType="none"/>
    </fill>
    <fill>
      <patternFill patternType="gray125"/>
    </fill>
  </fills>
  <borders count="2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5">
    <xf numFmtId="0" fontId="0" fillId="0" borderId="0" xfId="0"/>
    <xf numFmtId="0" fontId="2" fillId="0" borderId="0" xfId="0" applyFont="1"/>
    <xf numFmtId="0" fontId="2" fillId="0" borderId="0" xfId="0" applyFont="1" applyAlignment="1">
      <alignment horizontal="center" wrapText="1"/>
    </xf>
    <xf numFmtId="38" fontId="2" fillId="0" borderId="0" xfId="0" applyNumberFormat="1" applyFont="1" applyFill="1"/>
    <xf numFmtId="0" fontId="2" fillId="0" borderId="0" xfId="0" applyFont="1" applyFill="1" applyAlignment="1">
      <alignment horizontal="left" indent="1"/>
    </xf>
    <xf numFmtId="38" fontId="3" fillId="0" borderId="2" xfId="0" applyNumberFormat="1" applyFont="1" applyFill="1" applyBorder="1" applyAlignment="1">
      <alignment horizontal="center" wrapText="1"/>
    </xf>
    <xf numFmtId="164" fontId="2" fillId="0" borderId="0" xfId="2" applyNumberFormat="1" applyFont="1" applyFill="1"/>
    <xf numFmtId="164" fontId="2" fillId="0" borderId="0" xfId="2" applyNumberFormat="1" applyFont="1" applyFill="1" applyBorder="1"/>
    <xf numFmtId="0" fontId="2" fillId="0" borderId="0" xfId="0" applyFont="1" applyFill="1"/>
    <xf numFmtId="0" fontId="2" fillId="0" borderId="0" xfId="0" applyFont="1" applyFill="1" applyAlignment="1">
      <alignment horizontal="center" wrapText="1"/>
    </xf>
    <xf numFmtId="38" fontId="3" fillId="0" borderId="1" xfId="0" applyNumberFormat="1" applyFont="1" applyFill="1" applyBorder="1" applyAlignment="1">
      <alignment horizontal="center" wrapText="1"/>
    </xf>
    <xf numFmtId="0" fontId="2" fillId="0" borderId="0" xfId="0" quotePrefix="1" applyFont="1" applyFill="1"/>
    <xf numFmtId="0" fontId="3" fillId="0" borderId="0" xfId="0" applyFont="1" applyFill="1"/>
    <xf numFmtId="38" fontId="3" fillId="0" borderId="0" xfId="0" applyNumberFormat="1" applyFont="1" applyFill="1" applyAlignment="1">
      <alignment horizontal="center" wrapText="1"/>
    </xf>
    <xf numFmtId="165" fontId="2" fillId="0" borderId="0" xfId="1" quotePrefix="1" applyNumberFormat="1" applyFont="1" applyFill="1"/>
    <xf numFmtId="38" fontId="3" fillId="0" borderId="0" xfId="0" applyNumberFormat="1" applyFont="1" applyFill="1"/>
    <xf numFmtId="38" fontId="3" fillId="0" borderId="0" xfId="0" applyNumberFormat="1" applyFont="1" applyFill="1" applyBorder="1" applyAlignment="1">
      <alignment horizontal="center" wrapText="1"/>
    </xf>
    <xf numFmtId="37" fontId="2" fillId="0" borderId="0" xfId="0" applyNumberFormat="1" applyFont="1" applyFill="1" applyBorder="1"/>
    <xf numFmtId="38" fontId="3" fillId="0" borderId="8" xfId="0" applyNumberFormat="1" applyFont="1" applyFill="1" applyBorder="1" applyAlignment="1">
      <alignment horizontal="center" wrapText="1"/>
    </xf>
    <xf numFmtId="38" fontId="3" fillId="0" borderId="9" xfId="0" applyNumberFormat="1" applyFont="1" applyFill="1" applyBorder="1" applyAlignment="1">
      <alignment horizontal="center" wrapText="1"/>
    </xf>
    <xf numFmtId="164" fontId="2" fillId="0" borderId="10" xfId="2" applyNumberFormat="1" applyFont="1" applyFill="1" applyBorder="1"/>
    <xf numFmtId="164" fontId="2" fillId="0" borderId="11" xfId="2" applyNumberFormat="1" applyFont="1" applyFill="1" applyBorder="1"/>
    <xf numFmtId="37" fontId="2" fillId="0" borderId="10" xfId="0" applyNumberFormat="1" applyFont="1" applyFill="1" applyBorder="1"/>
    <xf numFmtId="37" fontId="2" fillId="0" borderId="11" xfId="0" applyNumberFormat="1" applyFont="1" applyFill="1" applyBorder="1"/>
    <xf numFmtId="37" fontId="3" fillId="0" borderId="10" xfId="0" applyNumberFormat="1" applyFont="1" applyFill="1" applyBorder="1" applyAlignment="1">
      <alignment horizontal="center" wrapText="1"/>
    </xf>
    <xf numFmtId="37" fontId="3" fillId="0" borderId="11" xfId="0" applyNumberFormat="1" applyFont="1" applyFill="1" applyBorder="1" applyAlignment="1">
      <alignment horizontal="center" wrapText="1"/>
    </xf>
    <xf numFmtId="0" fontId="5" fillId="0" borderId="0" xfId="0" applyFont="1" applyFill="1"/>
    <xf numFmtId="0" fontId="7" fillId="0" borderId="0" xfId="0" applyFont="1" applyFill="1"/>
    <xf numFmtId="38" fontId="5" fillId="0" borderId="0" xfId="0" applyNumberFormat="1" applyFont="1" applyFill="1" applyBorder="1" applyAlignment="1"/>
    <xf numFmtId="38" fontId="7" fillId="0" borderId="0" xfId="0" applyNumberFormat="1" applyFont="1" applyFill="1"/>
    <xf numFmtId="37" fontId="2" fillId="0" borderId="0" xfId="0" applyNumberFormat="1" applyFont="1" applyFill="1"/>
    <xf numFmtId="0" fontId="3" fillId="0" borderId="0" xfId="0" applyFont="1" applyFill="1" applyAlignment="1">
      <alignment wrapText="1"/>
    </xf>
    <xf numFmtId="165" fontId="2" fillId="0" borderId="0" xfId="1" applyNumberFormat="1" applyFont="1" applyFill="1" applyAlignment="1">
      <alignment horizontal="left"/>
    </xf>
    <xf numFmtId="0" fontId="2" fillId="0" borderId="2" xfId="0" applyFont="1" applyFill="1" applyBorder="1" applyAlignment="1">
      <alignment horizontal="center" wrapText="1"/>
    </xf>
    <xf numFmtId="0" fontId="3" fillId="0" borderId="0" xfId="0" applyFont="1" applyFill="1" applyAlignment="1">
      <alignment horizontal="center" wrapText="1"/>
    </xf>
    <xf numFmtId="0" fontId="2" fillId="0" borderId="10" xfId="0" applyFont="1" applyBorder="1"/>
    <xf numFmtId="0" fontId="2" fillId="0" borderId="0" xfId="0" applyFont="1" applyBorder="1"/>
    <xf numFmtId="38" fontId="2" fillId="0" borderId="0" xfId="0" applyNumberFormat="1" applyFont="1" applyFill="1" applyBorder="1"/>
    <xf numFmtId="38" fontId="2" fillId="0" borderId="11" xfId="0" applyNumberFormat="1" applyFont="1" applyFill="1" applyBorder="1"/>
    <xf numFmtId="0" fontId="2" fillId="0" borderId="10" xfId="0" applyFont="1" applyFill="1" applyBorder="1"/>
    <xf numFmtId="0" fontId="2" fillId="0" borderId="0"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5" fillId="0" borderId="0" xfId="0" applyFont="1" applyBorder="1"/>
    <xf numFmtId="0" fontId="3" fillId="0" borderId="0" xfId="0" applyFont="1" applyBorder="1"/>
    <xf numFmtId="165" fontId="2" fillId="0" borderId="10" xfId="1" quotePrefix="1" applyNumberFormat="1" applyFont="1" applyBorder="1"/>
    <xf numFmtId="0" fontId="2" fillId="0" borderId="0" xfId="0" applyFont="1" applyBorder="1" applyAlignment="1">
      <alignment horizontal="left" indent="1"/>
    </xf>
    <xf numFmtId="0" fontId="6" fillId="0" borderId="10" xfId="0" applyFont="1" applyFill="1" applyBorder="1" applyAlignment="1">
      <alignment horizontal="center" wrapText="1"/>
    </xf>
    <xf numFmtId="0" fontId="3" fillId="0" borderId="18" xfId="0" applyFont="1" applyBorder="1" applyAlignment="1">
      <alignment horizontal="center" wrapText="1"/>
    </xf>
    <xf numFmtId="0" fontId="3" fillId="0" borderId="0" xfId="0" applyFont="1" applyBorder="1" applyAlignment="1">
      <alignment wrapText="1"/>
    </xf>
    <xf numFmtId="165" fontId="2" fillId="0" borderId="10" xfId="1" applyNumberFormat="1" applyFont="1" applyFill="1" applyBorder="1" applyAlignment="1">
      <alignment horizontal="left"/>
    </xf>
    <xf numFmtId="0" fontId="2" fillId="0" borderId="0" xfId="0" applyFont="1" applyFill="1" applyBorder="1" applyAlignment="1">
      <alignment horizontal="left" indent="1"/>
    </xf>
    <xf numFmtId="165" fontId="2" fillId="0" borderId="10" xfId="1" applyNumberFormat="1" applyFont="1" applyBorder="1"/>
    <xf numFmtId="165" fontId="2" fillId="0" borderId="10" xfId="1" quotePrefix="1" applyNumberFormat="1" applyFont="1" applyFill="1" applyBorder="1"/>
    <xf numFmtId="0" fontId="2" fillId="0" borderId="12" xfId="0" applyFont="1" applyFill="1" applyBorder="1"/>
    <xf numFmtId="37" fontId="2" fillId="0" borderId="14" xfId="2" applyNumberFormat="1" applyFont="1" applyFill="1" applyBorder="1" applyAlignment="1">
      <alignment horizontal="center"/>
    </xf>
    <xf numFmtId="164" fontId="2" fillId="0" borderId="16" xfId="2" applyNumberFormat="1" applyFont="1" applyFill="1" applyBorder="1"/>
    <xf numFmtId="164" fontId="2" fillId="0" borderId="15" xfId="2" applyNumberFormat="1" applyFont="1" applyFill="1" applyBorder="1"/>
    <xf numFmtId="164" fontId="2" fillId="0" borderId="14" xfId="2" applyNumberFormat="1" applyFont="1" applyFill="1" applyBorder="1"/>
    <xf numFmtId="165" fontId="2" fillId="0" borderId="14" xfId="1" quotePrefix="1" applyNumberFormat="1" applyFont="1" applyFill="1" applyBorder="1"/>
    <xf numFmtId="164" fontId="2" fillId="0" borderId="19" xfId="0" applyNumberFormat="1" applyFont="1" applyFill="1" applyBorder="1" applyAlignment="1">
      <alignment horizontal="left" wrapText="1"/>
    </xf>
    <xf numFmtId="164" fontId="2" fillId="0" borderId="13" xfId="0" applyNumberFormat="1" applyFont="1" applyFill="1" applyBorder="1" applyAlignment="1">
      <alignment horizontal="left" wrapText="1"/>
    </xf>
    <xf numFmtId="38" fontId="5" fillId="0" borderId="0" xfId="0" applyNumberFormat="1" applyFont="1" applyFill="1" applyAlignment="1">
      <alignment horizontal="center"/>
    </xf>
    <xf numFmtId="38" fontId="5" fillId="0" borderId="5" xfId="0" applyNumberFormat="1" applyFont="1" applyFill="1" applyBorder="1" applyAlignment="1">
      <alignment horizontal="center"/>
    </xf>
    <xf numFmtId="38" fontId="5" fillId="0" borderId="6" xfId="0" applyNumberFormat="1" applyFont="1" applyFill="1" applyBorder="1" applyAlignment="1">
      <alignment horizontal="center"/>
    </xf>
    <xf numFmtId="38" fontId="5" fillId="0" borderId="4" xfId="0" applyNumberFormat="1" applyFont="1" applyFill="1" applyBorder="1" applyAlignment="1">
      <alignment horizontal="center"/>
    </xf>
    <xf numFmtId="38" fontId="5" fillId="0" borderId="7" xfId="0" applyNumberFormat="1" applyFont="1" applyFill="1" applyBorder="1" applyAlignment="1">
      <alignment horizontal="center"/>
    </xf>
    <xf numFmtId="38" fontId="5" fillId="0" borderId="3" xfId="0" applyNumberFormat="1" applyFont="1" applyFill="1" applyBorder="1" applyAlignment="1">
      <alignment horizontal="center"/>
    </xf>
    <xf numFmtId="38" fontId="2" fillId="0" borderId="0" xfId="0" applyNumberFormat="1" applyFont="1" applyFill="1" applyBorder="1" applyAlignment="1">
      <alignment horizontal="left" wrapText="1"/>
    </xf>
    <xf numFmtId="38" fontId="2" fillId="0" borderId="11" xfId="0" applyNumberFormat="1" applyFont="1" applyFill="1" applyBorder="1" applyAlignment="1">
      <alignment horizontal="left" wrapText="1"/>
    </xf>
    <xf numFmtId="164" fontId="2" fillId="0" borderId="15" xfId="0" applyNumberFormat="1" applyFont="1" applyFill="1" applyBorder="1" applyAlignment="1">
      <alignment horizontal="left" wrapText="1"/>
    </xf>
    <xf numFmtId="164" fontId="2" fillId="0" borderId="16" xfId="0" applyNumberFormat="1" applyFont="1" applyFill="1" applyBorder="1" applyAlignment="1">
      <alignment horizontal="left" wrapText="1"/>
    </xf>
    <xf numFmtId="164" fontId="2" fillId="0" borderId="0" xfId="0" applyNumberFormat="1" applyFont="1" applyFill="1" applyBorder="1" applyAlignment="1">
      <alignment horizontal="left" wrapText="1"/>
    </xf>
    <xf numFmtId="164" fontId="2" fillId="0" borderId="11" xfId="0" applyNumberFormat="1" applyFont="1" applyFill="1" applyBorder="1" applyAlignment="1">
      <alignment horizontal="left" wrapText="1"/>
    </xf>
    <xf numFmtId="38" fontId="5" fillId="0" borderId="14" xfId="0" applyNumberFormat="1" applyFont="1" applyFill="1" applyBorder="1" applyAlignment="1">
      <alignment horizontal="center"/>
    </xf>
    <xf numFmtId="38" fontId="5" fillId="0" borderId="15" xfId="0" applyNumberFormat="1" applyFont="1" applyFill="1" applyBorder="1" applyAlignment="1">
      <alignment horizontal="center"/>
    </xf>
    <xf numFmtId="38" fontId="5" fillId="0" borderId="16" xfId="0" applyNumberFormat="1" applyFont="1" applyFill="1" applyBorder="1" applyAlignment="1">
      <alignment horizontal="center"/>
    </xf>
    <xf numFmtId="38" fontId="5" fillId="0" borderId="10" xfId="0" applyNumberFormat="1" applyFont="1" applyFill="1" applyBorder="1" applyAlignment="1">
      <alignment horizontal="center"/>
    </xf>
    <xf numFmtId="38" fontId="5" fillId="0" borderId="0" xfId="0" applyNumberFormat="1" applyFont="1" applyFill="1" applyBorder="1" applyAlignment="1">
      <alignment horizontal="center"/>
    </xf>
    <xf numFmtId="38" fontId="5" fillId="0" borderId="11" xfId="0" applyNumberFormat="1" applyFont="1" applyFill="1" applyBorder="1" applyAlignment="1">
      <alignment horizontal="center"/>
    </xf>
    <xf numFmtId="38" fontId="2" fillId="0" borderId="19" xfId="0" applyNumberFormat="1" applyFont="1" applyFill="1" applyBorder="1" applyAlignment="1">
      <alignment horizontal="left" wrapText="1"/>
    </xf>
    <xf numFmtId="38" fontId="2" fillId="0" borderId="13" xfId="0" applyNumberFormat="1" applyFont="1" applyFill="1" applyBorder="1" applyAlignment="1">
      <alignment horizontal="left" wrapText="1"/>
    </xf>
    <xf numFmtId="38" fontId="5" fillId="0" borderId="17" xfId="0" applyNumberFormat="1" applyFont="1" applyFill="1" applyBorder="1" applyAlignment="1">
      <alignment horizontal="center"/>
    </xf>
    <xf numFmtId="38" fontId="2" fillId="0" borderId="15" xfId="0" applyNumberFormat="1" applyFont="1" applyFill="1" applyBorder="1" applyAlignment="1">
      <alignment horizontal="left" wrapText="1"/>
    </xf>
    <xf numFmtId="38" fontId="2" fillId="0" borderId="16" xfId="0" applyNumberFormat="1" applyFont="1"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52"/>
  <sheetViews>
    <sheetView tabSelected="1" view="pageBreakPreview" zoomScale="60" zoomScaleNormal="100" workbookViewId="0">
      <selection activeCell="L37" sqref="L37"/>
    </sheetView>
  </sheetViews>
  <sheetFormatPr defaultRowHeight="15"/>
  <cols>
    <col min="1" max="1" width="9.42578125" style="8" customWidth="1"/>
    <col min="2" max="2" width="59" style="8" customWidth="1"/>
    <col min="3" max="3" width="17.140625" style="3" customWidth="1"/>
    <col min="4" max="4" width="14.28515625" style="3" bestFit="1" customWidth="1"/>
    <col min="5" max="5" width="18" style="3" bestFit="1" customWidth="1"/>
    <col min="6" max="6" width="14.28515625" style="3" bestFit="1" customWidth="1"/>
    <col min="7" max="7" width="14" style="3" customWidth="1"/>
    <col min="8" max="8" width="14.28515625" style="3" customWidth="1"/>
    <col min="9" max="9" width="2" style="3" customWidth="1"/>
    <col min="10" max="10" width="11.42578125" style="3" customWidth="1"/>
    <col min="11" max="12" width="11.42578125" style="8" customWidth="1"/>
    <col min="13" max="16384" width="9.140625" style="8"/>
  </cols>
  <sheetData>
    <row r="1" spans="1:10" ht="18">
      <c r="A1" s="62" t="s">
        <v>15</v>
      </c>
      <c r="B1" s="62"/>
      <c r="C1" s="62"/>
      <c r="D1" s="62"/>
      <c r="E1" s="62"/>
      <c r="F1" s="62"/>
      <c r="G1" s="62"/>
      <c r="H1" s="62"/>
    </row>
    <row r="2" spans="1:10" ht="18">
      <c r="A2" s="62" t="s">
        <v>16</v>
      </c>
      <c r="B2" s="62"/>
      <c r="C2" s="62"/>
      <c r="D2" s="62"/>
      <c r="E2" s="62"/>
      <c r="F2" s="62"/>
      <c r="G2" s="62"/>
      <c r="H2" s="62"/>
    </row>
    <row r="3" spans="1:10" ht="15.75" thickBot="1"/>
    <row r="4" spans="1:10" s="27" customFormat="1" ht="18">
      <c r="C4" s="63" t="s">
        <v>1</v>
      </c>
      <c r="D4" s="64"/>
      <c r="E4" s="64"/>
      <c r="F4" s="64"/>
      <c r="G4" s="64"/>
      <c r="H4" s="65"/>
      <c r="I4" s="28"/>
      <c r="J4" s="29"/>
    </row>
    <row r="5" spans="1:10" s="27" customFormat="1" ht="18.75" thickBot="1">
      <c r="C5" s="67" t="s">
        <v>21</v>
      </c>
      <c r="D5" s="67"/>
      <c r="E5" s="67"/>
      <c r="F5" s="67"/>
      <c r="G5" s="67"/>
      <c r="H5" s="67"/>
      <c r="I5" s="28"/>
      <c r="J5" s="29"/>
    </row>
    <row r="6" spans="1:10" s="27" customFormat="1" ht="18">
      <c r="C6" s="66" t="s">
        <v>25</v>
      </c>
      <c r="D6" s="65"/>
      <c r="E6" s="66" t="s">
        <v>24</v>
      </c>
      <c r="F6" s="65"/>
      <c r="G6" s="66" t="s">
        <v>17</v>
      </c>
      <c r="H6" s="65"/>
      <c r="I6" s="28"/>
      <c r="J6" s="29"/>
    </row>
    <row r="7" spans="1:10" s="9" customFormat="1" ht="47.25">
      <c r="B7" s="12"/>
      <c r="C7" s="18" t="s">
        <v>53</v>
      </c>
      <c r="D7" s="19" t="s">
        <v>18</v>
      </c>
      <c r="E7" s="18" t="s">
        <v>53</v>
      </c>
      <c r="F7" s="19" t="s">
        <v>18</v>
      </c>
      <c r="G7" s="18" t="s">
        <v>20</v>
      </c>
      <c r="H7" s="19" t="s">
        <v>18</v>
      </c>
      <c r="I7" s="5"/>
      <c r="J7" s="26" t="s">
        <v>72</v>
      </c>
    </row>
    <row r="8" spans="1:10" ht="18">
      <c r="B8" s="26" t="s">
        <v>12</v>
      </c>
      <c r="C8" s="20">
        <v>69762</v>
      </c>
      <c r="D8" s="21">
        <v>1007076</v>
      </c>
      <c r="E8" s="20">
        <v>69762</v>
      </c>
      <c r="F8" s="21">
        <v>1007076</v>
      </c>
      <c r="G8" s="20">
        <v>69762</v>
      </c>
      <c r="H8" s="21">
        <v>1007076</v>
      </c>
      <c r="I8" s="6"/>
    </row>
    <row r="9" spans="1:10" ht="15.75">
      <c r="B9" s="12" t="s">
        <v>23</v>
      </c>
      <c r="C9" s="22"/>
      <c r="D9" s="23"/>
      <c r="E9" s="22"/>
      <c r="F9" s="23"/>
      <c r="G9" s="22"/>
      <c r="H9" s="23"/>
    </row>
    <row r="10" spans="1:10" ht="18">
      <c r="B10" s="8" t="s">
        <v>30</v>
      </c>
      <c r="C10" s="22"/>
      <c r="D10" s="23"/>
      <c r="E10" s="22"/>
      <c r="F10" s="23"/>
      <c r="G10" s="22"/>
      <c r="H10" s="23"/>
      <c r="J10" s="26" t="s">
        <v>73</v>
      </c>
    </row>
    <row r="11" spans="1:10">
      <c r="A11" s="14"/>
      <c r="B11" s="4" t="s">
        <v>13</v>
      </c>
      <c r="C11" s="22">
        <v>-6152</v>
      </c>
      <c r="D11" s="23">
        <v>0</v>
      </c>
      <c r="E11" s="22">
        <v>-6152</v>
      </c>
      <c r="F11" s="23">
        <v>0</v>
      </c>
      <c r="G11" s="22">
        <v>-6152</v>
      </c>
      <c r="H11" s="23">
        <v>0</v>
      </c>
    </row>
    <row r="12" spans="1:10">
      <c r="A12" s="14"/>
      <c r="B12" s="4" t="s">
        <v>14</v>
      </c>
      <c r="C12" s="22">
        <v>-815</v>
      </c>
      <c r="D12" s="23">
        <v>0</v>
      </c>
      <c r="E12" s="22">
        <v>-815</v>
      </c>
      <c r="F12" s="23">
        <v>0</v>
      </c>
      <c r="G12" s="22">
        <v>-815</v>
      </c>
      <c r="H12" s="23">
        <v>0</v>
      </c>
    </row>
    <row r="13" spans="1:10">
      <c r="A13" s="14"/>
      <c r="B13" s="8" t="s">
        <v>22</v>
      </c>
      <c r="C13" s="22">
        <v>-27537</v>
      </c>
      <c r="D13" s="23">
        <v>0</v>
      </c>
      <c r="E13" s="22">
        <v>-27537</v>
      </c>
      <c r="F13" s="23">
        <v>0</v>
      </c>
      <c r="G13" s="22">
        <v>-27537</v>
      </c>
      <c r="H13" s="23">
        <v>0</v>
      </c>
    </row>
    <row r="14" spans="1:10">
      <c r="A14" s="14"/>
      <c r="B14" s="8" t="s">
        <v>26</v>
      </c>
      <c r="C14" s="22">
        <v>-2372</v>
      </c>
      <c r="D14" s="23">
        <v>0</v>
      </c>
      <c r="E14" s="22">
        <v>-2372</v>
      </c>
      <c r="F14" s="23"/>
      <c r="G14" s="22">
        <v>-2372</v>
      </c>
      <c r="H14" s="23">
        <v>0</v>
      </c>
    </row>
    <row r="15" spans="1:10" ht="15" customHeight="1">
      <c r="A15" s="34" t="s">
        <v>35</v>
      </c>
      <c r="B15" s="15"/>
      <c r="C15" s="22"/>
      <c r="D15" s="23"/>
      <c r="E15" s="22"/>
      <c r="F15" s="23"/>
      <c r="G15" s="22"/>
      <c r="H15" s="23"/>
    </row>
    <row r="16" spans="1:10" s="9" customFormat="1" ht="15.75">
      <c r="A16" s="33" t="s">
        <v>66</v>
      </c>
      <c r="B16" s="31" t="s">
        <v>10</v>
      </c>
      <c r="C16" s="24"/>
      <c r="D16" s="25"/>
      <c r="E16" s="24"/>
      <c r="F16" s="25"/>
      <c r="G16" s="24"/>
      <c r="H16" s="25"/>
      <c r="I16" s="5"/>
      <c r="J16" s="13"/>
    </row>
    <row r="17" spans="1:11">
      <c r="A17" s="32" t="s">
        <v>36</v>
      </c>
      <c r="B17" s="4" t="s">
        <v>61</v>
      </c>
      <c r="C17" s="22">
        <v>0</v>
      </c>
      <c r="D17" s="23">
        <v>0</v>
      </c>
      <c r="E17" s="22">
        <v>-219</v>
      </c>
      <c r="F17" s="23">
        <v>0</v>
      </c>
      <c r="G17" s="22">
        <v>-219</v>
      </c>
      <c r="H17" s="23">
        <v>0</v>
      </c>
      <c r="K17" s="30"/>
    </row>
    <row r="18" spans="1:11">
      <c r="A18" s="32" t="s">
        <v>36</v>
      </c>
      <c r="B18" s="4" t="s">
        <v>6</v>
      </c>
      <c r="C18" s="22">
        <f>-1300</f>
        <v>-1300</v>
      </c>
      <c r="D18" s="23">
        <v>0</v>
      </c>
      <c r="E18" s="22">
        <v>-1300</v>
      </c>
      <c r="F18" s="23">
        <v>0</v>
      </c>
      <c r="G18" s="22">
        <v>-409</v>
      </c>
      <c r="H18" s="23">
        <v>0</v>
      </c>
      <c r="K18" s="30"/>
    </row>
    <row r="19" spans="1:11">
      <c r="A19" s="32" t="s">
        <v>36</v>
      </c>
      <c r="B19" s="4" t="s">
        <v>60</v>
      </c>
      <c r="C19" s="22">
        <v>-35</v>
      </c>
      <c r="D19" s="23">
        <v>0</v>
      </c>
      <c r="E19" s="22">
        <v>-35</v>
      </c>
      <c r="F19" s="23">
        <v>0</v>
      </c>
      <c r="G19" s="22">
        <v>-35</v>
      </c>
      <c r="H19" s="23">
        <v>0</v>
      </c>
      <c r="K19" s="30"/>
    </row>
    <row r="20" spans="1:11">
      <c r="A20" s="32" t="s">
        <v>36</v>
      </c>
      <c r="B20" s="4" t="s">
        <v>7</v>
      </c>
      <c r="C20" s="22">
        <f>-90-C19</f>
        <v>-55</v>
      </c>
      <c r="D20" s="23">
        <v>0</v>
      </c>
      <c r="E20" s="22">
        <f>-227-E19</f>
        <v>-192</v>
      </c>
      <c r="F20" s="23">
        <v>0</v>
      </c>
      <c r="G20" s="22">
        <v>-15</v>
      </c>
      <c r="H20" s="23">
        <v>0</v>
      </c>
      <c r="K20" s="30"/>
    </row>
    <row r="21" spans="1:11">
      <c r="A21" s="32" t="s">
        <v>37</v>
      </c>
      <c r="B21" s="4" t="s">
        <v>67</v>
      </c>
      <c r="C21" s="22">
        <v>-592</v>
      </c>
      <c r="D21" s="23">
        <v>0</v>
      </c>
      <c r="E21" s="22">
        <v>-592</v>
      </c>
      <c r="F21" s="23">
        <v>0</v>
      </c>
      <c r="G21" s="22">
        <v>0</v>
      </c>
      <c r="H21" s="23">
        <v>0</v>
      </c>
      <c r="K21" s="30"/>
    </row>
    <row r="22" spans="1:11">
      <c r="A22" s="32" t="s">
        <v>38</v>
      </c>
      <c r="B22" s="4" t="s">
        <v>34</v>
      </c>
      <c r="C22" s="22">
        <v>552</v>
      </c>
      <c r="D22" s="23">
        <v>0</v>
      </c>
      <c r="E22" s="22">
        <v>0</v>
      </c>
      <c r="F22" s="23">
        <v>0</v>
      </c>
      <c r="G22" s="22">
        <v>551</v>
      </c>
      <c r="H22" s="23">
        <v>0</v>
      </c>
      <c r="K22" s="30"/>
    </row>
    <row r="23" spans="1:11">
      <c r="A23" s="32" t="s">
        <v>39</v>
      </c>
      <c r="B23" s="4" t="s">
        <v>54</v>
      </c>
      <c r="C23" s="22">
        <v>-3028</v>
      </c>
      <c r="D23" s="23">
        <v>0</v>
      </c>
      <c r="E23" s="22">
        <v>-3028</v>
      </c>
      <c r="F23" s="23">
        <v>0</v>
      </c>
      <c r="G23" s="22">
        <v>0</v>
      </c>
      <c r="H23" s="23">
        <v>0</v>
      </c>
      <c r="K23" s="30"/>
    </row>
    <row r="24" spans="1:11">
      <c r="A24" s="32" t="s">
        <v>40</v>
      </c>
      <c r="B24" s="4" t="s">
        <v>8</v>
      </c>
      <c r="C24" s="22">
        <v>-1831</v>
      </c>
      <c r="D24" s="23">
        <v>0</v>
      </c>
      <c r="E24" s="22">
        <v>-1831</v>
      </c>
      <c r="F24" s="23">
        <v>0</v>
      </c>
      <c r="G24" s="22">
        <v>-717</v>
      </c>
      <c r="H24" s="23">
        <v>0</v>
      </c>
      <c r="K24" s="30"/>
    </row>
    <row r="25" spans="1:11">
      <c r="A25" s="32" t="s">
        <v>41</v>
      </c>
      <c r="B25" s="4" t="s">
        <v>55</v>
      </c>
      <c r="C25" s="22">
        <v>-675</v>
      </c>
      <c r="D25" s="23">
        <v>0</v>
      </c>
      <c r="E25" s="22">
        <v>-659</v>
      </c>
      <c r="F25" s="23">
        <v>0</v>
      </c>
      <c r="G25" s="22">
        <v>-978</v>
      </c>
      <c r="H25" s="23">
        <v>0</v>
      </c>
      <c r="K25" s="30"/>
    </row>
    <row r="26" spans="1:11">
      <c r="A26" s="32" t="s">
        <v>42</v>
      </c>
      <c r="B26" s="4" t="s">
        <v>59</v>
      </c>
      <c r="C26" s="22">
        <v>-68</v>
      </c>
      <c r="D26" s="23">
        <v>0</v>
      </c>
      <c r="E26" s="22">
        <v>-68</v>
      </c>
      <c r="F26" s="23">
        <v>0</v>
      </c>
      <c r="G26" s="22">
        <v>-68</v>
      </c>
      <c r="H26" s="23">
        <v>0</v>
      </c>
      <c r="K26" s="30"/>
    </row>
    <row r="27" spans="1:11">
      <c r="A27" s="32" t="s">
        <v>42</v>
      </c>
      <c r="B27" s="4" t="s">
        <v>63</v>
      </c>
      <c r="C27" s="22">
        <v>-300</v>
      </c>
      <c r="D27" s="23">
        <v>0</v>
      </c>
      <c r="E27" s="22">
        <v>-426</v>
      </c>
      <c r="F27" s="23">
        <v>0</v>
      </c>
      <c r="G27" s="22">
        <v>0</v>
      </c>
      <c r="H27" s="23">
        <v>0</v>
      </c>
      <c r="K27" s="30"/>
    </row>
    <row r="28" spans="1:11">
      <c r="A28" s="32" t="s">
        <v>43</v>
      </c>
      <c r="B28" s="4" t="s">
        <v>3</v>
      </c>
      <c r="C28" s="22">
        <v>0</v>
      </c>
      <c r="D28" s="23">
        <v>0</v>
      </c>
      <c r="E28" s="22">
        <v>-284</v>
      </c>
      <c r="F28" s="23">
        <v>0</v>
      </c>
      <c r="G28" s="22">
        <v>0</v>
      </c>
      <c r="H28" s="23">
        <v>0</v>
      </c>
      <c r="K28" s="30"/>
    </row>
    <row r="29" spans="1:11">
      <c r="A29" s="32" t="s">
        <v>43</v>
      </c>
      <c r="B29" s="4" t="s">
        <v>56</v>
      </c>
      <c r="C29" s="22">
        <v>-47</v>
      </c>
      <c r="D29" s="23">
        <v>0</v>
      </c>
      <c r="E29" s="22">
        <v>-24</v>
      </c>
      <c r="F29" s="23">
        <v>0</v>
      </c>
      <c r="G29" s="22">
        <v>0</v>
      </c>
      <c r="H29" s="23">
        <v>0</v>
      </c>
      <c r="K29" s="30"/>
    </row>
    <row r="30" spans="1:11">
      <c r="A30" s="32" t="s">
        <v>68</v>
      </c>
      <c r="B30" s="4" t="s">
        <v>33</v>
      </c>
      <c r="C30" s="22">
        <v>-1306</v>
      </c>
      <c r="D30" s="23">
        <v>0</v>
      </c>
      <c r="E30" s="22">
        <v>-1510</v>
      </c>
      <c r="F30" s="23">
        <v>0</v>
      </c>
      <c r="G30" s="22">
        <v>-1306</v>
      </c>
      <c r="H30" s="23">
        <v>0</v>
      </c>
      <c r="K30" s="30"/>
    </row>
    <row r="31" spans="1:11">
      <c r="A31" s="32" t="s">
        <v>44</v>
      </c>
      <c r="B31" s="4" t="s">
        <v>2</v>
      </c>
      <c r="C31" s="22">
        <v>-314</v>
      </c>
      <c r="D31" s="23">
        <v>-2473</v>
      </c>
      <c r="E31" s="22">
        <v>-226</v>
      </c>
      <c r="F31" s="23">
        <v>-2473</v>
      </c>
      <c r="G31" s="22">
        <v>0</v>
      </c>
      <c r="H31" s="23">
        <v>0</v>
      </c>
      <c r="K31" s="30"/>
    </row>
    <row r="32" spans="1:11">
      <c r="A32" s="32" t="s">
        <v>45</v>
      </c>
      <c r="B32" s="4" t="s">
        <v>4</v>
      </c>
      <c r="C32" s="22">
        <v>0</v>
      </c>
      <c r="D32" s="23">
        <v>0</v>
      </c>
      <c r="E32" s="22">
        <v>-652</v>
      </c>
      <c r="F32" s="23">
        <v>-4957</v>
      </c>
      <c r="G32" s="22">
        <v>0</v>
      </c>
      <c r="H32" s="23">
        <v>0</v>
      </c>
      <c r="K32" s="30"/>
    </row>
    <row r="33" spans="1:11">
      <c r="A33" s="32" t="s">
        <v>46</v>
      </c>
      <c r="B33" s="4" t="s">
        <v>57</v>
      </c>
      <c r="C33" s="22">
        <v>0</v>
      </c>
      <c r="D33" s="23">
        <v>0</v>
      </c>
      <c r="E33" s="22">
        <v>0</v>
      </c>
      <c r="F33" s="23">
        <v>0</v>
      </c>
      <c r="G33" s="22">
        <v>42</v>
      </c>
      <c r="H33" s="23">
        <v>0</v>
      </c>
      <c r="K33" s="30"/>
    </row>
    <row r="34" spans="1:11">
      <c r="A34" s="32" t="s">
        <v>47</v>
      </c>
      <c r="B34" s="4" t="s">
        <v>58</v>
      </c>
      <c r="C34" s="22">
        <v>-6455</v>
      </c>
      <c r="D34" s="23">
        <v>-14515</v>
      </c>
      <c r="E34" s="22">
        <f>-3268-7539</f>
        <v>-10807</v>
      </c>
      <c r="F34" s="23">
        <v>-41340</v>
      </c>
      <c r="G34" s="22">
        <v>0</v>
      </c>
      <c r="H34" s="23">
        <v>0</v>
      </c>
      <c r="K34" s="30"/>
    </row>
    <row r="35" spans="1:11">
      <c r="A35" s="32" t="s">
        <v>48</v>
      </c>
      <c r="B35" s="4" t="s">
        <v>27</v>
      </c>
      <c r="C35" s="22">
        <v>5685</v>
      </c>
      <c r="D35" s="23">
        <v>1999</v>
      </c>
      <c r="E35" s="22">
        <v>2006</v>
      </c>
      <c r="F35" s="23">
        <v>936</v>
      </c>
      <c r="G35" s="22">
        <v>8003</v>
      </c>
      <c r="H35" s="23">
        <v>6574</v>
      </c>
    </row>
    <row r="36" spans="1:11">
      <c r="A36" s="32" t="s">
        <v>49</v>
      </c>
      <c r="B36" s="4" t="s">
        <v>9</v>
      </c>
      <c r="C36" s="22">
        <v>0</v>
      </c>
      <c r="D36" s="23">
        <v>0</v>
      </c>
      <c r="E36" s="22">
        <v>0</v>
      </c>
      <c r="F36" s="23">
        <v>0</v>
      </c>
      <c r="G36" s="22">
        <v>194</v>
      </c>
      <c r="H36" s="23">
        <v>-795</v>
      </c>
      <c r="K36" s="30"/>
    </row>
    <row r="37" spans="1:11">
      <c r="A37" s="32" t="s">
        <v>50</v>
      </c>
      <c r="B37" s="4" t="s">
        <v>5</v>
      </c>
      <c r="C37" s="22">
        <v>0</v>
      </c>
      <c r="D37" s="23">
        <v>0</v>
      </c>
      <c r="E37" s="22">
        <v>-2809</v>
      </c>
      <c r="F37" s="23">
        <v>-16819</v>
      </c>
      <c r="G37" s="22">
        <v>0</v>
      </c>
      <c r="H37" s="23">
        <v>0</v>
      </c>
      <c r="K37" s="30"/>
    </row>
    <row r="38" spans="1:11" s="9" customFormat="1" ht="18" customHeight="1">
      <c r="A38" s="32" t="s">
        <v>51</v>
      </c>
      <c r="B38" s="4" t="s">
        <v>19</v>
      </c>
      <c r="C38" s="22">
        <v>0</v>
      </c>
      <c r="D38" s="23">
        <v>0</v>
      </c>
      <c r="E38" s="22">
        <f>11815437*-0.65/0.62195/1000</f>
        <v>-12348.314253557361</v>
      </c>
      <c r="F38" s="23">
        <v>0</v>
      </c>
      <c r="G38" s="22">
        <v>0</v>
      </c>
      <c r="H38" s="23">
        <v>0</v>
      </c>
      <c r="I38" s="16"/>
      <c r="J38" s="13"/>
    </row>
    <row r="39" spans="1:11">
      <c r="A39" s="32" t="s">
        <v>52</v>
      </c>
      <c r="B39" s="4" t="s">
        <v>28</v>
      </c>
      <c r="C39" s="22">
        <v>-491</v>
      </c>
      <c r="D39" s="23">
        <v>0</v>
      </c>
      <c r="E39" s="22">
        <v>566</v>
      </c>
      <c r="F39" s="23">
        <v>0</v>
      </c>
      <c r="G39" s="22">
        <v>-454</v>
      </c>
      <c r="H39" s="23">
        <v>0</v>
      </c>
      <c r="K39" s="30"/>
    </row>
    <row r="40" spans="1:11" ht="15.75" thickBot="1">
      <c r="A40" s="32"/>
      <c r="C40" s="22"/>
      <c r="D40" s="23"/>
      <c r="E40" s="22"/>
      <c r="F40" s="23"/>
      <c r="G40" s="22"/>
      <c r="H40" s="23"/>
    </row>
    <row r="41" spans="1:11" ht="16.5" thickBot="1">
      <c r="A41" s="14"/>
      <c r="B41" s="12" t="s">
        <v>0</v>
      </c>
      <c r="C41" s="55">
        <v>-4</v>
      </c>
      <c r="D41" s="56">
        <f>SUM(D8:D40)</f>
        <v>992087</v>
      </c>
      <c r="E41" s="55">
        <v>-4</v>
      </c>
      <c r="F41" s="56">
        <f>SUM(F8:F40)</f>
        <v>942423</v>
      </c>
      <c r="G41" s="58">
        <f>SUM(G8:G40)</f>
        <v>37475</v>
      </c>
      <c r="H41" s="56">
        <f>SUM(H8:H40)</f>
        <v>1012855</v>
      </c>
      <c r="I41" s="7"/>
    </row>
    <row r="42" spans="1:11" ht="23.25" customHeight="1">
      <c r="A42" s="59"/>
      <c r="B42" s="70" t="s">
        <v>29</v>
      </c>
      <c r="C42" s="70"/>
      <c r="D42" s="70"/>
      <c r="E42" s="70"/>
      <c r="F42" s="70"/>
      <c r="G42" s="70"/>
      <c r="H42" s="71"/>
    </row>
    <row r="43" spans="1:11" ht="60.75" customHeight="1">
      <c r="A43" s="53"/>
      <c r="B43" s="68" t="s">
        <v>70</v>
      </c>
      <c r="C43" s="68"/>
      <c r="D43" s="68"/>
      <c r="E43" s="68"/>
      <c r="F43" s="68"/>
      <c r="G43" s="68"/>
      <c r="H43" s="69"/>
    </row>
    <row r="44" spans="1:11" ht="15" customHeight="1">
      <c r="A44" s="39"/>
      <c r="B44" s="72" t="s">
        <v>62</v>
      </c>
      <c r="C44" s="72"/>
      <c r="D44" s="72"/>
      <c r="E44" s="72"/>
      <c r="F44" s="72"/>
      <c r="G44" s="72"/>
      <c r="H44" s="73"/>
      <c r="J44" s="8"/>
    </row>
    <row r="45" spans="1:11" ht="28.5" customHeight="1" thickBot="1">
      <c r="A45" s="54"/>
      <c r="B45" s="60" t="s">
        <v>31</v>
      </c>
      <c r="C45" s="60"/>
      <c r="D45" s="60"/>
      <c r="E45" s="60"/>
      <c r="F45" s="60"/>
      <c r="G45" s="60"/>
      <c r="H45" s="61"/>
      <c r="J45" s="8"/>
    </row>
    <row r="46" spans="1:11">
      <c r="B46" s="3"/>
      <c r="J46" s="8"/>
    </row>
    <row r="47" spans="1:11">
      <c r="B47" s="3"/>
      <c r="J47" s="8"/>
    </row>
    <row r="48" spans="1:11">
      <c r="B48" s="3"/>
      <c r="J48" s="8"/>
    </row>
    <row r="49" spans="2:10">
      <c r="B49" s="3"/>
      <c r="J49" s="8"/>
    </row>
    <row r="50" spans="2:10">
      <c r="B50" s="3"/>
      <c r="J50" s="8"/>
    </row>
    <row r="51" spans="2:10">
      <c r="B51" s="3"/>
      <c r="J51" s="8"/>
    </row>
    <row r="52" spans="2:10">
      <c r="B52" s="3"/>
      <c r="J52" s="8"/>
    </row>
  </sheetData>
  <mergeCells count="11">
    <mergeCell ref="B45:H45"/>
    <mergeCell ref="A1:H1"/>
    <mergeCell ref="A2:H2"/>
    <mergeCell ref="C4:H4"/>
    <mergeCell ref="C6:D6"/>
    <mergeCell ref="E6:F6"/>
    <mergeCell ref="G6:H6"/>
    <mergeCell ref="C5:H5"/>
    <mergeCell ref="B43:H43"/>
    <mergeCell ref="B42:H42"/>
    <mergeCell ref="B44:H44"/>
  </mergeCells>
  <phoneticPr fontId="4" type="noConversion"/>
  <printOptions gridLines="1"/>
  <pageMargins left="0.7" right="0.42" top="0.91" bottom="0.75" header="0.53" footer="0.25"/>
  <pageSetup scale="60" orientation="landscape" r:id="rId1"/>
  <headerFooter scaleWithDoc="0" alignWithMargins="0">
    <oddHeader xml:space="preserve">&amp;R
Exhibit No.__(EMA-5)
</oddHeader>
    <oddFooter>&amp;R&amp;12Page &amp;P of &amp;N</oddFooter>
  </headerFooter>
</worksheet>
</file>

<file path=xl/worksheets/sheet2.xml><?xml version="1.0" encoding="utf-8"?>
<worksheet xmlns="http://schemas.openxmlformats.org/spreadsheetml/2006/main" xmlns:r="http://schemas.openxmlformats.org/officeDocument/2006/relationships">
  <dimension ref="A1:K42"/>
  <sheetViews>
    <sheetView view="pageBreakPreview" zoomScale="60" zoomScaleNormal="100" workbookViewId="0">
      <selection activeCell="L24" sqref="L24"/>
    </sheetView>
  </sheetViews>
  <sheetFormatPr defaultRowHeight="15"/>
  <cols>
    <col min="1" max="1" width="9.140625" style="8"/>
    <col min="2" max="2" width="56.85546875" style="8" customWidth="1"/>
    <col min="3" max="3" width="16.140625" style="3" customWidth="1"/>
    <col min="4" max="4" width="12.42578125" style="3" bestFit="1" customWidth="1"/>
    <col min="5" max="5" width="16.7109375" style="3" customWidth="1"/>
    <col min="6" max="6" width="12.42578125" style="3" bestFit="1" customWidth="1"/>
    <col min="7" max="7" width="12.85546875" style="3" customWidth="1"/>
    <col min="8" max="8" width="12.42578125" style="3" bestFit="1" customWidth="1"/>
    <col min="9" max="16384" width="9.140625" style="8"/>
  </cols>
  <sheetData>
    <row r="1" spans="1:10" s="1" customFormat="1" ht="18">
      <c r="A1" s="74" t="s">
        <v>15</v>
      </c>
      <c r="B1" s="75"/>
      <c r="C1" s="75"/>
      <c r="D1" s="75"/>
      <c r="E1" s="75"/>
      <c r="F1" s="75"/>
      <c r="G1" s="75"/>
      <c r="H1" s="76"/>
    </row>
    <row r="2" spans="1:10" s="1" customFormat="1" ht="18">
      <c r="A2" s="77" t="s">
        <v>16</v>
      </c>
      <c r="B2" s="78"/>
      <c r="C2" s="78"/>
      <c r="D2" s="78"/>
      <c r="E2" s="78"/>
      <c r="F2" s="78"/>
      <c r="G2" s="78"/>
      <c r="H2" s="79"/>
    </row>
    <row r="3" spans="1:10" s="1" customFormat="1" ht="15.75" thickBot="1">
      <c r="A3" s="35"/>
      <c r="B3" s="36" t="s">
        <v>71</v>
      </c>
      <c r="C3" s="37"/>
      <c r="D3" s="37"/>
      <c r="E3" s="37"/>
      <c r="F3" s="37"/>
      <c r="G3" s="37"/>
      <c r="H3" s="38"/>
    </row>
    <row r="4" spans="1:10" ht="18">
      <c r="A4" s="39"/>
      <c r="B4" s="40"/>
      <c r="C4" s="63" t="s">
        <v>32</v>
      </c>
      <c r="D4" s="64"/>
      <c r="E4" s="64"/>
      <c r="F4" s="64"/>
      <c r="G4" s="64"/>
      <c r="H4" s="65"/>
    </row>
    <row r="5" spans="1:10" s="9" customFormat="1" ht="18.75" thickBot="1">
      <c r="A5" s="41"/>
      <c r="B5" s="42"/>
      <c r="C5" s="67" t="s">
        <v>21</v>
      </c>
      <c r="D5" s="67"/>
      <c r="E5" s="67"/>
      <c r="F5" s="67"/>
      <c r="G5" s="67"/>
      <c r="H5" s="82"/>
    </row>
    <row r="6" spans="1:10" ht="18">
      <c r="A6" s="39"/>
      <c r="B6" s="40"/>
      <c r="C6" s="66" t="s">
        <v>25</v>
      </c>
      <c r="D6" s="65"/>
      <c r="E6" s="66" t="s">
        <v>24</v>
      </c>
      <c r="F6" s="64"/>
      <c r="G6" s="66" t="s">
        <v>17</v>
      </c>
      <c r="H6" s="65"/>
    </row>
    <row r="7" spans="1:10" ht="47.25">
      <c r="A7" s="39"/>
      <c r="B7" s="40"/>
      <c r="C7" s="18" t="s">
        <v>53</v>
      </c>
      <c r="D7" s="19" t="s">
        <v>18</v>
      </c>
      <c r="E7" s="18" t="s">
        <v>53</v>
      </c>
      <c r="F7" s="10" t="s">
        <v>18</v>
      </c>
      <c r="G7" s="18" t="s">
        <v>20</v>
      </c>
      <c r="H7" s="19" t="s">
        <v>18</v>
      </c>
      <c r="J7" s="3"/>
    </row>
    <row r="8" spans="1:10" s="1" customFormat="1" ht="18">
      <c r="A8" s="35"/>
      <c r="B8" s="43" t="s">
        <v>12</v>
      </c>
      <c r="C8" s="20">
        <v>4918</v>
      </c>
      <c r="D8" s="21">
        <v>178263</v>
      </c>
      <c r="E8" s="20">
        <v>4918</v>
      </c>
      <c r="F8" s="21">
        <v>178263</v>
      </c>
      <c r="G8" s="20">
        <v>4918</v>
      </c>
      <c r="H8" s="21">
        <v>178263</v>
      </c>
      <c r="J8" s="26" t="s">
        <v>74</v>
      </c>
    </row>
    <row r="9" spans="1:10" s="1" customFormat="1" ht="15.75">
      <c r="A9" s="35"/>
      <c r="B9" s="44" t="s">
        <v>23</v>
      </c>
      <c r="C9" s="20"/>
      <c r="D9" s="21"/>
      <c r="E9" s="20"/>
      <c r="F9" s="7"/>
      <c r="G9" s="20"/>
      <c r="H9" s="21"/>
    </row>
    <row r="10" spans="1:10" s="1" customFormat="1" ht="15.75">
      <c r="A10" s="35"/>
      <c r="B10" s="44" t="s">
        <v>11</v>
      </c>
      <c r="C10" s="22"/>
      <c r="D10" s="23"/>
      <c r="E10" s="22"/>
      <c r="F10" s="17"/>
      <c r="G10" s="22"/>
      <c r="H10" s="23"/>
    </row>
    <row r="11" spans="1:10">
      <c r="A11" s="45"/>
      <c r="B11" s="46" t="s">
        <v>13</v>
      </c>
      <c r="C11" s="22">
        <v>-1088</v>
      </c>
      <c r="D11" s="23">
        <v>0</v>
      </c>
      <c r="E11" s="22">
        <v>-1088</v>
      </c>
      <c r="F11" s="17">
        <v>0</v>
      </c>
      <c r="G11" s="22">
        <v>-1088</v>
      </c>
      <c r="H11" s="23">
        <v>0</v>
      </c>
    </row>
    <row r="12" spans="1:10" ht="18">
      <c r="A12" s="45"/>
      <c r="B12" s="46" t="s">
        <v>14</v>
      </c>
      <c r="C12" s="22">
        <v>-145</v>
      </c>
      <c r="D12" s="23">
        <v>0</v>
      </c>
      <c r="E12" s="22">
        <v>-145</v>
      </c>
      <c r="F12" s="17">
        <v>0</v>
      </c>
      <c r="G12" s="22">
        <v>-145</v>
      </c>
      <c r="H12" s="23">
        <v>0</v>
      </c>
      <c r="J12" s="26" t="s">
        <v>73</v>
      </c>
    </row>
    <row r="13" spans="1:10" ht="15.75">
      <c r="A13" s="47" t="s">
        <v>35</v>
      </c>
      <c r="B13" s="46"/>
      <c r="C13" s="22"/>
      <c r="D13" s="23"/>
      <c r="E13" s="22"/>
      <c r="F13" s="17"/>
      <c r="G13" s="22"/>
      <c r="H13" s="23"/>
    </row>
    <row r="14" spans="1:10" s="2" customFormat="1" ht="15.75">
      <c r="A14" s="48" t="s">
        <v>66</v>
      </c>
      <c r="B14" s="49" t="s">
        <v>10</v>
      </c>
      <c r="C14" s="22"/>
      <c r="D14" s="23"/>
      <c r="E14" s="22"/>
      <c r="F14" s="17"/>
      <c r="G14" s="22"/>
      <c r="H14" s="23"/>
    </row>
    <row r="15" spans="1:10">
      <c r="A15" s="50" t="s">
        <v>36</v>
      </c>
      <c r="B15" s="51" t="s">
        <v>61</v>
      </c>
      <c r="C15" s="22">
        <v>0</v>
      </c>
      <c r="D15" s="23">
        <v>0</v>
      </c>
      <c r="E15" s="22">
        <v>-59</v>
      </c>
      <c r="F15" s="17">
        <v>0</v>
      </c>
      <c r="G15" s="22">
        <v>-59</v>
      </c>
      <c r="H15" s="23">
        <v>0</v>
      </c>
    </row>
    <row r="16" spans="1:10">
      <c r="A16" s="50" t="s">
        <v>36</v>
      </c>
      <c r="B16" s="51" t="s">
        <v>6</v>
      </c>
      <c r="C16" s="22">
        <v>-344</v>
      </c>
      <c r="D16" s="23">
        <v>0</v>
      </c>
      <c r="E16" s="22">
        <v>-344</v>
      </c>
      <c r="F16" s="23">
        <v>0</v>
      </c>
      <c r="G16" s="22">
        <v>-108</v>
      </c>
      <c r="H16" s="23">
        <v>0</v>
      </c>
      <c r="I16" s="3"/>
      <c r="J16" s="3"/>
    </row>
    <row r="17" spans="1:10">
      <c r="A17" s="50" t="s">
        <v>36</v>
      </c>
      <c r="B17" s="51" t="s">
        <v>60</v>
      </c>
      <c r="C17" s="22">
        <v>-13</v>
      </c>
      <c r="D17" s="23">
        <v>0</v>
      </c>
      <c r="E17" s="22">
        <v>-13</v>
      </c>
      <c r="F17" s="23">
        <v>0</v>
      </c>
      <c r="G17" s="22">
        <v>-13</v>
      </c>
      <c r="H17" s="23">
        <v>0</v>
      </c>
    </row>
    <row r="18" spans="1:10">
      <c r="A18" s="50" t="s">
        <v>36</v>
      </c>
      <c r="B18" s="51" t="s">
        <v>7</v>
      </c>
      <c r="C18" s="22">
        <v>-16</v>
      </c>
      <c r="D18" s="23">
        <v>0</v>
      </c>
      <c r="E18" s="22">
        <f>-64-E17</f>
        <v>-51</v>
      </c>
      <c r="F18" s="23">
        <v>0</v>
      </c>
      <c r="G18" s="22">
        <v>-4</v>
      </c>
      <c r="H18" s="23">
        <v>0</v>
      </c>
      <c r="I18" s="3"/>
      <c r="J18" s="3"/>
    </row>
    <row r="19" spans="1:10">
      <c r="A19" s="50" t="s">
        <v>37</v>
      </c>
      <c r="B19" s="51" t="s">
        <v>67</v>
      </c>
      <c r="C19" s="22">
        <v>-164</v>
      </c>
      <c r="D19" s="17">
        <v>0</v>
      </c>
      <c r="E19" s="22">
        <v>-164</v>
      </c>
      <c r="F19" s="23">
        <v>0</v>
      </c>
      <c r="G19" s="22">
        <v>0</v>
      </c>
      <c r="H19" s="23">
        <v>0</v>
      </c>
    </row>
    <row r="20" spans="1:10">
      <c r="A20" s="50" t="s">
        <v>38</v>
      </c>
      <c r="B20" s="51" t="s">
        <v>34</v>
      </c>
      <c r="C20" s="22">
        <v>146</v>
      </c>
      <c r="D20" s="17">
        <v>0</v>
      </c>
      <c r="E20" s="22">
        <v>0</v>
      </c>
      <c r="F20" s="23">
        <v>0</v>
      </c>
      <c r="G20" s="22">
        <v>146</v>
      </c>
      <c r="H20" s="23">
        <v>0</v>
      </c>
    </row>
    <row r="21" spans="1:10">
      <c r="A21" s="50" t="s">
        <v>39</v>
      </c>
      <c r="B21" s="51" t="s">
        <v>54</v>
      </c>
      <c r="C21" s="22">
        <v>-92</v>
      </c>
      <c r="D21" s="17">
        <v>0</v>
      </c>
      <c r="E21" s="22">
        <v>-92</v>
      </c>
      <c r="F21" s="23">
        <v>0</v>
      </c>
      <c r="G21" s="22">
        <v>0</v>
      </c>
      <c r="H21" s="23">
        <v>0</v>
      </c>
    </row>
    <row r="22" spans="1:10">
      <c r="A22" s="50" t="s">
        <v>40</v>
      </c>
      <c r="B22" s="51" t="s">
        <v>8</v>
      </c>
      <c r="C22" s="22">
        <v>-469</v>
      </c>
      <c r="D22" s="17">
        <v>0</v>
      </c>
      <c r="E22" s="22">
        <v>-469</v>
      </c>
      <c r="F22" s="23">
        <v>0</v>
      </c>
      <c r="G22" s="22">
        <v>-182</v>
      </c>
      <c r="H22" s="23">
        <v>0</v>
      </c>
    </row>
    <row r="23" spans="1:10">
      <c r="A23" s="50" t="s">
        <v>42</v>
      </c>
      <c r="B23" s="51" t="s">
        <v>59</v>
      </c>
      <c r="C23" s="22">
        <v>-19</v>
      </c>
      <c r="D23" s="17">
        <v>0</v>
      </c>
      <c r="E23" s="22">
        <v>-19</v>
      </c>
      <c r="F23" s="23">
        <v>0</v>
      </c>
      <c r="G23" s="22">
        <v>-19</v>
      </c>
      <c r="H23" s="23">
        <v>0</v>
      </c>
    </row>
    <row r="24" spans="1:10">
      <c r="A24" s="50" t="s">
        <v>42</v>
      </c>
      <c r="B24" s="51" t="s">
        <v>63</v>
      </c>
      <c r="C24" s="22">
        <f>-101-C23</f>
        <v>-82</v>
      </c>
      <c r="D24" s="17">
        <v>0</v>
      </c>
      <c r="E24" s="22">
        <f>-133-E23</f>
        <v>-114</v>
      </c>
      <c r="F24" s="23">
        <v>0</v>
      </c>
      <c r="G24" s="22">
        <v>0</v>
      </c>
      <c r="H24" s="23">
        <v>0</v>
      </c>
    </row>
    <row r="25" spans="1:10">
      <c r="A25" s="50" t="s">
        <v>43</v>
      </c>
      <c r="B25" s="51" t="s">
        <v>3</v>
      </c>
      <c r="C25" s="22">
        <v>0</v>
      </c>
      <c r="D25" s="17">
        <v>0</v>
      </c>
      <c r="E25" s="22">
        <v>-78</v>
      </c>
      <c r="F25" s="23">
        <v>0</v>
      </c>
      <c r="G25" s="22">
        <v>0</v>
      </c>
      <c r="H25" s="23">
        <v>0</v>
      </c>
    </row>
    <row r="26" spans="1:10">
      <c r="A26" s="50" t="s">
        <v>43</v>
      </c>
      <c r="B26" s="51" t="s">
        <v>56</v>
      </c>
      <c r="C26" s="22">
        <v>-13</v>
      </c>
      <c r="D26" s="17">
        <v>0</v>
      </c>
      <c r="E26" s="22">
        <v>-6</v>
      </c>
      <c r="F26" s="23">
        <v>0</v>
      </c>
      <c r="G26" s="22">
        <v>0</v>
      </c>
      <c r="H26" s="23">
        <v>0</v>
      </c>
    </row>
    <row r="27" spans="1:10">
      <c r="A27" s="52" t="s">
        <v>68</v>
      </c>
      <c r="B27" s="51" t="s">
        <v>33</v>
      </c>
      <c r="C27" s="22">
        <v>-471</v>
      </c>
      <c r="D27" s="17">
        <v>0</v>
      </c>
      <c r="E27" s="22">
        <v>0</v>
      </c>
      <c r="F27" s="23">
        <v>0</v>
      </c>
      <c r="G27" s="22">
        <v>-471</v>
      </c>
      <c r="H27" s="23">
        <v>0</v>
      </c>
    </row>
    <row r="28" spans="1:10">
      <c r="A28" s="52" t="s">
        <v>44</v>
      </c>
      <c r="B28" s="51" t="s">
        <v>2</v>
      </c>
      <c r="C28" s="22">
        <v>-171</v>
      </c>
      <c r="D28" s="23">
        <v>-1353</v>
      </c>
      <c r="E28" s="22">
        <v>-123</v>
      </c>
      <c r="F28" s="23">
        <v>-1353</v>
      </c>
      <c r="G28" s="22">
        <v>0</v>
      </c>
      <c r="H28" s="23">
        <v>0</v>
      </c>
    </row>
    <row r="29" spans="1:10">
      <c r="A29" s="52" t="s">
        <v>45</v>
      </c>
      <c r="B29" s="51" t="s">
        <v>4</v>
      </c>
      <c r="C29" s="22">
        <v>0</v>
      </c>
      <c r="D29" s="23">
        <v>0</v>
      </c>
      <c r="E29" s="22">
        <v>-104</v>
      </c>
      <c r="F29" s="23">
        <v>-790</v>
      </c>
      <c r="G29" s="22">
        <v>0</v>
      </c>
      <c r="H29" s="23">
        <v>0</v>
      </c>
    </row>
    <row r="30" spans="1:10">
      <c r="A30" s="52" t="s">
        <v>46</v>
      </c>
      <c r="B30" s="51" t="s">
        <v>64</v>
      </c>
      <c r="C30" s="22">
        <v>0</v>
      </c>
      <c r="D30" s="23">
        <v>0</v>
      </c>
      <c r="E30" s="22">
        <v>-22</v>
      </c>
      <c r="F30" s="17">
        <v>0</v>
      </c>
      <c r="G30" s="22">
        <v>-66</v>
      </c>
      <c r="H30" s="23">
        <v>0</v>
      </c>
    </row>
    <row r="31" spans="1:10">
      <c r="A31" s="52" t="s">
        <v>47</v>
      </c>
      <c r="B31" s="51" t="s">
        <v>58</v>
      </c>
      <c r="C31" s="22">
        <v>-1442</v>
      </c>
      <c r="D31" s="23">
        <v>-7328</v>
      </c>
      <c r="E31" s="22">
        <v>-1442</v>
      </c>
      <c r="F31" s="23">
        <v>-7328</v>
      </c>
      <c r="G31" s="22">
        <v>0</v>
      </c>
      <c r="H31" s="23">
        <v>0</v>
      </c>
    </row>
    <row r="32" spans="1:10">
      <c r="A32" s="50" t="s">
        <v>52</v>
      </c>
      <c r="B32" s="51" t="s">
        <v>28</v>
      </c>
      <c r="C32" s="22">
        <v>35</v>
      </c>
      <c r="D32" s="23">
        <v>0</v>
      </c>
      <c r="E32" s="22">
        <v>60</v>
      </c>
      <c r="F32" s="23">
        <v>0</v>
      </c>
      <c r="G32" s="22">
        <v>-60</v>
      </c>
      <c r="H32" s="23">
        <v>0</v>
      </c>
    </row>
    <row r="33" spans="1:11" ht="15.75" thickBot="1">
      <c r="A33" s="52"/>
      <c r="B33" s="51"/>
      <c r="C33" s="22"/>
      <c r="D33" s="23"/>
      <c r="E33" s="22"/>
      <c r="F33" s="23"/>
      <c r="G33" s="22"/>
      <c r="H33" s="23"/>
    </row>
    <row r="34" spans="1:11" ht="16.5" thickBot="1">
      <c r="A34" s="39"/>
      <c r="B34" s="44" t="s">
        <v>0</v>
      </c>
      <c r="C34" s="55">
        <v>-4</v>
      </c>
      <c r="D34" s="56">
        <f>SUM(D8:D33)</f>
        <v>169582</v>
      </c>
      <c r="E34" s="55">
        <v>-4</v>
      </c>
      <c r="F34" s="57">
        <f>SUM(F8:F33)</f>
        <v>168792</v>
      </c>
      <c r="G34" s="58">
        <f>SUM(G8:G33)</f>
        <v>2849</v>
      </c>
      <c r="H34" s="56">
        <f>SUM(H8:H30)</f>
        <v>178263</v>
      </c>
    </row>
    <row r="35" spans="1:11" ht="22.5" customHeight="1">
      <c r="A35" s="59"/>
      <c r="B35" s="83" t="s">
        <v>29</v>
      </c>
      <c r="C35" s="83"/>
      <c r="D35" s="83"/>
      <c r="E35" s="83"/>
      <c r="F35" s="83"/>
      <c r="G35" s="83"/>
      <c r="H35" s="84"/>
      <c r="I35" s="3"/>
      <c r="J35" s="3"/>
      <c r="K35" s="3"/>
    </row>
    <row r="36" spans="1:11" ht="57" customHeight="1">
      <c r="A36" s="53"/>
      <c r="B36" s="68" t="s">
        <v>69</v>
      </c>
      <c r="C36" s="68"/>
      <c r="D36" s="68"/>
      <c r="E36" s="68"/>
      <c r="F36" s="68"/>
      <c r="G36" s="68"/>
      <c r="H36" s="69"/>
      <c r="I36" s="3"/>
      <c r="J36" s="3"/>
      <c r="K36" s="3"/>
    </row>
    <row r="37" spans="1:11">
      <c r="A37" s="39"/>
      <c r="B37" s="68" t="s">
        <v>65</v>
      </c>
      <c r="C37" s="68"/>
      <c r="D37" s="68"/>
      <c r="E37" s="68"/>
      <c r="F37" s="68"/>
      <c r="G37" s="68"/>
      <c r="H37" s="69"/>
      <c r="I37" s="3"/>
      <c r="J37" s="3"/>
    </row>
    <row r="38" spans="1:11" ht="30.75" customHeight="1" thickBot="1">
      <c r="A38" s="54"/>
      <c r="B38" s="80" t="s">
        <v>31</v>
      </c>
      <c r="C38" s="80"/>
      <c r="D38" s="80"/>
      <c r="E38" s="80"/>
      <c r="F38" s="80"/>
      <c r="G38" s="80"/>
      <c r="H38" s="81"/>
      <c r="I38" s="3"/>
      <c r="J38" s="3"/>
    </row>
    <row r="39" spans="1:11">
      <c r="B39" s="11"/>
    </row>
    <row r="40" spans="1:11">
      <c r="B40" s="11"/>
    </row>
    <row r="41" spans="1:11">
      <c r="B41" s="11"/>
    </row>
    <row r="42" spans="1:11">
      <c r="B42" s="11"/>
    </row>
  </sheetData>
  <mergeCells count="11">
    <mergeCell ref="A1:H1"/>
    <mergeCell ref="A2:H2"/>
    <mergeCell ref="B36:H36"/>
    <mergeCell ref="B37:H37"/>
    <mergeCell ref="B38:H38"/>
    <mergeCell ref="C4:H4"/>
    <mergeCell ref="C5:H5"/>
    <mergeCell ref="C6:D6"/>
    <mergeCell ref="E6:F6"/>
    <mergeCell ref="G6:H6"/>
    <mergeCell ref="B35:H35"/>
  </mergeCells>
  <printOptions gridLines="1"/>
  <pageMargins left="0.7" right="0.42" top="0.91" bottom="0.75" header="0.53" footer="0.25"/>
  <pageSetup scale="70" orientation="landscape" r:id="rId1"/>
  <headerFooter scaleWithDoc="0" alignWithMargins="0">
    <oddHeader xml:space="preserve">&amp;R
Exhibit No.__(EMA-5)
</oddHeader>
    <oddFooter>&amp;R&amp;12Page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dimension ref="A1"/>
  <sheetViews>
    <sheetView workbookViewId="0">
      <selection activeCell="B44" sqref="B44"/>
    </sheetView>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2009-01-23T08:00:00+00:00</OpenedDate>
    <Date1 xmlns="dc463f71-b30c-4ab2-9473-d307f9d35888">2009-09-30T07:00:00+00:00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090134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CEE90129439E84DA799E573E626D7C9" ma:contentTypeVersion="123" ma:contentTypeDescription="" ma:contentTypeScope="" ma:versionID="2c61966dbd9e2250be38591c4b9692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2C2A37-C281-4D3E-8053-82B218D3A9A6}"/>
</file>

<file path=customXml/itemProps2.xml><?xml version="1.0" encoding="utf-8"?>
<ds:datastoreItem xmlns:ds="http://schemas.openxmlformats.org/officeDocument/2006/customXml" ds:itemID="{C2F140D2-A44C-42FB-845A-F74E7525DEFC}"/>
</file>

<file path=customXml/itemProps3.xml><?xml version="1.0" encoding="utf-8"?>
<ds:datastoreItem xmlns:ds="http://schemas.openxmlformats.org/officeDocument/2006/customXml" ds:itemID="{3833DAA4-25FE-4A35-B36B-92766716FBA2}"/>
</file>

<file path=customXml/itemProps4.xml><?xml version="1.0" encoding="utf-8"?>
<ds:datastoreItem xmlns:ds="http://schemas.openxmlformats.org/officeDocument/2006/customXml" ds:itemID="{33E137F1-A541-466A-A2A4-4FBDF20298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Electric</vt:lpstr>
      <vt:lpstr>Gas</vt:lpstr>
      <vt:lpstr>Sheet1</vt:lpstr>
      <vt:lpstr>Electric!Print_Area</vt:lpstr>
      <vt:lpstr>Gas!Print_Area</vt:lpstr>
      <vt:lpstr>Electric!Print_Titles</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vz9tr1</dc:creator>
  <cp:lastModifiedBy>rzk7kq</cp:lastModifiedBy>
  <cp:lastPrinted>2009-09-10T21:11:44Z</cp:lastPrinted>
  <dcterms:created xsi:type="dcterms:W3CDTF">2008-07-30T22:05:51Z</dcterms:created>
  <dcterms:modified xsi:type="dcterms:W3CDTF">2009-09-28T19:14:28Z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0x0101006E56B4D1795A2E4DB2F0B01679ED314A00ACEE90129439E84DA799E573E626D7C9</vt:lpwstr>
  </property>
  <property fmtid="{D5CDD505-2E9C-101B-9397-08002B2CF9AE}" pid="3" name="_docset_NoMedatataSyncRequired">
    <vt:lpwstr>False</vt:lpwstr>
  </property>
</Properties>
</file>