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ates\Public\Gas Sch. 141LNG Tacoma LNG\FILED\Initial (Filed 5-25-23)\John Taylor\Work Papers\"/>
    </mc:Choice>
  </mc:AlternateContent>
  <bookViews>
    <workbookView xWindow="0" yWindow="0" windowWidth="28800" windowHeight="12300"/>
  </bookViews>
  <sheets>
    <sheet name="Sch. 88T Rate Design" sheetId="1" r:id="rId1"/>
  </sheets>
  <definedNames>
    <definedName name="_xlnm.Print_Area" localSheetId="0">'Sch. 88T Rate Design'!$B$1:$O$27</definedName>
    <definedName name="_xlnm.Print_Titles" localSheetId="0">'Sch. 88T Rate Design'!$1:$8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2" i="1"/>
  <c r="F21" i="1"/>
  <c r="F19" i="1"/>
  <c r="D24" i="1"/>
  <c r="L15" i="1"/>
  <c r="I15" i="1"/>
  <c r="I14" i="1"/>
  <c r="K14" i="1" s="1"/>
  <c r="L14" i="1" s="1"/>
  <c r="F14" i="1"/>
  <c r="I13" i="1"/>
  <c r="K13" i="1" l="1"/>
  <c r="F20" i="1"/>
  <c r="F13" i="1"/>
  <c r="F18" i="1"/>
  <c r="L13" i="1" l="1"/>
  <c r="F24" i="1"/>
  <c r="F26" i="1" s="1"/>
  <c r="O17" i="1" s="1"/>
  <c r="H22" i="1" l="1"/>
  <c r="I22" i="1" s="1"/>
  <c r="K22" i="1" s="1"/>
  <c r="L22" i="1" s="1"/>
  <c r="H18" i="1"/>
  <c r="I18" i="1" s="1"/>
  <c r="H21" i="1"/>
  <c r="I21" i="1" s="1"/>
  <c r="K21" i="1" s="1"/>
  <c r="L21" i="1" s="1"/>
  <c r="H20" i="1"/>
  <c r="I20" i="1" s="1"/>
  <c r="K20" i="1" s="1"/>
  <c r="L20" i="1" s="1"/>
  <c r="H23" i="1"/>
  <c r="I23" i="1" s="1"/>
  <c r="K23" i="1" s="1"/>
  <c r="L23" i="1" s="1"/>
  <c r="H19" i="1"/>
  <c r="I19" i="1" s="1"/>
  <c r="K19" i="1" s="1"/>
  <c r="L19" i="1" s="1"/>
  <c r="K18" i="1" l="1"/>
  <c r="I24" i="1"/>
  <c r="I26" i="1" s="1"/>
  <c r="O15" i="1" s="1"/>
  <c r="L18" i="1" l="1"/>
  <c r="K24" i="1"/>
  <c r="L24" i="1" l="1"/>
  <c r="K26" i="1"/>
  <c r="L26" i="1" s="1"/>
</calcChain>
</file>

<file path=xl/sharedStrings.xml><?xml version="1.0" encoding="utf-8"?>
<sst xmlns="http://schemas.openxmlformats.org/spreadsheetml/2006/main" count="42" uniqueCount="35">
  <si>
    <t>Puget Sound Energy</t>
  </si>
  <si>
    <t>2023 Gas Schedule 141D Distribution Pipeline Recovery Filing</t>
  </si>
  <si>
    <t>Schedule 88T Base Rate Design</t>
  </si>
  <si>
    <t>Proposed Rates Effective November 1, 2023</t>
  </si>
  <si>
    <t xml:space="preserve">Billing </t>
  </si>
  <si>
    <t>Current Base Rates</t>
  </si>
  <si>
    <t>Proposed Base Rates</t>
  </si>
  <si>
    <t xml:space="preserve">Difference </t>
  </si>
  <si>
    <t>Target</t>
  </si>
  <si>
    <t>Description</t>
  </si>
  <si>
    <t>Units</t>
  </si>
  <si>
    <t>Determinants</t>
  </si>
  <si>
    <t>Rates</t>
  </si>
  <si>
    <t>Revenues</t>
  </si>
  <si>
    <t>$</t>
  </si>
  <si>
    <t>%</t>
  </si>
  <si>
    <t>Increase</t>
  </si>
  <si>
    <t>Schedule 88T - Exclusive Interruptible Transportation</t>
  </si>
  <si>
    <t>TARGET 88T</t>
  </si>
  <si>
    <t>Basic Charge</t>
  </si>
  <si>
    <t>Bills</t>
  </si>
  <si>
    <t>Demand Charge</t>
  </si>
  <si>
    <t>Demand</t>
  </si>
  <si>
    <t>over (under)</t>
  </si>
  <si>
    <t>Minimum Bills</t>
  </si>
  <si>
    <t>Delivery Charge:</t>
  </si>
  <si>
    <t>First 25,000 Therms</t>
  </si>
  <si>
    <t>Therms</t>
  </si>
  <si>
    <t>Next 25,000 Therms</t>
  </si>
  <si>
    <t>Next 50,000 Therms</t>
  </si>
  <si>
    <t>Next 100,000 therms</t>
  </si>
  <si>
    <t>Next 300,000 therms</t>
  </si>
  <si>
    <t>All over 500,000 therms</t>
  </si>
  <si>
    <t>Total Delivery Charges</t>
  </si>
  <si>
    <t>Total Base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</si>
</sst>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$&quot;#,##0.00000\ ;\(&quot;$&quot;#,##0.00000\)"/>
    <numFmt numFmtId="165" formatCode="&quot;$&quot;#,##0.00\ ;\(&quot;$&quot;#,##0.00\)"/>
    <numFmt numFmtId="166" formatCode="0.000%"/>
    <numFmt numFmtId="167" formatCode="&quot;$&quot;#,##0\ ;\(&quot;$&quot;#,##0\)"/>
    <numFmt numFmtId="168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2" fillId="0" borderId="0" xfId="0" applyFont="1" applyAlignment="1">
      <alignment horizontal="centerContinuous"/>
    </xf>
    <xf numFmtId="3" fontId="2" fillId="0" borderId="0" xfId="0" applyNumberFormat="1" applyFont="1" applyFill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165" fontId="2" fillId="0" borderId="0" xfId="0" applyNumberFormat="1" applyFont="1" applyAlignment="1">
      <alignment horizontal="centerContinuous"/>
    </xf>
    <xf numFmtId="3" fontId="2" fillId="0" borderId="0" xfId="0" applyNumberFormat="1" applyFont="1" applyFill="1" applyBorder="1" applyAlignment="1">
      <alignment horizontal="centerContinuous"/>
    </xf>
    <xf numFmtId="165" fontId="2" fillId="0" borderId="0" xfId="0" applyNumberFormat="1" applyFont="1" applyFill="1" applyAlignment="1">
      <alignment horizontal="centerContinuous"/>
    </xf>
    <xf numFmtId="166" fontId="2" fillId="0" borderId="0" xfId="0" applyNumberFormat="1" applyFont="1" applyAlignment="1">
      <alignment horizontal="centerContinuous"/>
    </xf>
    <xf numFmtId="166" fontId="2" fillId="0" borderId="0" xfId="0" applyNumberFormat="1" applyFont="1" applyBorder="1" applyAlignment="1">
      <alignment horizontal="centerContinuous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3" fontId="2" fillId="0" borderId="0" xfId="0" applyNumberFormat="1" applyFont="1" applyFill="1" applyBorder="1"/>
    <xf numFmtId="164" fontId="2" fillId="0" borderId="0" xfId="0" applyNumberFormat="1" applyFont="1" applyBorder="1"/>
    <xf numFmtId="165" fontId="2" fillId="0" borderId="0" xfId="0" applyNumberFormat="1" applyFont="1" applyBorder="1"/>
    <xf numFmtId="165" fontId="2" fillId="0" borderId="0" xfId="0" applyNumberFormat="1" applyFont="1" applyFill="1" applyBorder="1"/>
    <xf numFmtId="166" fontId="2" fillId="0" borderId="0" xfId="0" applyNumberFormat="1" applyFont="1" applyBorder="1" applyAlignment="1">
      <alignment horizontal="right"/>
    </xf>
    <xf numFmtId="166" fontId="2" fillId="0" borderId="0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Continuous"/>
    </xf>
    <xf numFmtId="165" fontId="2" fillId="0" borderId="3" xfId="0" applyNumberFormat="1" applyFont="1" applyBorder="1" applyAlignment="1">
      <alignment horizontal="centerContinuous"/>
    </xf>
    <xf numFmtId="0" fontId="2" fillId="0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Continuous"/>
    </xf>
    <xf numFmtId="165" fontId="2" fillId="0" borderId="2" xfId="0" applyNumberFormat="1" applyFont="1" applyBorder="1" applyAlignment="1">
      <alignment horizontal="left"/>
    </xf>
    <xf numFmtId="165" fontId="2" fillId="0" borderId="3" xfId="0" applyNumberFormat="1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3" fontId="2" fillId="0" borderId="7" xfId="0" applyNumberFormat="1" applyFont="1" applyFill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5" fontId="2" fillId="0" borderId="7" xfId="0" applyNumberFormat="1" applyFont="1" applyBorder="1" applyAlignment="1">
      <alignment horizontal="center"/>
    </xf>
    <xf numFmtId="165" fontId="2" fillId="0" borderId="7" xfId="0" applyNumberFormat="1" applyFont="1" applyFill="1" applyBorder="1" applyAlignment="1">
      <alignment horizontal="center"/>
    </xf>
    <xf numFmtId="166" fontId="2" fillId="0" borderId="8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Protection="1">
      <protection locked="0"/>
    </xf>
    <xf numFmtId="0" fontId="2" fillId="0" borderId="0" xfId="0" applyFont="1" applyBorder="1" applyProtection="1">
      <protection locked="0"/>
    </xf>
    <xf numFmtId="3" fontId="2" fillId="0" borderId="0" xfId="0" applyNumberFormat="1" applyFont="1" applyFill="1" applyBorder="1" applyProtection="1">
      <protection locked="0"/>
    </xf>
    <xf numFmtId="165" fontId="2" fillId="0" borderId="0" xfId="0" applyNumberFormat="1" applyFont="1" applyBorder="1" applyAlignment="1">
      <alignment horizontal="right"/>
    </xf>
    <xf numFmtId="166" fontId="2" fillId="0" borderId="11" xfId="0" applyNumberFormat="1" applyFont="1" applyBorder="1" applyAlignment="1">
      <alignment horizontal="right"/>
    </xf>
    <xf numFmtId="0" fontId="2" fillId="0" borderId="10" xfId="0" applyFont="1" applyBorder="1"/>
    <xf numFmtId="164" fontId="2" fillId="0" borderId="0" xfId="0" applyNumberFormat="1" applyFont="1" applyFill="1" applyBorder="1"/>
    <xf numFmtId="167" fontId="2" fillId="0" borderId="0" xfId="0" applyNumberFormat="1" applyFont="1" applyFill="1" applyBorder="1"/>
    <xf numFmtId="167" fontId="2" fillId="0" borderId="0" xfId="0" applyNumberFormat="1" applyFont="1" applyFill="1" applyBorder="1" applyAlignment="1">
      <alignment horizontal="right"/>
    </xf>
    <xf numFmtId="167" fontId="2" fillId="0" borderId="0" xfId="0" applyNumberFormat="1" applyFont="1" applyBorder="1"/>
    <xf numFmtId="168" fontId="2" fillId="0" borderId="11" xfId="0" applyNumberFormat="1" applyFont="1" applyBorder="1" applyAlignment="1">
      <alignment horizontal="right"/>
    </xf>
    <xf numFmtId="0" fontId="3" fillId="0" borderId="12" xfId="0" applyFont="1" applyBorder="1" applyProtection="1">
      <protection locked="0"/>
    </xf>
    <xf numFmtId="0" fontId="2" fillId="0" borderId="3" xfId="0" applyFont="1" applyBorder="1" applyProtection="1">
      <protection locked="0"/>
    </xf>
    <xf numFmtId="3" fontId="2" fillId="0" borderId="3" xfId="0" applyNumberFormat="1" applyFont="1" applyFill="1" applyBorder="1"/>
    <xf numFmtId="164" fontId="2" fillId="0" borderId="3" xfId="0" applyNumberFormat="1" applyFont="1" applyBorder="1"/>
    <xf numFmtId="167" fontId="2" fillId="0" borderId="3" xfId="0" applyNumberFormat="1" applyFont="1" applyFill="1" applyBorder="1"/>
    <xf numFmtId="165" fontId="2" fillId="0" borderId="3" xfId="0" applyNumberFormat="1" applyFont="1" applyFill="1" applyBorder="1"/>
    <xf numFmtId="167" fontId="2" fillId="0" borderId="3" xfId="0" applyNumberFormat="1" applyFont="1" applyFill="1" applyBorder="1" applyAlignment="1">
      <alignment horizontal="right"/>
    </xf>
    <xf numFmtId="165" fontId="2" fillId="0" borderId="3" xfId="0" applyNumberFormat="1" applyFont="1" applyBorder="1" applyAlignment="1">
      <alignment horizontal="right"/>
    </xf>
    <xf numFmtId="167" fontId="2" fillId="0" borderId="3" xfId="0" applyNumberFormat="1" applyFont="1" applyBorder="1"/>
    <xf numFmtId="168" fontId="2" fillId="0" borderId="4" xfId="0" applyNumberFormat="1" applyFont="1" applyBorder="1" applyAlignment="1">
      <alignment horizontal="right"/>
    </xf>
    <xf numFmtId="167" fontId="2" fillId="0" borderId="13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7" fontId="2" fillId="0" borderId="9" xfId="0" applyNumberFormat="1" applyFont="1" applyBorder="1" applyAlignment="1">
      <alignment horizontal="center"/>
    </xf>
    <xf numFmtId="0" fontId="2" fillId="0" borderId="10" xfId="0" applyFont="1" applyFill="1" applyBorder="1"/>
    <xf numFmtId="168" fontId="2" fillId="0" borderId="11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10" fontId="2" fillId="0" borderId="14" xfId="0" applyNumberFormat="1" applyFont="1" applyBorder="1" applyAlignment="1">
      <alignment horizontal="center"/>
    </xf>
    <xf numFmtId="10" fontId="2" fillId="0" borderId="0" xfId="1" applyNumberFormat="1" applyFont="1" applyFill="1" applyBorder="1" applyAlignment="1">
      <alignment horizontal="center"/>
    </xf>
    <xf numFmtId="3" fontId="2" fillId="0" borderId="2" xfId="0" applyNumberFormat="1" applyFont="1" applyFill="1" applyBorder="1"/>
    <xf numFmtId="167" fontId="2" fillId="0" borderId="2" xfId="0" applyNumberFormat="1" applyFont="1" applyFill="1" applyBorder="1" applyAlignment="1">
      <alignment horizontal="right"/>
    </xf>
    <xf numFmtId="168" fontId="2" fillId="0" borderId="15" xfId="0" applyNumberFormat="1" applyFont="1" applyBorder="1" applyAlignment="1">
      <alignment horizontal="right"/>
    </xf>
    <xf numFmtId="168" fontId="2" fillId="0" borderId="11" xfId="0" applyNumberFormat="1" applyFont="1" applyBorder="1"/>
    <xf numFmtId="167" fontId="2" fillId="0" borderId="2" xfId="0" applyNumberFormat="1" applyFont="1" applyBorder="1" applyAlignment="1">
      <alignment horizontal="right"/>
    </xf>
    <xf numFmtId="0" fontId="2" fillId="0" borderId="6" xfId="0" applyFont="1" applyBorder="1"/>
    <xf numFmtId="0" fontId="2" fillId="0" borderId="7" xfId="0" applyFont="1" applyBorder="1"/>
    <xf numFmtId="3" fontId="2" fillId="0" borderId="7" xfId="0" applyNumberFormat="1" applyFont="1" applyFill="1" applyBorder="1"/>
    <xf numFmtId="164" fontId="2" fillId="0" borderId="7" xfId="0" applyNumberFormat="1" applyFont="1" applyFill="1" applyBorder="1"/>
    <xf numFmtId="167" fontId="2" fillId="0" borderId="7" xfId="0" applyNumberFormat="1" applyFont="1" applyFill="1" applyBorder="1"/>
    <xf numFmtId="165" fontId="2" fillId="0" borderId="7" xfId="0" applyNumberFormat="1" applyFont="1" applyFill="1" applyBorder="1"/>
    <xf numFmtId="167" fontId="2" fillId="0" borderId="7" xfId="0" applyNumberFormat="1" applyFont="1" applyFill="1" applyBorder="1" applyAlignment="1">
      <alignment horizontal="right"/>
    </xf>
    <xf numFmtId="165" fontId="2" fillId="0" borderId="7" xfId="0" applyNumberFormat="1" applyFont="1" applyBorder="1" applyAlignment="1">
      <alignment horizontal="right"/>
    </xf>
    <xf numFmtId="167" fontId="2" fillId="0" borderId="7" xfId="0" applyNumberFormat="1" applyFont="1" applyBorder="1"/>
    <xf numFmtId="168" fontId="2" fillId="0" borderId="8" xfId="0" applyNumberFormat="1" applyFont="1" applyBorder="1" applyAlignment="1">
      <alignment horizontal="right"/>
    </xf>
    <xf numFmtId="168" fontId="2" fillId="0" borderId="0" xfId="0" applyNumberFormat="1" applyFont="1" applyBorder="1" applyAlignment="1">
      <alignment horizontal="right"/>
    </xf>
    <xf numFmtId="3" fontId="2" fillId="0" borderId="0" xfId="0" applyNumberFormat="1" applyFont="1" applyFill="1"/>
    <xf numFmtId="164" fontId="2" fillId="0" borderId="0" xfId="0" applyNumberFormat="1" applyFont="1"/>
    <xf numFmtId="165" fontId="2" fillId="0" borderId="0" xfId="0" applyNumberFormat="1" applyFont="1"/>
    <xf numFmtId="165" fontId="2" fillId="0" borderId="0" xfId="0" applyNumberFormat="1" applyFont="1" applyFill="1"/>
    <xf numFmtId="166" fontId="2" fillId="0" borderId="0" xfId="0" applyNumberFormat="1" applyFont="1" applyAlignment="1">
      <alignment horizontal="right"/>
    </xf>
    <xf numFmtId="166" fontId="2" fillId="0" borderId="0" xfId="0" applyNumberFormat="1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tabSelected="1" zoomScale="90" zoomScaleNormal="90" zoomScaleSheetLayoutView="90" workbookViewId="0">
      <selection activeCell="D32" sqref="D32"/>
    </sheetView>
  </sheetViews>
  <sheetFormatPr defaultColWidth="9.140625" defaultRowHeight="12.75" x14ac:dyDescent="0.2"/>
  <cols>
    <col min="1" max="1" width="2.42578125" style="1" customWidth="1"/>
    <col min="2" max="2" width="31.7109375" style="1" customWidth="1"/>
    <col min="3" max="3" width="9.7109375" style="1" customWidth="1"/>
    <col min="4" max="4" width="15.140625" style="87" bestFit="1" customWidth="1"/>
    <col min="5" max="5" width="10.42578125" style="88" customWidth="1"/>
    <col min="6" max="6" width="13.5703125" style="89" customWidth="1"/>
    <col min="7" max="7" width="3" style="16" customWidth="1"/>
    <col min="8" max="8" width="10.42578125" style="90" customWidth="1"/>
    <col min="9" max="9" width="14" style="89" bestFit="1" customWidth="1"/>
    <col min="10" max="10" width="2.85546875" style="89" customWidth="1"/>
    <col min="11" max="11" width="13.140625" style="89" customWidth="1"/>
    <col min="12" max="12" width="10.42578125" style="91" customWidth="1"/>
    <col min="13" max="13" width="2.85546875" style="92" customWidth="1"/>
    <col min="14" max="14" width="2.140625" style="20" customWidth="1"/>
    <col min="15" max="15" width="14.5703125" style="1" bestFit="1" customWidth="1"/>
    <col min="16" max="16" width="2.85546875" style="1" customWidth="1"/>
    <col min="17" max="16384" width="9.140625" style="1"/>
  </cols>
  <sheetData>
    <row r="1" spans="1:16" x14ac:dyDescent="0.2">
      <c r="B1" s="2" t="s">
        <v>0</v>
      </c>
      <c r="C1" s="3"/>
      <c r="D1" s="4"/>
      <c r="E1" s="5"/>
      <c r="F1" s="6"/>
      <c r="G1" s="7"/>
      <c r="H1" s="8"/>
      <c r="I1" s="6"/>
      <c r="J1" s="6"/>
      <c r="K1" s="6"/>
      <c r="L1" s="9"/>
      <c r="M1" s="9"/>
      <c r="N1" s="10"/>
      <c r="O1" s="3"/>
      <c r="P1" s="3"/>
    </row>
    <row r="2" spans="1:16" x14ac:dyDescent="0.2">
      <c r="B2" s="11" t="s">
        <v>1</v>
      </c>
      <c r="C2" s="12"/>
      <c r="D2" s="8"/>
      <c r="E2" s="6"/>
      <c r="F2" s="6"/>
      <c r="G2" s="8"/>
      <c r="H2" s="8"/>
      <c r="I2" s="6"/>
      <c r="J2" s="6"/>
      <c r="K2" s="6"/>
      <c r="L2" s="6"/>
      <c r="M2" s="9"/>
      <c r="N2" s="10"/>
      <c r="O2" s="3"/>
      <c r="P2" s="3"/>
    </row>
    <row r="3" spans="1:16" x14ac:dyDescent="0.2">
      <c r="B3" s="11" t="s">
        <v>2</v>
      </c>
      <c r="C3" s="12"/>
      <c r="D3" s="8"/>
      <c r="E3" s="6"/>
      <c r="F3" s="6"/>
      <c r="G3" s="8"/>
      <c r="H3" s="8"/>
      <c r="I3" s="6"/>
      <c r="J3" s="6"/>
      <c r="K3" s="6"/>
      <c r="L3" s="6"/>
      <c r="M3" s="9"/>
      <c r="N3" s="10"/>
      <c r="O3" s="3"/>
      <c r="P3" s="3"/>
    </row>
    <row r="4" spans="1:16" x14ac:dyDescent="0.2">
      <c r="B4" s="11" t="s">
        <v>3</v>
      </c>
      <c r="C4" s="12"/>
      <c r="D4" s="8"/>
      <c r="E4" s="6"/>
      <c r="F4" s="6"/>
      <c r="G4" s="8"/>
      <c r="H4" s="8"/>
      <c r="I4" s="6"/>
      <c r="J4" s="6"/>
      <c r="K4" s="6"/>
      <c r="L4" s="6"/>
      <c r="M4" s="9"/>
      <c r="N4" s="10"/>
      <c r="O4" s="3"/>
      <c r="P4" s="3"/>
    </row>
    <row r="5" spans="1:16" x14ac:dyDescent="0.2">
      <c r="B5" s="11"/>
      <c r="C5" s="12"/>
      <c r="D5" s="4"/>
      <c r="E5" s="5"/>
      <c r="F5" s="6"/>
      <c r="G5" s="7"/>
      <c r="H5" s="8"/>
      <c r="I5" s="6"/>
      <c r="J5" s="6"/>
      <c r="K5" s="6"/>
      <c r="L5" s="9"/>
      <c r="M5" s="9"/>
      <c r="N5" s="10"/>
      <c r="O5" s="13"/>
      <c r="P5" s="3"/>
    </row>
    <row r="6" spans="1:16" s="14" customFormat="1" x14ac:dyDescent="0.2">
      <c r="B6" s="15"/>
      <c r="C6" s="13"/>
      <c r="D6" s="16"/>
      <c r="E6" s="17"/>
      <c r="F6" s="18"/>
      <c r="G6" s="16"/>
      <c r="H6" s="19"/>
      <c r="I6" s="18"/>
      <c r="J6" s="18"/>
      <c r="K6" s="18"/>
      <c r="L6" s="20"/>
      <c r="M6" s="21"/>
      <c r="N6" s="21"/>
    </row>
    <row r="7" spans="1:16" x14ac:dyDescent="0.2">
      <c r="B7" s="22"/>
      <c r="C7" s="23"/>
      <c r="D7" s="24" t="s">
        <v>4</v>
      </c>
      <c r="E7" s="25" t="s">
        <v>5</v>
      </c>
      <c r="F7" s="26"/>
      <c r="G7" s="27"/>
      <c r="H7" s="28" t="s">
        <v>6</v>
      </c>
      <c r="I7" s="26"/>
      <c r="J7" s="29"/>
      <c r="K7" s="30" t="s">
        <v>7</v>
      </c>
      <c r="L7" s="31"/>
      <c r="M7" s="21"/>
      <c r="N7" s="10"/>
      <c r="O7" s="32" t="s">
        <v>8</v>
      </c>
    </row>
    <row r="8" spans="1:16" x14ac:dyDescent="0.2">
      <c r="B8" s="33" t="s">
        <v>9</v>
      </c>
      <c r="C8" s="34" t="s">
        <v>10</v>
      </c>
      <c r="D8" s="35" t="s">
        <v>11</v>
      </c>
      <c r="E8" s="36" t="s">
        <v>12</v>
      </c>
      <c r="F8" s="37" t="s">
        <v>13</v>
      </c>
      <c r="G8" s="35"/>
      <c r="H8" s="38" t="s">
        <v>12</v>
      </c>
      <c r="I8" s="37" t="s">
        <v>13</v>
      </c>
      <c r="J8" s="37"/>
      <c r="K8" s="37" t="s">
        <v>14</v>
      </c>
      <c r="L8" s="39" t="s">
        <v>15</v>
      </c>
      <c r="M8" s="21"/>
      <c r="N8" s="40"/>
      <c r="O8" s="41" t="s">
        <v>16</v>
      </c>
    </row>
    <row r="9" spans="1:16" x14ac:dyDescent="0.2">
      <c r="A9" s="14"/>
      <c r="B9" s="42"/>
      <c r="C9" s="43"/>
      <c r="D9" s="16"/>
      <c r="E9" s="17"/>
      <c r="F9" s="18"/>
      <c r="G9" s="44"/>
      <c r="H9" s="19"/>
      <c r="I9" s="45"/>
      <c r="J9" s="45"/>
      <c r="K9" s="18"/>
      <c r="L9" s="46"/>
      <c r="M9" s="21"/>
      <c r="O9" s="14"/>
    </row>
    <row r="10" spans="1:16" x14ac:dyDescent="0.2">
      <c r="A10" s="14"/>
      <c r="B10" s="47"/>
      <c r="C10" s="14"/>
      <c r="D10" s="16"/>
      <c r="E10" s="48"/>
      <c r="F10" s="49"/>
      <c r="H10" s="19"/>
      <c r="I10" s="50"/>
      <c r="J10" s="45"/>
      <c r="K10" s="51"/>
      <c r="L10" s="52"/>
      <c r="M10" s="21"/>
      <c r="N10" s="21"/>
    </row>
    <row r="11" spans="1:16" x14ac:dyDescent="0.2">
      <c r="A11" s="14"/>
      <c r="B11" s="53" t="s">
        <v>17</v>
      </c>
      <c r="C11" s="54"/>
      <c r="D11" s="55"/>
      <c r="E11" s="56"/>
      <c r="F11" s="57"/>
      <c r="G11" s="55"/>
      <c r="H11" s="58"/>
      <c r="I11" s="59"/>
      <c r="J11" s="60"/>
      <c r="K11" s="61"/>
      <c r="L11" s="62"/>
      <c r="M11" s="21"/>
      <c r="N11" s="21"/>
    </row>
    <row r="12" spans="1:16" x14ac:dyDescent="0.2">
      <c r="A12" s="14"/>
      <c r="B12" s="47"/>
      <c r="C12" s="14"/>
      <c r="D12" s="16"/>
      <c r="E12" s="17"/>
      <c r="F12" s="49"/>
      <c r="H12" s="19"/>
      <c r="I12" s="50"/>
      <c r="J12" s="45"/>
      <c r="K12" s="51"/>
      <c r="L12" s="52"/>
      <c r="M12" s="21"/>
      <c r="N12" s="21"/>
      <c r="O12" s="32" t="s">
        <v>18</v>
      </c>
    </row>
    <row r="13" spans="1:16" x14ac:dyDescent="0.2">
      <c r="A13" s="14"/>
      <c r="B13" s="42" t="s">
        <v>19</v>
      </c>
      <c r="C13" s="43" t="s">
        <v>20</v>
      </c>
      <c r="D13" s="16">
        <v>12</v>
      </c>
      <c r="E13" s="19">
        <v>1082.81</v>
      </c>
      <c r="F13" s="49">
        <f>ROUND(D13*E13,2)</f>
        <v>12993.72</v>
      </c>
      <c r="H13" s="19">
        <v>5000</v>
      </c>
      <c r="I13" s="50">
        <f>ROUND(D13*H13,2)</f>
        <v>60000</v>
      </c>
      <c r="J13" s="45"/>
      <c r="K13" s="51">
        <f>I13-F13</f>
        <v>47006.28</v>
      </c>
      <c r="L13" s="52">
        <f t="shared" ref="L13:L14" si="0">IFERROR(K13/F13, )</f>
        <v>3.6176152787654345</v>
      </c>
      <c r="M13" s="21"/>
      <c r="N13" s="21"/>
      <c r="O13" s="63">
        <v>196026.29266987136</v>
      </c>
    </row>
    <row r="14" spans="1:16" x14ac:dyDescent="0.2">
      <c r="A14" s="14"/>
      <c r="B14" s="47" t="s">
        <v>21</v>
      </c>
      <c r="C14" s="14" t="s">
        <v>22</v>
      </c>
      <c r="D14" s="16">
        <v>0</v>
      </c>
      <c r="E14" s="19">
        <v>1.45</v>
      </c>
      <c r="F14" s="49">
        <f>ROUND(D14*E14,2)</f>
        <v>0</v>
      </c>
      <c r="H14" s="19"/>
      <c r="I14" s="50">
        <f>ROUND(D14*H14,2)</f>
        <v>0</v>
      </c>
      <c r="J14" s="45"/>
      <c r="K14" s="51">
        <f>I14-F14</f>
        <v>0</v>
      </c>
      <c r="L14" s="52">
        <f t="shared" si="0"/>
        <v>0</v>
      </c>
      <c r="M14" s="21"/>
      <c r="N14" s="21"/>
      <c r="O14" s="63" t="s">
        <v>23</v>
      </c>
    </row>
    <row r="15" spans="1:16" x14ac:dyDescent="0.2">
      <c r="A15" s="14"/>
      <c r="B15" s="47" t="s">
        <v>24</v>
      </c>
      <c r="C15" s="14"/>
      <c r="D15" s="16"/>
      <c r="E15" s="19"/>
      <c r="F15" s="50">
        <v>0</v>
      </c>
      <c r="H15" s="19"/>
      <c r="I15" s="50">
        <f>F15</f>
        <v>0</v>
      </c>
      <c r="J15" s="45"/>
      <c r="K15" s="64"/>
      <c r="L15" s="52">
        <f>IFERROR(K15/F15, )</f>
        <v>0</v>
      </c>
      <c r="M15" s="21"/>
      <c r="N15" s="21"/>
      <c r="O15" s="65">
        <f>I26-O13</f>
        <v>-93.082669871335384</v>
      </c>
    </row>
    <row r="16" spans="1:16" x14ac:dyDescent="0.2">
      <c r="A16" s="14"/>
      <c r="B16" s="66"/>
      <c r="C16" s="14"/>
      <c r="D16" s="16"/>
      <c r="E16" s="48"/>
      <c r="F16" s="49"/>
      <c r="H16" s="48"/>
      <c r="I16" s="50"/>
      <c r="J16" s="45"/>
      <c r="K16" s="64"/>
      <c r="L16" s="67"/>
      <c r="M16" s="21"/>
      <c r="N16" s="21"/>
      <c r="O16" s="68"/>
    </row>
    <row r="17" spans="1:15" x14ac:dyDescent="0.2">
      <c r="A17" s="14"/>
      <c r="B17" s="47" t="s">
        <v>25</v>
      </c>
      <c r="C17" s="14"/>
      <c r="D17" s="16"/>
      <c r="E17" s="18"/>
      <c r="F17" s="49"/>
      <c r="H17" s="48"/>
      <c r="I17" s="50"/>
      <c r="J17" s="45"/>
      <c r="K17" s="64"/>
      <c r="L17" s="67"/>
      <c r="M17" s="21"/>
      <c r="N17" s="21"/>
      <c r="O17" s="69">
        <f>(O13-I13-I14-I15)/SUM(F18:F23)</f>
        <v>0.10480248190094815</v>
      </c>
    </row>
    <row r="18" spans="1:15" x14ac:dyDescent="0.2">
      <c r="A18" s="14"/>
      <c r="B18" s="47" t="s">
        <v>26</v>
      </c>
      <c r="C18" s="14" t="s">
        <v>27</v>
      </c>
      <c r="D18" s="16">
        <v>300000</v>
      </c>
      <c r="E18" s="48">
        <v>0.20754</v>
      </c>
      <c r="F18" s="49">
        <f t="shared" ref="F18:F23" si="1">ROUND(D18*E18,2)</f>
        <v>62262</v>
      </c>
      <c r="H18" s="48">
        <f>ROUND(E18*$O$17,5)</f>
        <v>2.1749999999999999E-2</v>
      </c>
      <c r="I18" s="50">
        <f t="shared" ref="I18:I23" si="2">ROUND(D18*H18,2)</f>
        <v>6525</v>
      </c>
      <c r="J18" s="45"/>
      <c r="K18" s="51">
        <f t="shared" ref="K18:K23" si="3">I18-F18</f>
        <v>-55737</v>
      </c>
      <c r="L18" s="52">
        <f t="shared" ref="L18:L23" si="4">IFERROR(K18/F18, )</f>
        <v>-0.89520092512286786</v>
      </c>
      <c r="M18" s="21"/>
      <c r="N18" s="21"/>
      <c r="O18" s="70"/>
    </row>
    <row r="19" spans="1:15" x14ac:dyDescent="0.2">
      <c r="A19" s="14"/>
      <c r="B19" s="47" t="s">
        <v>28</v>
      </c>
      <c r="C19" s="14" t="s">
        <v>27</v>
      </c>
      <c r="D19" s="16">
        <v>300000</v>
      </c>
      <c r="E19" s="48">
        <v>0.12540999999999999</v>
      </c>
      <c r="F19" s="49">
        <f t="shared" si="1"/>
        <v>37623</v>
      </c>
      <c r="H19" s="48">
        <f t="shared" ref="H19:H23" si="5">ROUND(E19*$O$17,5)</f>
        <v>1.3140000000000001E-2</v>
      </c>
      <c r="I19" s="50">
        <f t="shared" si="2"/>
        <v>3942</v>
      </c>
      <c r="J19" s="45"/>
      <c r="K19" s="51">
        <f t="shared" si="3"/>
        <v>-33681</v>
      </c>
      <c r="L19" s="52">
        <f t="shared" si="4"/>
        <v>-0.89522366637429229</v>
      </c>
      <c r="M19" s="21"/>
      <c r="N19" s="21"/>
      <c r="O19" s="70"/>
    </row>
    <row r="20" spans="1:15" x14ac:dyDescent="0.2">
      <c r="A20" s="14"/>
      <c r="B20" s="47" t="s">
        <v>29</v>
      </c>
      <c r="C20" s="14" t="s">
        <v>27</v>
      </c>
      <c r="D20" s="16">
        <v>600000</v>
      </c>
      <c r="E20" s="48">
        <v>7.9810000000000006E-2</v>
      </c>
      <c r="F20" s="49">
        <f t="shared" si="1"/>
        <v>47886</v>
      </c>
      <c r="H20" s="48">
        <f t="shared" si="5"/>
        <v>8.3599999999999994E-3</v>
      </c>
      <c r="I20" s="50">
        <f t="shared" si="2"/>
        <v>5016</v>
      </c>
      <c r="J20" s="45"/>
      <c r="K20" s="51">
        <f t="shared" si="3"/>
        <v>-42870</v>
      </c>
      <c r="L20" s="52">
        <f t="shared" si="4"/>
        <v>-0.89525122165142212</v>
      </c>
      <c r="M20" s="21"/>
      <c r="N20" s="21"/>
    </row>
    <row r="21" spans="1:15" x14ac:dyDescent="0.2">
      <c r="A21" s="14"/>
      <c r="B21" s="47" t="s">
        <v>30</v>
      </c>
      <c r="C21" s="14" t="s">
        <v>27</v>
      </c>
      <c r="D21" s="16">
        <v>1200000</v>
      </c>
      <c r="E21" s="48">
        <v>5.117E-2</v>
      </c>
      <c r="F21" s="49">
        <f t="shared" si="1"/>
        <v>61404</v>
      </c>
      <c r="H21" s="48">
        <f t="shared" si="5"/>
        <v>5.3600000000000002E-3</v>
      </c>
      <c r="I21" s="50">
        <f t="shared" si="2"/>
        <v>6432</v>
      </c>
      <c r="J21" s="45"/>
      <c r="K21" s="51">
        <f t="shared" si="3"/>
        <v>-54972</v>
      </c>
      <c r="L21" s="52">
        <f t="shared" si="4"/>
        <v>-0.89525112370529603</v>
      </c>
      <c r="M21" s="21"/>
      <c r="N21" s="21"/>
    </row>
    <row r="22" spans="1:15" x14ac:dyDescent="0.2">
      <c r="A22" s="14"/>
      <c r="B22" s="47" t="s">
        <v>31</v>
      </c>
      <c r="C22" s="14" t="s">
        <v>27</v>
      </c>
      <c r="D22" s="16">
        <v>3600000</v>
      </c>
      <c r="E22" s="48">
        <v>3.6830000000000002E-2</v>
      </c>
      <c r="F22" s="49">
        <f t="shared" si="1"/>
        <v>132588</v>
      </c>
      <c r="H22" s="48">
        <f t="shared" si="5"/>
        <v>3.8600000000000001E-3</v>
      </c>
      <c r="I22" s="50">
        <f t="shared" si="2"/>
        <v>13896</v>
      </c>
      <c r="J22" s="45"/>
      <c r="K22" s="51">
        <f t="shared" si="3"/>
        <v>-118692</v>
      </c>
      <c r="L22" s="52">
        <f t="shared" si="4"/>
        <v>-0.89519413521585667</v>
      </c>
      <c r="M22" s="21"/>
      <c r="N22" s="21"/>
    </row>
    <row r="23" spans="1:15" x14ac:dyDescent="0.2">
      <c r="A23" s="14"/>
      <c r="B23" s="47" t="s">
        <v>32</v>
      </c>
      <c r="C23" s="14" t="s">
        <v>27</v>
      </c>
      <c r="D23" s="16">
        <v>38508541</v>
      </c>
      <c r="E23" s="48">
        <v>2.4830000000000001E-2</v>
      </c>
      <c r="F23" s="49">
        <f t="shared" si="1"/>
        <v>956167.07</v>
      </c>
      <c r="H23" s="48">
        <f t="shared" si="5"/>
        <v>2.5999999999999999E-3</v>
      </c>
      <c r="I23" s="50">
        <f t="shared" si="2"/>
        <v>100122.21</v>
      </c>
      <c r="J23" s="45"/>
      <c r="K23" s="51">
        <f t="shared" si="3"/>
        <v>-856044.86</v>
      </c>
      <c r="L23" s="52">
        <f t="shared" si="4"/>
        <v>-0.89528795422749707</v>
      </c>
      <c r="M23" s="21"/>
      <c r="N23" s="21"/>
    </row>
    <row r="24" spans="1:15" x14ac:dyDescent="0.2">
      <c r="A24" s="14"/>
      <c r="B24" s="42" t="s">
        <v>33</v>
      </c>
      <c r="C24" s="14"/>
      <c r="D24" s="71">
        <f>SUM(D18:D23)</f>
        <v>44508541</v>
      </c>
      <c r="E24" s="48"/>
      <c r="F24" s="72">
        <f>SUM(F13:F23)</f>
        <v>1310923.79</v>
      </c>
      <c r="H24" s="48"/>
      <c r="I24" s="72">
        <f>SUM(I13:I23)</f>
        <v>195933.21000000002</v>
      </c>
      <c r="J24" s="45"/>
      <c r="K24" s="72">
        <f>SUM(K13:K23)</f>
        <v>-1114990.58</v>
      </c>
      <c r="L24" s="73">
        <f>IFERROR(K24/F24, )</f>
        <v>-0.85053806217064687</v>
      </c>
      <c r="M24" s="21"/>
      <c r="N24" s="21"/>
    </row>
    <row r="25" spans="1:15" x14ac:dyDescent="0.2">
      <c r="A25" s="14"/>
      <c r="B25" s="47"/>
      <c r="C25" s="43"/>
      <c r="D25" s="16"/>
      <c r="E25" s="48"/>
      <c r="F25" s="49"/>
      <c r="H25" s="19"/>
      <c r="I25" s="50"/>
      <c r="J25" s="45"/>
      <c r="K25" s="51"/>
      <c r="L25" s="74"/>
      <c r="M25" s="21"/>
      <c r="N25" s="21"/>
    </row>
    <row r="26" spans="1:15" x14ac:dyDescent="0.2">
      <c r="A26" s="14"/>
      <c r="B26" s="47" t="s">
        <v>34</v>
      </c>
      <c r="C26" s="14"/>
      <c r="D26" s="16"/>
      <c r="E26" s="18"/>
      <c r="F26" s="72">
        <f>F24</f>
        <v>1310923.79</v>
      </c>
      <c r="H26" s="19"/>
      <c r="I26" s="72">
        <f>I24</f>
        <v>195933.21000000002</v>
      </c>
      <c r="J26" s="45"/>
      <c r="K26" s="75">
        <f>K24</f>
        <v>-1114990.58</v>
      </c>
      <c r="L26" s="73">
        <f>IFERROR(K26/F26, )</f>
        <v>-0.85053806217064687</v>
      </c>
      <c r="M26" s="21"/>
      <c r="N26" s="21"/>
    </row>
    <row r="27" spans="1:15" x14ac:dyDescent="0.2">
      <c r="A27" s="14"/>
      <c r="B27" s="76"/>
      <c r="C27" s="77"/>
      <c r="D27" s="78"/>
      <c r="E27" s="79"/>
      <c r="F27" s="80"/>
      <c r="G27" s="78"/>
      <c r="H27" s="81"/>
      <c r="I27" s="82"/>
      <c r="J27" s="83"/>
      <c r="K27" s="84"/>
      <c r="L27" s="85"/>
      <c r="M27" s="21"/>
      <c r="N27" s="21"/>
    </row>
    <row r="28" spans="1:15" x14ac:dyDescent="0.2">
      <c r="A28" s="14"/>
      <c r="B28" s="14"/>
      <c r="C28" s="14"/>
      <c r="D28" s="16"/>
      <c r="E28" s="48"/>
      <c r="F28" s="49"/>
      <c r="H28" s="19"/>
      <c r="I28" s="50"/>
      <c r="J28" s="45"/>
      <c r="K28" s="51"/>
      <c r="L28" s="86"/>
      <c r="M28" s="21"/>
      <c r="N28" s="21"/>
    </row>
    <row r="29" spans="1:15" x14ac:dyDescent="0.2">
      <c r="A29" s="14"/>
      <c r="B29" s="14"/>
      <c r="C29" s="14"/>
      <c r="D29" s="16"/>
      <c r="E29" s="48"/>
      <c r="F29" s="49"/>
      <c r="H29" s="19"/>
      <c r="I29" s="50"/>
      <c r="J29" s="45"/>
      <c r="K29" s="51"/>
      <c r="L29" s="86"/>
      <c r="M29" s="21"/>
      <c r="N29" s="21"/>
    </row>
    <row r="30" spans="1:15" x14ac:dyDescent="0.2">
      <c r="A30" s="14"/>
      <c r="B30" s="14"/>
      <c r="C30" s="14"/>
      <c r="D30" s="16"/>
      <c r="E30" s="48"/>
      <c r="F30" s="49"/>
      <c r="H30" s="19"/>
      <c r="I30" s="50"/>
      <c r="J30" s="45"/>
      <c r="K30" s="51"/>
      <c r="L30" s="86"/>
      <c r="M30" s="21"/>
      <c r="N30" s="21"/>
    </row>
    <row r="31" spans="1:15" x14ac:dyDescent="0.2">
      <c r="A31" s="14"/>
      <c r="B31" s="14"/>
      <c r="C31" s="14"/>
      <c r="D31" s="16"/>
      <c r="E31" s="48"/>
      <c r="F31" s="49"/>
      <c r="H31" s="19"/>
      <c r="I31" s="50"/>
      <c r="J31" s="45"/>
      <c r="K31" s="51"/>
      <c r="L31" s="86"/>
      <c r="M31" s="21"/>
      <c r="N31" s="21"/>
    </row>
    <row r="32" spans="1:15" x14ac:dyDescent="0.2">
      <c r="A32" s="14"/>
      <c r="B32" s="14"/>
      <c r="C32" s="14"/>
      <c r="D32" s="16"/>
      <c r="E32" s="48"/>
      <c r="F32" s="49"/>
      <c r="H32" s="19"/>
      <c r="I32" s="50"/>
      <c r="J32" s="45"/>
      <c r="K32" s="51"/>
      <c r="L32" s="86"/>
      <c r="M32" s="21"/>
      <c r="N32" s="21"/>
    </row>
    <row r="33" spans="1:14" x14ac:dyDescent="0.2">
      <c r="A33" s="14"/>
      <c r="B33" s="14"/>
      <c r="C33" s="14"/>
      <c r="D33" s="16"/>
      <c r="E33" s="48"/>
      <c r="F33" s="49"/>
      <c r="H33" s="19"/>
      <c r="I33" s="50"/>
      <c r="J33" s="45"/>
      <c r="K33" s="51"/>
      <c r="L33" s="86"/>
      <c r="M33" s="21"/>
      <c r="N33" s="21"/>
    </row>
    <row r="34" spans="1:14" x14ac:dyDescent="0.2">
      <c r="A34" s="14"/>
      <c r="B34" s="14"/>
      <c r="C34" s="14"/>
      <c r="D34" s="16"/>
      <c r="E34" s="48"/>
      <c r="F34" s="49"/>
      <c r="H34" s="19"/>
      <c r="I34" s="50"/>
      <c r="J34" s="45"/>
      <c r="K34" s="51"/>
      <c r="L34" s="86"/>
      <c r="M34" s="21"/>
      <c r="N34" s="21"/>
    </row>
    <row r="35" spans="1:14" x14ac:dyDescent="0.2">
      <c r="A35" s="14"/>
      <c r="B35" s="14"/>
      <c r="C35" s="14"/>
      <c r="D35" s="16"/>
      <c r="E35" s="48"/>
      <c r="F35" s="49"/>
      <c r="H35" s="19"/>
      <c r="I35" s="50"/>
      <c r="J35" s="45"/>
      <c r="K35" s="51"/>
      <c r="L35" s="86"/>
      <c r="M35" s="21"/>
      <c r="N35" s="21"/>
    </row>
  </sheetData>
  <mergeCells count="1">
    <mergeCell ref="K7:L7"/>
  </mergeCells>
  <printOptions horizontalCentered="1"/>
  <pageMargins left="0.5" right="0.5" top="1" bottom="1" header="0.75" footer="0.5"/>
  <pageSetup scale="82" fitToHeight="2" orientation="landscape" blackAndWhite="1" r:id="rId1"/>
  <headerFooter alignWithMargins="0">
    <oddFooter>&amp;R&amp;A
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51A869FC564E24E898CF4C8794BB580" ma:contentTypeVersion="24" ma:contentTypeDescription="" ma:contentTypeScope="" ma:versionID="49cba3d21e268f439e5e06a001ee856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2023-05-25T07:00:00+00:00</OpenedDate>
    <SignificantOrder xmlns="dc463f71-b30c-4ab2-9473-d307f9d35888">false</SignificantOrder>
    <Date1 xmlns="dc463f71-b30c-4ab2-9473-d307f9d35888">2023-05-25T07:00:00+00:00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230393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42C1324-7B2D-4071-BC74-18551DBED4B5}"/>
</file>

<file path=customXml/itemProps2.xml><?xml version="1.0" encoding="utf-8"?>
<ds:datastoreItem xmlns:ds="http://schemas.openxmlformats.org/officeDocument/2006/customXml" ds:itemID="{FFB21CEB-729C-49F1-9DFA-CF33901EA12D}"/>
</file>

<file path=customXml/itemProps3.xml><?xml version="1.0" encoding="utf-8"?>
<ds:datastoreItem xmlns:ds="http://schemas.openxmlformats.org/officeDocument/2006/customXml" ds:itemID="{A3B436FB-39B1-4EBD-BE06-CA40A2CBA457}"/>
</file>

<file path=customXml/itemProps4.xml><?xml version="1.0" encoding="utf-8"?>
<ds:datastoreItem xmlns:ds="http://schemas.openxmlformats.org/officeDocument/2006/customXml" ds:itemID="{ADB29361-D6D0-4E7C-AD25-EA2958AAC8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Sch. 88T Rate Design</vt:lpstr>
      <vt:lpstr>'Sch. 88T Rate Design'!Print_Area</vt:lpstr>
      <vt:lpstr>'Sch. 88T Rate Design'!Print_Titles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Paul</dc:creator>
  <cp:lastModifiedBy>Schmidt, Paul</cp:lastModifiedBy>
  <cp:lastPrinted>2023-05-19T00:13:10Z</cp:lastPrinted>
  <dcterms:created xsi:type="dcterms:W3CDTF">2023-05-19T00:12:40Z</dcterms:created>
  <dcterms:modified xsi:type="dcterms:W3CDTF">2023-05-19T00:13:52Z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0x0101006E56B4D1795A2E4DB2F0B01679ED314A00951A869FC564E24E898CF4C8794BB580</vt:lpwstr>
  </property>
  <property fmtid="{D5CDD505-2E9C-101B-9397-08002B2CF9AE}" pid="3" name="_docset_NoMedatataSyncRequired">
    <vt:lpwstr>False</vt:lpwstr>
  </property>
</Properties>
</file>