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jpeg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16840" yWindow="0" windowWidth="10240" windowHeight="15580" tabRatio="500"/>
  </bookViews>
  <sheets>
    <sheet name="Sheet1" sheetId="1" r:id="rId1"/>
  </sheets>
  <definedNames>
    <definedName name="_xlnm.Print_Area" localSheetId="0">Sheet1!$A$1:$G$41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K17" i="1"/>
  <c r="H20" i="1"/>
  <c r="K15" i="1"/>
  <c r="F19" i="1"/>
  <c r="J19" i="1"/>
  <c r="J13" i="1"/>
  <c r="J21" i="1"/>
  <c r="J24" i="1"/>
  <c r="J17" i="1"/>
  <c r="J15" i="1"/>
  <c r="F21" i="1"/>
  <c r="F17" i="1"/>
  <c r="F15" i="1"/>
</calcChain>
</file>

<file path=xl/sharedStrings.xml><?xml version="1.0" encoding="utf-8"?>
<sst xmlns="http://schemas.openxmlformats.org/spreadsheetml/2006/main" count="22" uniqueCount="21">
  <si>
    <t>PACIFIC POWER &amp; LIGHT COMPANY</t>
  </si>
  <si>
    <t>OVERALL COST OF CAPITAL</t>
  </si>
  <si>
    <t>Type of Capital</t>
  </si>
  <si>
    <t>Common Equity</t>
  </si>
  <si>
    <t>Preferred Stock</t>
  </si>
  <si>
    <t>Long-term Debt</t>
  </si>
  <si>
    <t>Short-term Debt</t>
  </si>
  <si>
    <t xml:space="preserve">Percent of </t>
  </si>
  <si>
    <t>Cost Rate</t>
  </si>
  <si>
    <t>Wt. Average</t>
  </si>
  <si>
    <t>Total*</t>
  </si>
  <si>
    <t>* Capital structure percentages from Williams Direct, Exhibit No.__(BNW-1T), p. 3.</t>
  </si>
  <si>
    <t>PRE-TAX INTEREST COVERAGE† = 3.28x</t>
  </si>
  <si>
    <t>†Assuming the Company experiences, prospectively, an income</t>
  </si>
  <si>
    <t xml:space="preserve"> indicates a pre-tax interest coverage level of 3.28 times.</t>
  </si>
  <si>
    <t xml:space="preserve"> tax rate of 35%, the pre-tax overall return would be 9.67% [7.32%-</t>
  </si>
  <si>
    <t>(2.94%+0.00%) = 4.37%/(1-35%) = 6.72%+(2.94+0.00%)]. That pre-tax</t>
  </si>
  <si>
    <t>overall return (9.67%), divided by the weighted cost of debt (2.94+0.00%),</t>
  </si>
  <si>
    <t>Docket UE-140762 et al.</t>
  </si>
  <si>
    <t>Exhibit No. SGH-15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</si>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</sst>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u/>
      <sz val="10"/>
      <color theme="1"/>
      <name val="Times New Roman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0" xfId="0" applyNumberFormat="1" applyFont="1"/>
    <xf numFmtId="10" fontId="5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G1" sqref="A1:G41"/>
    </sheetView>
  </sheetViews>
  <sheetFormatPr baseColWidth="10" defaultRowHeight="12" x14ac:dyDescent="0"/>
  <cols>
    <col min="1" max="1" width="15" style="1" customWidth="1"/>
    <col min="2" max="2" width="14.1640625" style="1" customWidth="1"/>
    <col min="3" max="3" width="10.83203125" style="1"/>
    <col min="4" max="4" width="2.83203125" style="1" customWidth="1"/>
    <col min="5" max="7" width="10.83203125" style="1"/>
    <col min="8" max="8" width="12.6640625" style="1" bestFit="1" customWidth="1"/>
    <col min="9" max="16384" width="10.83203125" style="1"/>
  </cols>
  <sheetData>
    <row r="1" spans="2:11">
      <c r="G1" s="2" t="s">
        <v>18</v>
      </c>
    </row>
    <row r="2" spans="2:11">
      <c r="G2" s="2" t="s">
        <v>19</v>
      </c>
    </row>
    <row r="3" spans="2:11">
      <c r="G3" s="2" t="s">
        <v>20</v>
      </c>
    </row>
    <row r="5" spans="2:11">
      <c r="D5" s="3" t="s">
        <v>0</v>
      </c>
    </row>
    <row r="6" spans="2:11">
      <c r="D6" s="3"/>
    </row>
    <row r="7" spans="2:11">
      <c r="D7" s="3" t="s">
        <v>1</v>
      </c>
    </row>
    <row r="10" spans="2:11">
      <c r="C10" s="4" t="s">
        <v>7</v>
      </c>
      <c r="D10" s="4"/>
      <c r="E10" s="4"/>
      <c r="F10" s="4" t="s">
        <v>9</v>
      </c>
    </row>
    <row r="11" spans="2:11">
      <c r="B11" s="5" t="s">
        <v>2</v>
      </c>
      <c r="C11" s="6" t="s">
        <v>10</v>
      </c>
      <c r="D11" s="6"/>
      <c r="E11" s="6" t="s">
        <v>8</v>
      </c>
      <c r="F11" s="6" t="s">
        <v>8</v>
      </c>
    </row>
    <row r="12" spans="2:11">
      <c r="C12" s="4"/>
      <c r="D12" s="4"/>
      <c r="E12" s="4"/>
      <c r="F12" s="4"/>
    </row>
    <row r="13" spans="2:11">
      <c r="B13" s="1" t="s">
        <v>3</v>
      </c>
      <c r="C13" s="7">
        <v>0.49099999999999999</v>
      </c>
      <c r="D13" s="7"/>
      <c r="E13" s="7">
        <v>8.8999999999999996E-2</v>
      </c>
      <c r="F13" s="7">
        <f>C13*E13</f>
        <v>4.3698999999999995E-2</v>
      </c>
      <c r="J13" s="4">
        <f>F13/0.65</f>
        <v>6.7229230769230763E-2</v>
      </c>
    </row>
    <row r="14" spans="2:11">
      <c r="C14" s="7"/>
      <c r="D14" s="7"/>
      <c r="E14" s="7"/>
      <c r="F14" s="7"/>
      <c r="J14" s="4"/>
    </row>
    <row r="15" spans="2:11">
      <c r="B15" s="1" t="s">
        <v>4</v>
      </c>
      <c r="C15" s="7">
        <v>2.0000000000000001E-4</v>
      </c>
      <c r="D15" s="7"/>
      <c r="E15" s="7">
        <v>6.7500000000000004E-2</v>
      </c>
      <c r="F15" s="7">
        <f>C15*E15</f>
        <v>1.3500000000000001E-5</v>
      </c>
      <c r="J15" s="4">
        <f>F15/0.65</f>
        <v>2.0769230769230772E-5</v>
      </c>
      <c r="K15" s="8">
        <f>F13+F15</f>
        <v>4.3712499999999994E-2</v>
      </c>
    </row>
    <row r="16" spans="2:11">
      <c r="C16" s="7"/>
      <c r="D16" s="7"/>
      <c r="E16" s="7"/>
      <c r="F16" s="7"/>
      <c r="J16" s="4"/>
    </row>
    <row r="17" spans="2:11">
      <c r="B17" s="1" t="s">
        <v>5</v>
      </c>
      <c r="C17" s="7">
        <v>0.50690000000000002</v>
      </c>
      <c r="D17" s="7"/>
      <c r="E17" s="7">
        <v>5.8000000000000003E-2</v>
      </c>
      <c r="F17" s="7">
        <f>C17*E17</f>
        <v>2.9400200000000001E-2</v>
      </c>
      <c r="J17" s="7">
        <f>F17</f>
        <v>2.9400200000000001E-2</v>
      </c>
      <c r="K17" s="1">
        <f>(F13+F15)/0.65</f>
        <v>6.724999999999999E-2</v>
      </c>
    </row>
    <row r="18" spans="2:11">
      <c r="C18" s="7"/>
      <c r="D18" s="7"/>
      <c r="E18" s="7"/>
      <c r="F18" s="7"/>
      <c r="J18" s="4"/>
    </row>
    <row r="19" spans="2:11">
      <c r="B19" s="1" t="s">
        <v>6</v>
      </c>
      <c r="C19" s="7">
        <v>1.9E-3</v>
      </c>
      <c r="D19" s="7"/>
      <c r="E19" s="7">
        <v>2.1100000000000001E-2</v>
      </c>
      <c r="F19" s="9">
        <f>C19*E19</f>
        <v>4.0090000000000004E-5</v>
      </c>
      <c r="J19" s="7">
        <f>F19</f>
        <v>4.0090000000000004E-5</v>
      </c>
    </row>
    <row r="20" spans="2:11">
      <c r="H20" s="8">
        <f>C15+C17+C19</f>
        <v>0.50900000000000001</v>
      </c>
      <c r="J20" s="4"/>
    </row>
    <row r="21" spans="2:11">
      <c r="F21" s="10">
        <f>SUM(F13:F19)</f>
        <v>7.3152790000000009E-2</v>
      </c>
      <c r="G21" s="8"/>
      <c r="J21" s="10">
        <f>SUM(J13:J19)</f>
        <v>9.6690289999999998E-2</v>
      </c>
    </row>
    <row r="22" spans="2:11">
      <c r="J22" s="4"/>
    </row>
    <row r="23" spans="2:11">
      <c r="J23" s="4"/>
    </row>
    <row r="24" spans="2:11">
      <c r="D24" s="3" t="s">
        <v>12</v>
      </c>
      <c r="J24" s="4">
        <f>J21/(J17+J19)</f>
        <v>3.2842845637729789</v>
      </c>
    </row>
    <row r="28" spans="2:11">
      <c r="B28" s="1" t="s">
        <v>13</v>
      </c>
    </row>
    <row r="29" spans="2:11">
      <c r="B29" s="1" t="s">
        <v>15</v>
      </c>
    </row>
    <row r="30" spans="2:11">
      <c r="B30" s="1" t="s">
        <v>16</v>
      </c>
    </row>
    <row r="31" spans="2:11">
      <c r="B31" s="1" t="s">
        <v>17</v>
      </c>
    </row>
    <row r="32" spans="2:11">
      <c r="B32" s="1" t="s">
        <v>14</v>
      </c>
    </row>
    <row r="40" spans="1:1">
      <c r="A40" s="1" t="s">
        <v>11</v>
      </c>
    </row>
  </sheetData>
  <phoneticPr fontId="6" type="noConversion"/>
  <pageMargins left="0.75" right="0.75" top="1" bottom="1" header="0.5" footer="0.5"/>
  <pageSetup orientation="portrait" horizontalDpi="4294967292" verticalDpi="4294967292"/>
  <ignoredErrors>
    <ignoredError sqref="F21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586FA03-3C0F-4A6D-BE09-FE4414921826}"/>
</file>

<file path=customXml/itemProps2.xml><?xml version="1.0" encoding="utf-8"?>
<ds:datastoreItem xmlns:ds="http://schemas.openxmlformats.org/officeDocument/2006/customXml" ds:itemID="{B2B861ED-58E2-45CE-8073-2C8ADE823713}"/>
</file>

<file path=customXml/itemProps3.xml><?xml version="1.0" encoding="utf-8"?>
<ds:datastoreItem xmlns:ds="http://schemas.openxmlformats.org/officeDocument/2006/customXml" ds:itemID="{C0F186F5-332A-44A5-AB3C-3D7FF1531DE3}"/>
</file>

<file path=customXml/itemProps4.xml><?xml version="1.0" encoding="utf-8"?>
<ds:datastoreItem xmlns:ds="http://schemas.openxmlformats.org/officeDocument/2006/customXml" ds:itemID="{C94A677A-593C-4AB5-B82C-30A9DE4411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Hill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Hill</dc:creator>
  <cp:lastModifiedBy>Stephen Hill</cp:lastModifiedBy>
  <cp:lastPrinted>2014-10-03T19:34:39Z</cp:lastPrinted>
  <dcterms:created xsi:type="dcterms:W3CDTF">2014-08-27T16:37:12Z</dcterms:created>
  <dcterms:modified xsi:type="dcterms:W3CDTF">2014-10-03T19:34:44Z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