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glundkelley-my.sharepoint.com/personal/kmceachern_hk-law_com/Documents/Desktop/"/>
    </mc:Choice>
  </mc:AlternateContent>
  <xr:revisionPtr revIDLastSave="3" documentId="8_{D295162E-68E5-45B9-AB77-5B72B297B1A7}" xr6:coauthVersionLast="47" xr6:coauthVersionMax="47" xr10:uidLastSave="{CD95C272-002D-4247-A4F1-B1B7D445E721}"/>
  <bookViews>
    <workbookView xWindow="-120" yWindow="-120" windowWidth="24240" windowHeight="13140" xr2:uid="{0E9EBF5A-7515-4C24-A931-82166181B5C0}"/>
  </bookViews>
  <sheets>
    <sheet name="16-22" sheetId="1" r:id="rId1"/>
    <sheet name="Moves from anchorages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1" l="1"/>
  <c r="K36" i="1"/>
  <c r="J36" i="1"/>
  <c r="I36" i="1"/>
  <c r="H36" i="1"/>
  <c r="G36" i="1"/>
  <c r="F36" i="1"/>
  <c r="E36" i="1"/>
  <c r="D36" i="1"/>
  <c r="C36" i="1"/>
  <c r="B36" i="1"/>
  <c r="K27" i="1"/>
  <c r="J27" i="1"/>
  <c r="I27" i="1"/>
  <c r="H27" i="1"/>
  <c r="G27" i="1"/>
  <c r="F27" i="1"/>
  <c r="E27" i="1"/>
  <c r="D27" i="1"/>
  <c r="C27" i="1"/>
  <c r="B27" i="1"/>
  <c r="C9" i="1"/>
  <c r="D9" i="1"/>
  <c r="E9" i="1"/>
  <c r="F9" i="1"/>
  <c r="G9" i="1"/>
  <c r="H9" i="1"/>
  <c r="I9" i="1"/>
  <c r="J9" i="1"/>
  <c r="K9" i="1"/>
  <c r="B9" i="1"/>
  <c r="L18" i="12" l="1"/>
  <c r="L17" i="12"/>
  <c r="L16" i="12"/>
  <c r="L15" i="12"/>
  <c r="L14" i="12"/>
  <c r="L13" i="12"/>
  <c r="L12" i="12"/>
  <c r="L8" i="12"/>
  <c r="L7" i="12"/>
  <c r="L6" i="12"/>
  <c r="L5" i="12"/>
  <c r="L4" i="12"/>
  <c r="L3" i="12"/>
  <c r="L2" i="12"/>
  <c r="C53" i="1" l="1"/>
  <c r="D53" i="1"/>
  <c r="D54" i="1" s="1"/>
  <c r="E53" i="1"/>
  <c r="F53" i="1"/>
  <c r="G53" i="1"/>
  <c r="H53" i="1"/>
  <c r="I53" i="1"/>
  <c r="J53" i="1"/>
  <c r="K53" i="1"/>
  <c r="C52" i="1"/>
  <c r="D52" i="1"/>
  <c r="E52" i="1"/>
  <c r="F52" i="1"/>
  <c r="G52" i="1"/>
  <c r="H52" i="1"/>
  <c r="I52" i="1"/>
  <c r="J52" i="1"/>
  <c r="K52" i="1"/>
  <c r="C51" i="1"/>
  <c r="D51" i="1"/>
  <c r="E51" i="1"/>
  <c r="F51" i="1"/>
  <c r="G51" i="1"/>
  <c r="H51" i="1"/>
  <c r="I51" i="1"/>
  <c r="J51" i="1"/>
  <c r="K51" i="1"/>
  <c r="C50" i="1"/>
  <c r="D50" i="1"/>
  <c r="E50" i="1"/>
  <c r="F50" i="1"/>
  <c r="G50" i="1"/>
  <c r="H50" i="1"/>
  <c r="I50" i="1"/>
  <c r="J50" i="1"/>
  <c r="K50" i="1"/>
  <c r="C49" i="1"/>
  <c r="D49" i="1"/>
  <c r="E49" i="1"/>
  <c r="F49" i="1"/>
  <c r="G49" i="1"/>
  <c r="H49" i="1"/>
  <c r="I49" i="1"/>
  <c r="J49" i="1"/>
  <c r="K49" i="1"/>
  <c r="C48" i="1"/>
  <c r="D48" i="1"/>
  <c r="E48" i="1"/>
  <c r="F48" i="1"/>
  <c r="G48" i="1"/>
  <c r="H48" i="1"/>
  <c r="I48" i="1"/>
  <c r="J48" i="1"/>
  <c r="K48" i="1"/>
  <c r="J47" i="1"/>
  <c r="K47" i="1"/>
  <c r="E47" i="1"/>
  <c r="F47" i="1"/>
  <c r="G47" i="1"/>
  <c r="H47" i="1"/>
  <c r="I47" i="1"/>
  <c r="C47" i="1"/>
  <c r="D47" i="1"/>
  <c r="B48" i="1"/>
  <c r="B49" i="1"/>
  <c r="B50" i="1"/>
  <c r="B51" i="1"/>
  <c r="B52" i="1"/>
  <c r="B53" i="1"/>
  <c r="B54" i="1" s="1"/>
  <c r="B47" i="1"/>
  <c r="C44" i="1"/>
  <c r="D44" i="1"/>
  <c r="E44" i="1"/>
  <c r="F44" i="1"/>
  <c r="G44" i="1"/>
  <c r="H44" i="1"/>
  <c r="I44" i="1"/>
  <c r="J44" i="1"/>
  <c r="K44" i="1"/>
  <c r="B44" i="1"/>
  <c r="L35" i="1"/>
  <c r="K54" i="1" l="1"/>
  <c r="J54" i="1"/>
  <c r="H54" i="1"/>
  <c r="L44" i="1"/>
  <c r="G54" i="1"/>
  <c r="I54" i="1"/>
  <c r="F54" i="1"/>
  <c r="C54" i="1"/>
  <c r="E54" i="1"/>
  <c r="L8" i="1"/>
  <c r="C17" i="1"/>
  <c r="C18" i="1" s="1"/>
  <c r="D17" i="1"/>
  <c r="D18" i="1" s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B17" i="1"/>
  <c r="B18" i="1" s="1"/>
  <c r="L53" i="1" l="1"/>
  <c r="L17" i="1"/>
  <c r="L3" i="1"/>
  <c r="L4" i="1"/>
  <c r="L5" i="1"/>
  <c r="L6" i="1"/>
  <c r="L7" i="1"/>
  <c r="L16" i="1" s="1"/>
  <c r="L2" i="1"/>
  <c r="L34" i="1"/>
  <c r="L36" i="1" s="1"/>
  <c r="L33" i="1"/>
  <c r="L32" i="1"/>
  <c r="L31" i="1"/>
  <c r="L30" i="1"/>
  <c r="L29" i="1"/>
  <c r="L38" i="1" s="1"/>
  <c r="L21" i="1"/>
  <c r="L22" i="1"/>
  <c r="L23" i="1"/>
  <c r="L24" i="1"/>
  <c r="L25" i="1"/>
  <c r="L27" i="1" s="1"/>
  <c r="L20" i="1"/>
  <c r="L9" i="1" l="1"/>
  <c r="L15" i="1"/>
  <c r="L43" i="1"/>
  <c r="L13" i="1"/>
  <c r="L11" i="1"/>
  <c r="L14" i="1"/>
  <c r="L39" i="1"/>
  <c r="L12" i="1"/>
  <c r="L40" i="1"/>
  <c r="L52" i="1"/>
  <c r="L41" i="1"/>
  <c r="L51" i="1"/>
  <c r="L42" i="1"/>
  <c r="L49" i="1"/>
  <c r="L50" i="1"/>
  <c r="L48" i="1"/>
  <c r="L47" i="1"/>
  <c r="K43" i="1" l="1"/>
  <c r="K45" i="1" s="1"/>
  <c r="J43" i="1"/>
  <c r="J45" i="1" s="1"/>
  <c r="I43" i="1"/>
  <c r="I45" i="1" s="1"/>
  <c r="H43" i="1"/>
  <c r="H45" i="1" s="1"/>
  <c r="G43" i="1"/>
  <c r="G45" i="1" s="1"/>
  <c r="F43" i="1"/>
  <c r="F45" i="1" s="1"/>
  <c r="E43" i="1"/>
  <c r="E45" i="1" s="1"/>
  <c r="D43" i="1"/>
  <c r="D45" i="1" s="1"/>
  <c r="C43" i="1"/>
  <c r="C45" i="1" s="1"/>
  <c r="B43" i="1"/>
  <c r="B45" i="1" s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<sst xmlns="http://schemas.openxmlformats.org/spreadsheetml/2006/main" count="106" uniqueCount="31">
  <si>
    <t>Total GT per vessel class</t>
  </si>
  <si>
    <t>bulker</t>
  </si>
  <si>
    <t>car carrier</t>
  </si>
  <si>
    <t>container</t>
  </si>
  <si>
    <t>general</t>
  </si>
  <si>
    <t>naval</t>
  </si>
  <si>
    <t>other</t>
  </si>
  <si>
    <t>passenger</t>
  </si>
  <si>
    <t>reefer</t>
  </si>
  <si>
    <t>ro/ro</t>
  </si>
  <si>
    <t>tanker</t>
  </si>
  <si>
    <t>Avg GT per assignment</t>
  </si>
  <si>
    <t>Total Assignments per vessel class</t>
  </si>
  <si>
    <t>Total Revenue per vessel class</t>
  </si>
  <si>
    <t>Avg rev per assignment (ARPA)</t>
  </si>
  <si>
    <t>Avg cents per GT</t>
  </si>
  <si>
    <t>Extra moves due to Anachorage use by vessel class</t>
  </si>
  <si>
    <t>Revenue generated due to Anchorage use</t>
  </si>
  <si>
    <t>Totals</t>
  </si>
  <si>
    <t>ASSIGNMENTS FROM ANCHOR. THE RESULT OF A VESSEL GOING TO ANCHOR THEN TO THE DOCK IS 1 EXTRA MOVE. SOMETIMES THE MOVE IS A HARBOR SHIFT AND SOMETIMES IT'S FURTHER.</t>
  </si>
  <si>
    <t xml:space="preserve">REVENUE GENERATED BY VESSEL MOVES FROM ANCHOR. A SHIP SHIFTING IN HARBOR FROM ANCHOR TO DOCK GENERATES FAR LESS REVENUE THAN IF IT'S SHIFTING FROM FURTHER AWAY. </t>
  </si>
  <si>
    <t>Total GT</t>
  </si>
  <si>
    <t>AVG GT per assignment</t>
  </si>
  <si>
    <t>Total Assignments</t>
  </si>
  <si>
    <t>Total Revenue</t>
  </si>
  <si>
    <t>ARPA</t>
  </si>
  <si>
    <t>2022 vs 2019</t>
  </si>
  <si>
    <t>2022 vs 2021</t>
  </si>
  <si>
    <t>430 (.85%)</t>
  </si>
  <si>
    <t>$34 (.75% increase)</t>
  </si>
  <si>
    <t>Exh. IC-15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</si>
</sst>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&quot;$&quot;#,##0"/>
    <numFmt numFmtId="165" formatCode="&quot;$&quot;#,##0.000"/>
    <numFmt numFmtId="166" formatCode="0.0000%"/>
    <numFmt numFmtId="167" formatCode="#,##0.000_);[Red]\(#,##0.000\)"/>
    <numFmt numFmtId="168" formatCode="&quot;$&quot;#,##0.00"/>
    <numFmt numFmtId="169" formatCode="&quot;$&quot;#,##0.00000_);[Red]\(&quot;$&quot;#,##0.00000\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0"/>
      <color rgb="FFFFFFFF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n">
        <color auto="1"/>
      </right>
      <top style="thick">
        <color rgb="FF0070C0"/>
      </top>
      <bottom/>
      <diagonal/>
    </border>
    <border>
      <left style="thin">
        <color auto="1"/>
      </left>
      <right style="thin">
        <color auto="1"/>
      </right>
      <top style="thick">
        <color rgb="FF0070C0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6" xfId="0" applyNumberFormat="1" applyBorder="1" applyAlignment="1">
      <alignment horizontal="center"/>
    </xf>
    <xf numFmtId="6" fontId="0" fillId="4" borderId="6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0" xfId="0" applyAlignment="1">
      <alignment horizontal="center"/>
    </xf>
    <xf numFmtId="38" fontId="0" fillId="4" borderId="0" xfId="0" applyNumberFormat="1" applyFill="1" applyAlignment="1">
      <alignment horizontal="center"/>
    </xf>
    <xf numFmtId="38" fontId="0" fillId="4" borderId="6" xfId="0" applyNumberForma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0" fillId="0" borderId="6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4" fillId="6" borderId="5" xfId="0" applyFont="1" applyFill="1" applyBorder="1" applyAlignment="1">
      <alignment horizontal="center"/>
    </xf>
    <xf numFmtId="3" fontId="3" fillId="5" borderId="0" xfId="0" applyNumberFormat="1" applyFont="1" applyFill="1"/>
    <xf numFmtId="3" fontId="5" fillId="7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5" borderId="0" xfId="0" applyFont="1" applyFill="1"/>
    <xf numFmtId="0" fontId="3" fillId="5" borderId="13" xfId="0" applyFont="1" applyFill="1" applyBorder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3" fillId="5" borderId="0" xfId="0" applyNumberFormat="1" applyFont="1" applyFill="1"/>
    <xf numFmtId="164" fontId="5" fillId="7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167" fontId="0" fillId="4" borderId="11" xfId="0" applyNumberFormat="1" applyFill="1" applyBorder="1" applyAlignment="1">
      <alignment horizontal="center"/>
    </xf>
    <xf numFmtId="169" fontId="0" fillId="4" borderId="12" xfId="0" applyNumberFormat="1" applyFill="1" applyBorder="1" applyAlignment="1">
      <alignment horizontal="center"/>
    </xf>
    <xf numFmtId="0" fontId="0" fillId="0" borderId="0" xfId="0" applyAlignment="1">
      <alignment wrapText="1"/>
    </xf>
    <xf numFmtId="1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6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00DC-8BBF-4521-937B-ED657F5D82F4}">
  <dimension ref="A1:N55"/>
  <sheetViews>
    <sheetView tabSelected="1" topLeftCell="A9" workbookViewId="0">
      <selection activeCell="N17" sqref="N17"/>
    </sheetView>
  </sheetViews>
  <sheetFormatPr defaultRowHeight="15" x14ac:dyDescent="0.25"/>
  <cols>
    <col min="1" max="1" width="37.140625" bestFit="1" customWidth="1"/>
    <col min="2" max="3" width="11" style="20" bestFit="1" customWidth="1"/>
    <col min="4" max="4" width="12" style="20" bestFit="1" customWidth="1"/>
    <col min="5" max="5" width="9.5703125" style="20" bestFit="1" customWidth="1"/>
    <col min="6" max="6" width="8.5703125" style="20" bestFit="1" customWidth="1"/>
    <col min="7" max="7" width="9.5703125" style="20" bestFit="1" customWidth="1"/>
    <col min="8" max="8" width="11" style="20" bestFit="1" customWidth="1"/>
    <col min="9" max="9" width="9.7109375" style="20" customWidth="1"/>
    <col min="10" max="10" width="9.85546875" style="20" bestFit="1" customWidth="1"/>
    <col min="11" max="11" width="11" style="20" bestFit="1" customWidth="1"/>
    <col min="12" max="12" width="20.7109375" style="20" bestFit="1" customWidth="1"/>
    <col min="13" max="13" width="8.85546875"/>
  </cols>
  <sheetData>
    <row r="1" spans="1:14" ht="15.75" thickTop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23" t="s">
        <v>10</v>
      </c>
      <c r="L1" s="13" t="s">
        <v>21</v>
      </c>
    </row>
    <row r="2" spans="1:14" x14ac:dyDescent="0.25">
      <c r="A2" s="5">
        <v>2016</v>
      </c>
      <c r="B2" s="6">
        <v>38033687</v>
      </c>
      <c r="C2" s="6">
        <v>29325161</v>
      </c>
      <c r="D2" s="6">
        <v>188701275</v>
      </c>
      <c r="E2" s="6">
        <v>4812661</v>
      </c>
      <c r="F2" s="6">
        <v>166363</v>
      </c>
      <c r="G2" s="6">
        <v>685235</v>
      </c>
      <c r="H2" s="6">
        <v>38573710</v>
      </c>
      <c r="I2" s="6">
        <v>165534</v>
      </c>
      <c r="J2" s="6">
        <v>15158388</v>
      </c>
      <c r="K2" s="6">
        <v>91028423</v>
      </c>
      <c r="L2" s="7">
        <f>SUM(B2:K2)</f>
        <v>406650437</v>
      </c>
    </row>
    <row r="3" spans="1:14" x14ac:dyDescent="0.25">
      <c r="A3" s="5">
        <v>2017</v>
      </c>
      <c r="B3" s="6">
        <v>36729442</v>
      </c>
      <c r="C3" s="6">
        <v>28119571</v>
      </c>
      <c r="D3" s="6">
        <v>163804963</v>
      </c>
      <c r="E3" s="6">
        <v>5001715</v>
      </c>
      <c r="F3" s="6">
        <v>549504</v>
      </c>
      <c r="G3" s="6">
        <v>634497</v>
      </c>
      <c r="H3" s="6">
        <v>41929280</v>
      </c>
      <c r="I3" s="6">
        <v>228028</v>
      </c>
      <c r="J3" s="6">
        <v>14629493</v>
      </c>
      <c r="K3" s="6">
        <v>92085889</v>
      </c>
      <c r="L3" s="7">
        <f t="shared" ref="L3:L8" si="0">SUM(B3:K3)</f>
        <v>383712382</v>
      </c>
    </row>
    <row r="4" spans="1:14" x14ac:dyDescent="0.25">
      <c r="A4" s="5">
        <v>2018</v>
      </c>
      <c r="B4" s="6">
        <v>37673273</v>
      </c>
      <c r="C4" s="6">
        <v>30533700</v>
      </c>
      <c r="D4" s="6">
        <v>170439275</v>
      </c>
      <c r="E4" s="6">
        <v>4522685</v>
      </c>
      <c r="F4" s="6">
        <v>18400</v>
      </c>
      <c r="G4" s="6">
        <v>1576376</v>
      </c>
      <c r="H4" s="6">
        <v>44007774</v>
      </c>
      <c r="I4" s="6">
        <v>106792</v>
      </c>
      <c r="J4" s="6">
        <v>14094612</v>
      </c>
      <c r="K4" s="6">
        <v>95286152</v>
      </c>
      <c r="L4" s="7">
        <f t="shared" si="0"/>
        <v>398259039</v>
      </c>
    </row>
    <row r="5" spans="1:14" x14ac:dyDescent="0.25">
      <c r="A5" s="5">
        <v>2019</v>
      </c>
      <c r="B5" s="6">
        <v>30762893</v>
      </c>
      <c r="C5" s="6">
        <v>37947187</v>
      </c>
      <c r="D5" s="6">
        <v>172869129</v>
      </c>
      <c r="E5" s="6">
        <v>4518757</v>
      </c>
      <c r="F5" s="6">
        <v>45900</v>
      </c>
      <c r="G5" s="6">
        <v>1134486</v>
      </c>
      <c r="H5" s="6">
        <v>49078454</v>
      </c>
      <c r="I5" s="6">
        <v>223098</v>
      </c>
      <c r="J5" s="6">
        <v>14433105</v>
      </c>
      <c r="K5" s="6">
        <v>80593202</v>
      </c>
      <c r="L5" s="7">
        <f t="shared" si="0"/>
        <v>391606211</v>
      </c>
    </row>
    <row r="6" spans="1:14" x14ac:dyDescent="0.25">
      <c r="A6" s="5">
        <v>2020</v>
      </c>
      <c r="B6" s="6">
        <v>36253670</v>
      </c>
      <c r="C6" s="6">
        <v>23089345</v>
      </c>
      <c r="D6" s="6">
        <v>160538068</v>
      </c>
      <c r="E6" s="6">
        <v>4512233</v>
      </c>
      <c r="F6" s="6">
        <v>54281</v>
      </c>
      <c r="G6" s="6">
        <v>745782</v>
      </c>
      <c r="H6" s="6">
        <v>18718</v>
      </c>
      <c r="I6" s="6">
        <v>207134</v>
      </c>
      <c r="J6" s="6">
        <v>13780249</v>
      </c>
      <c r="K6" s="6">
        <v>66298451</v>
      </c>
      <c r="L6" s="7">
        <f t="shared" si="0"/>
        <v>305497931</v>
      </c>
    </row>
    <row r="7" spans="1:14" x14ac:dyDescent="0.25">
      <c r="A7" s="5">
        <v>2021</v>
      </c>
      <c r="B7" s="6">
        <v>38760295</v>
      </c>
      <c r="C7" s="6">
        <v>26733894</v>
      </c>
      <c r="D7" s="6">
        <v>161253545</v>
      </c>
      <c r="E7" s="6">
        <v>5919529</v>
      </c>
      <c r="F7" s="6">
        <v>71228</v>
      </c>
      <c r="G7" s="6">
        <v>1649367</v>
      </c>
      <c r="H7" s="6">
        <v>26569623</v>
      </c>
      <c r="I7" s="6">
        <v>376384</v>
      </c>
      <c r="J7" s="6">
        <v>14348904</v>
      </c>
      <c r="K7" s="6">
        <v>76578057</v>
      </c>
      <c r="L7" s="7">
        <f t="shared" si="0"/>
        <v>352260826</v>
      </c>
    </row>
    <row r="8" spans="1:14" x14ac:dyDescent="0.25">
      <c r="A8" s="5">
        <v>2022</v>
      </c>
      <c r="B8" s="6">
        <v>41057540</v>
      </c>
      <c r="C8" s="6">
        <v>28016192</v>
      </c>
      <c r="D8" s="6">
        <v>142885260</v>
      </c>
      <c r="E8" s="6">
        <v>5341662</v>
      </c>
      <c r="F8" s="6">
        <v>105898</v>
      </c>
      <c r="G8" s="6">
        <v>1360522</v>
      </c>
      <c r="H8" s="6">
        <v>76876684</v>
      </c>
      <c r="I8" s="6">
        <v>492856</v>
      </c>
      <c r="J8" s="6">
        <v>14287086</v>
      </c>
      <c r="K8" s="6">
        <v>90299752</v>
      </c>
      <c r="L8" s="7">
        <f t="shared" si="0"/>
        <v>400723452</v>
      </c>
    </row>
    <row r="9" spans="1:14" ht="16.5" customHeight="1" thickBot="1" x14ac:dyDescent="0.3">
      <c r="A9" s="8" t="s">
        <v>26</v>
      </c>
      <c r="B9" s="21">
        <f>B8-B7</f>
        <v>2297245</v>
      </c>
      <c r="C9" s="21">
        <f t="shared" ref="C9:L9" si="1">C8-C7</f>
        <v>1282298</v>
      </c>
      <c r="D9" s="21">
        <f t="shared" si="1"/>
        <v>-18368285</v>
      </c>
      <c r="E9" s="21">
        <f t="shared" si="1"/>
        <v>-577867</v>
      </c>
      <c r="F9" s="21">
        <f t="shared" si="1"/>
        <v>34670</v>
      </c>
      <c r="G9" s="21">
        <f t="shared" si="1"/>
        <v>-288845</v>
      </c>
      <c r="H9" s="21">
        <f t="shared" si="1"/>
        <v>50307061</v>
      </c>
      <c r="I9" s="21">
        <f t="shared" si="1"/>
        <v>116472</v>
      </c>
      <c r="J9" s="21">
        <f t="shared" si="1"/>
        <v>-61818</v>
      </c>
      <c r="K9" s="21">
        <f t="shared" si="1"/>
        <v>13721695</v>
      </c>
      <c r="L9" s="22">
        <f t="shared" si="1"/>
        <v>48462626</v>
      </c>
      <c r="M9" s="53" t="s">
        <v>30</v>
      </c>
      <c r="N9" s="51"/>
    </row>
    <row r="10" spans="1:14" ht="15.75" thickTop="1" x14ac:dyDescent="0.25">
      <c r="A10" s="1" t="s">
        <v>11</v>
      </c>
      <c r="B10" s="2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4" t="s">
        <v>9</v>
      </c>
      <c r="K10" s="23" t="s">
        <v>10</v>
      </c>
      <c r="L10" s="13" t="s">
        <v>22</v>
      </c>
      <c r="M10" s="52"/>
      <c r="N10" s="51"/>
    </row>
    <row r="11" spans="1:14" x14ac:dyDescent="0.25">
      <c r="A11" s="5">
        <v>2016</v>
      </c>
      <c r="B11" s="6">
        <v>32424.285592497868</v>
      </c>
      <c r="C11" s="6">
        <v>57275.705078125</v>
      </c>
      <c r="D11" s="6">
        <v>70489.830033619728</v>
      </c>
      <c r="E11" s="6">
        <v>26298.693989071038</v>
      </c>
      <c r="F11" s="6">
        <v>15123.90909090909</v>
      </c>
      <c r="G11" s="6">
        <v>8459.691358024691</v>
      </c>
      <c r="H11" s="6">
        <v>92061.360381861581</v>
      </c>
      <c r="I11" s="6">
        <v>7882.5714285714284</v>
      </c>
      <c r="J11" s="6">
        <v>59444.658823529411</v>
      </c>
      <c r="K11" s="6">
        <v>39118.359690588739</v>
      </c>
      <c r="L11" s="7">
        <f>SUM(L2/L20)</f>
        <v>53094.455803629717</v>
      </c>
      <c r="M11" s="46"/>
    </row>
    <row r="12" spans="1:14" x14ac:dyDescent="0.25">
      <c r="A12" s="5">
        <v>2017</v>
      </c>
      <c r="B12" s="6">
        <v>33269.422101449272</v>
      </c>
      <c r="C12" s="6">
        <v>58460.646569646568</v>
      </c>
      <c r="D12" s="6">
        <v>68223.641399416912</v>
      </c>
      <c r="E12" s="6">
        <v>25008.575000000001</v>
      </c>
      <c r="F12" s="6">
        <v>39250.285714285717</v>
      </c>
      <c r="G12" s="6">
        <v>7553.5357142857147</v>
      </c>
      <c r="H12" s="6">
        <v>94435.315315315311</v>
      </c>
      <c r="I12" s="6">
        <v>6909.939393939394</v>
      </c>
      <c r="J12" s="6">
        <v>58989.891129032258</v>
      </c>
      <c r="K12" s="6">
        <v>41146.509830205541</v>
      </c>
      <c r="L12" s="7">
        <f t="shared" ref="L12:L17" si="2">SUM(L3/L21)</f>
        <v>52947.755209052018</v>
      </c>
      <c r="M12" s="46"/>
    </row>
    <row r="13" spans="1:14" x14ac:dyDescent="0.25">
      <c r="A13" s="5">
        <v>2018</v>
      </c>
      <c r="B13" s="6">
        <v>33280.276501766784</v>
      </c>
      <c r="C13" s="6">
        <v>61559.879032258068</v>
      </c>
      <c r="D13" s="6">
        <v>69852.161885245907</v>
      </c>
      <c r="E13" s="6">
        <v>24849.917582417584</v>
      </c>
      <c r="F13" s="6">
        <v>2300</v>
      </c>
      <c r="G13" s="6">
        <v>10170.167741935484</v>
      </c>
      <c r="H13" s="6">
        <v>95461.548806941428</v>
      </c>
      <c r="I13" s="6">
        <v>8899.3333333333339</v>
      </c>
      <c r="J13" s="6">
        <v>59221.058823529413</v>
      </c>
      <c r="K13" s="6">
        <v>43233.281306715064</v>
      </c>
      <c r="L13" s="7">
        <f t="shared" si="2"/>
        <v>54347.576282751092</v>
      </c>
      <c r="M13" s="46"/>
    </row>
    <row r="14" spans="1:14" x14ac:dyDescent="0.25">
      <c r="A14" s="5">
        <v>2019</v>
      </c>
      <c r="B14" s="6">
        <v>31779.848140495869</v>
      </c>
      <c r="C14" s="6">
        <v>62619.120462046201</v>
      </c>
      <c r="D14" s="6">
        <v>71168.846850555783</v>
      </c>
      <c r="E14" s="6">
        <v>24035.941489361703</v>
      </c>
      <c r="F14" s="6">
        <v>4172.727272727273</v>
      </c>
      <c r="G14" s="6">
        <v>10313.50909090909</v>
      </c>
      <c r="H14" s="6">
        <v>113607.5324074074</v>
      </c>
      <c r="I14" s="6">
        <v>14873.2</v>
      </c>
      <c r="J14" s="6">
        <v>59640.929752066113</v>
      </c>
      <c r="K14" s="6">
        <v>40316.759379689844</v>
      </c>
      <c r="L14" s="7">
        <f t="shared" si="2"/>
        <v>55943.74442857143</v>
      </c>
      <c r="M14" s="46"/>
    </row>
    <row r="15" spans="1:14" x14ac:dyDescent="0.25">
      <c r="A15" s="5">
        <v>2020</v>
      </c>
      <c r="B15" s="6">
        <v>34105.051740357478</v>
      </c>
      <c r="C15" s="6">
        <v>61407.832446808512</v>
      </c>
      <c r="D15" s="6">
        <v>69981.72101133391</v>
      </c>
      <c r="E15" s="6">
        <v>23748.594736842104</v>
      </c>
      <c r="F15" s="6">
        <v>4523.416666666667</v>
      </c>
      <c r="G15" s="6">
        <v>6969.9252336448599</v>
      </c>
      <c r="H15" s="6">
        <v>4679.5</v>
      </c>
      <c r="I15" s="6">
        <v>9863.5238095238092</v>
      </c>
      <c r="J15" s="6">
        <v>59142.69957081545</v>
      </c>
      <c r="K15" s="6">
        <v>36608.752622860295</v>
      </c>
      <c r="L15" s="7">
        <f t="shared" si="2"/>
        <v>49991.479463262971</v>
      </c>
      <c r="M15" s="46"/>
    </row>
    <row r="16" spans="1:14" x14ac:dyDescent="0.25">
      <c r="A16" s="5">
        <v>2021</v>
      </c>
      <c r="B16" s="6">
        <v>33529.666955017303</v>
      </c>
      <c r="C16" s="6">
        <v>59941.466367713001</v>
      </c>
      <c r="D16" s="6">
        <v>65152.947474747474</v>
      </c>
      <c r="E16" s="6">
        <v>22507.714828897337</v>
      </c>
      <c r="F16" s="6">
        <v>7122.8</v>
      </c>
      <c r="G16" s="6">
        <v>11453.9375</v>
      </c>
      <c r="H16" s="6">
        <v>118087.21333333333</v>
      </c>
      <c r="I16" s="6">
        <v>9904.8421052631584</v>
      </c>
      <c r="J16" s="6">
        <v>60543.898734177215</v>
      </c>
      <c r="K16" s="6">
        <v>39090.381316998471</v>
      </c>
      <c r="L16" s="7">
        <f t="shared" si="2"/>
        <v>50663.141953113765</v>
      </c>
      <c r="M16" s="46"/>
    </row>
    <row r="17" spans="1:13" x14ac:dyDescent="0.25">
      <c r="A17" s="5">
        <v>2022</v>
      </c>
      <c r="B17" s="6">
        <f>B8/B26</f>
        <v>32405.319652722967</v>
      </c>
      <c r="C17" s="6">
        <f t="shared" ref="C17:K17" si="3">C8/C26</f>
        <v>57292.826175869122</v>
      </c>
      <c r="D17" s="6">
        <f t="shared" si="3"/>
        <v>67398.707547169804</v>
      </c>
      <c r="E17" s="6">
        <f t="shared" si="3"/>
        <v>21113.288537549408</v>
      </c>
      <c r="F17" s="6">
        <f t="shared" si="3"/>
        <v>5042.7619047619046</v>
      </c>
      <c r="G17" s="6">
        <f t="shared" si="3"/>
        <v>9448.0694444444453</v>
      </c>
      <c r="H17" s="6">
        <f t="shared" si="3"/>
        <v>118454.05855161787</v>
      </c>
      <c r="I17" s="6">
        <f t="shared" si="3"/>
        <v>8497.5172413793098</v>
      </c>
      <c r="J17" s="6">
        <f t="shared" si="3"/>
        <v>61848.857142857145</v>
      </c>
      <c r="K17" s="6">
        <f t="shared" si="3"/>
        <v>40115.39404709018</v>
      </c>
      <c r="L17" s="7">
        <f t="shared" si="2"/>
        <v>51093.134259849547</v>
      </c>
    </row>
    <row r="18" spans="1:13" x14ac:dyDescent="0.25">
      <c r="A18" s="8" t="s">
        <v>27</v>
      </c>
      <c r="B18" s="21">
        <f t="shared" ref="B18:K18" si="4">B17-B16</f>
        <v>-1124.3473022943363</v>
      </c>
      <c r="C18" s="21">
        <f t="shared" si="4"/>
        <v>-2648.6401918438787</v>
      </c>
      <c r="D18" s="21">
        <f t="shared" si="4"/>
        <v>2245.7600724223303</v>
      </c>
      <c r="E18" s="21">
        <f t="shared" si="4"/>
        <v>-1394.4262913479288</v>
      </c>
      <c r="F18" s="21">
        <f t="shared" si="4"/>
        <v>-2080.0380952380956</v>
      </c>
      <c r="G18" s="21">
        <f t="shared" si="4"/>
        <v>-2005.8680555555547</v>
      </c>
      <c r="H18" s="21">
        <f t="shared" si="4"/>
        <v>366.8452182845358</v>
      </c>
      <c r="I18" s="21">
        <f t="shared" si="4"/>
        <v>-1407.3248638838486</v>
      </c>
      <c r="J18" s="21">
        <f t="shared" si="4"/>
        <v>1304.9584086799296</v>
      </c>
      <c r="K18" s="21">
        <f t="shared" si="4"/>
        <v>1025.0127300917084</v>
      </c>
      <c r="L18" s="22" t="s">
        <v>28</v>
      </c>
      <c r="M18" s="47"/>
    </row>
    <row r="19" spans="1:13" x14ac:dyDescent="0.25">
      <c r="A19" s="9" t="s">
        <v>12</v>
      </c>
      <c r="B19" s="10" t="s">
        <v>1</v>
      </c>
      <c r="C19" s="11" t="s">
        <v>2</v>
      </c>
      <c r="D19" s="11" t="s">
        <v>3</v>
      </c>
      <c r="E19" s="11" t="s">
        <v>4</v>
      </c>
      <c r="F19" s="11" t="s">
        <v>5</v>
      </c>
      <c r="G19" s="11" t="s">
        <v>6</v>
      </c>
      <c r="H19" s="11" t="s">
        <v>7</v>
      </c>
      <c r="I19" s="11" t="s">
        <v>8</v>
      </c>
      <c r="J19" s="12" t="s">
        <v>9</v>
      </c>
      <c r="K19" s="24" t="s">
        <v>10</v>
      </c>
      <c r="L19" s="13" t="s">
        <v>23</v>
      </c>
    </row>
    <row r="20" spans="1:13" x14ac:dyDescent="0.25">
      <c r="A20" s="5">
        <v>2016</v>
      </c>
      <c r="B20" s="6">
        <v>1173</v>
      </c>
      <c r="C20" s="6">
        <v>512</v>
      </c>
      <c r="D20" s="6">
        <v>2677</v>
      </c>
      <c r="E20" s="6">
        <v>183</v>
      </c>
      <c r="F20" s="6">
        <v>11</v>
      </c>
      <c r="G20" s="6">
        <v>81</v>
      </c>
      <c r="H20" s="6">
        <v>419</v>
      </c>
      <c r="I20" s="6">
        <v>21</v>
      </c>
      <c r="J20" s="6">
        <v>255</v>
      </c>
      <c r="K20" s="6">
        <v>2327</v>
      </c>
      <c r="L20" s="25">
        <f t="shared" ref="L20:L25" si="5">SUM(B20:K20)</f>
        <v>7659</v>
      </c>
      <c r="M20" s="46"/>
    </row>
    <row r="21" spans="1:13" x14ac:dyDescent="0.25">
      <c r="A21" s="5">
        <v>2017</v>
      </c>
      <c r="B21" s="6">
        <v>1104</v>
      </c>
      <c r="C21" s="6">
        <v>481</v>
      </c>
      <c r="D21" s="6">
        <v>2401</v>
      </c>
      <c r="E21" s="6">
        <v>200</v>
      </c>
      <c r="F21" s="6">
        <v>14</v>
      </c>
      <c r="G21" s="6">
        <v>84</v>
      </c>
      <c r="H21" s="6">
        <v>444</v>
      </c>
      <c r="I21" s="6">
        <v>33</v>
      </c>
      <c r="J21" s="6">
        <v>248</v>
      </c>
      <c r="K21" s="6">
        <v>2238</v>
      </c>
      <c r="L21" s="25">
        <f t="shared" si="5"/>
        <v>7247</v>
      </c>
    </row>
    <row r="22" spans="1:13" x14ac:dyDescent="0.25">
      <c r="A22" s="5">
        <v>2018</v>
      </c>
      <c r="B22" s="6">
        <v>1132</v>
      </c>
      <c r="C22" s="6">
        <v>496</v>
      </c>
      <c r="D22" s="6">
        <v>2440</v>
      </c>
      <c r="E22" s="6">
        <v>182</v>
      </c>
      <c r="F22" s="6">
        <v>8</v>
      </c>
      <c r="G22" s="6">
        <v>155</v>
      </c>
      <c r="H22" s="6">
        <v>461</v>
      </c>
      <c r="I22" s="6">
        <v>12</v>
      </c>
      <c r="J22" s="6">
        <v>238</v>
      </c>
      <c r="K22" s="6">
        <v>2204</v>
      </c>
      <c r="L22" s="25">
        <f t="shared" si="5"/>
        <v>7328</v>
      </c>
    </row>
    <row r="23" spans="1:13" x14ac:dyDescent="0.25">
      <c r="A23" s="5">
        <v>2019</v>
      </c>
      <c r="B23" s="6">
        <v>968</v>
      </c>
      <c r="C23" s="6">
        <v>606</v>
      </c>
      <c r="D23" s="6">
        <v>2429</v>
      </c>
      <c r="E23" s="6">
        <v>188</v>
      </c>
      <c r="F23" s="6">
        <v>11</v>
      </c>
      <c r="G23" s="6">
        <v>110</v>
      </c>
      <c r="H23" s="6">
        <v>432</v>
      </c>
      <c r="I23" s="6">
        <v>15</v>
      </c>
      <c r="J23" s="6">
        <v>242</v>
      </c>
      <c r="K23" s="6">
        <v>1999</v>
      </c>
      <c r="L23" s="25">
        <f t="shared" si="5"/>
        <v>7000</v>
      </c>
    </row>
    <row r="24" spans="1:13" x14ac:dyDescent="0.25">
      <c r="A24" s="5">
        <v>2020</v>
      </c>
      <c r="B24" s="6">
        <v>1063</v>
      </c>
      <c r="C24" s="6">
        <v>376</v>
      </c>
      <c r="D24" s="6">
        <v>2294</v>
      </c>
      <c r="E24" s="6">
        <v>190</v>
      </c>
      <c r="F24" s="6">
        <v>12</v>
      </c>
      <c r="G24" s="6">
        <v>107</v>
      </c>
      <c r="H24" s="6">
        <v>4</v>
      </c>
      <c r="I24" s="6">
        <v>21</v>
      </c>
      <c r="J24" s="6">
        <v>233</v>
      </c>
      <c r="K24" s="6">
        <v>1811</v>
      </c>
      <c r="L24" s="25">
        <f t="shared" si="5"/>
        <v>6111</v>
      </c>
    </row>
    <row r="25" spans="1:13" x14ac:dyDescent="0.25">
      <c r="A25" s="5">
        <v>2021</v>
      </c>
      <c r="B25" s="6">
        <v>1156</v>
      </c>
      <c r="C25" s="6">
        <v>446</v>
      </c>
      <c r="D25" s="6">
        <v>2475</v>
      </c>
      <c r="E25" s="6">
        <v>263</v>
      </c>
      <c r="F25" s="6">
        <v>10</v>
      </c>
      <c r="G25" s="6">
        <v>144</v>
      </c>
      <c r="H25" s="6">
        <v>225</v>
      </c>
      <c r="I25" s="6">
        <v>38</v>
      </c>
      <c r="J25" s="6">
        <v>237</v>
      </c>
      <c r="K25" s="6">
        <v>1959</v>
      </c>
      <c r="L25" s="25">
        <f t="shared" si="5"/>
        <v>6953</v>
      </c>
    </row>
    <row r="26" spans="1:13" x14ac:dyDescent="0.25">
      <c r="A26" s="5">
        <v>2022</v>
      </c>
      <c r="B26" s="6">
        <v>1267</v>
      </c>
      <c r="C26" s="6">
        <v>489</v>
      </c>
      <c r="D26" s="6">
        <v>2120</v>
      </c>
      <c r="E26" s="6">
        <v>253</v>
      </c>
      <c r="F26" s="6">
        <v>21</v>
      </c>
      <c r="G26" s="6">
        <v>144</v>
      </c>
      <c r="H26" s="6">
        <v>649</v>
      </c>
      <c r="I26" s="6">
        <v>58</v>
      </c>
      <c r="J26" s="6">
        <v>231</v>
      </c>
      <c r="K26" s="6">
        <v>2251</v>
      </c>
      <c r="L26" s="25">
        <v>7843</v>
      </c>
    </row>
    <row r="27" spans="1:13" x14ac:dyDescent="0.25">
      <c r="A27" s="8" t="s">
        <v>27</v>
      </c>
      <c r="B27" s="21">
        <f t="shared" ref="B27:L27" si="6">B26-B25</f>
        <v>111</v>
      </c>
      <c r="C27" s="21">
        <f t="shared" si="6"/>
        <v>43</v>
      </c>
      <c r="D27" s="21">
        <f t="shared" si="6"/>
        <v>-355</v>
      </c>
      <c r="E27" s="21">
        <f t="shared" si="6"/>
        <v>-10</v>
      </c>
      <c r="F27" s="21">
        <f t="shared" si="6"/>
        <v>11</v>
      </c>
      <c r="G27" s="21">
        <f t="shared" si="6"/>
        <v>0</v>
      </c>
      <c r="H27" s="21">
        <f t="shared" si="6"/>
        <v>424</v>
      </c>
      <c r="I27" s="21">
        <f t="shared" si="6"/>
        <v>20</v>
      </c>
      <c r="J27" s="21">
        <f t="shared" si="6"/>
        <v>-6</v>
      </c>
      <c r="K27" s="21">
        <f t="shared" si="6"/>
        <v>292</v>
      </c>
      <c r="L27" s="22">
        <f t="shared" si="6"/>
        <v>890</v>
      </c>
    </row>
    <row r="28" spans="1:13" x14ac:dyDescent="0.25">
      <c r="A28" s="9" t="s">
        <v>13</v>
      </c>
      <c r="B28" s="10" t="s">
        <v>1</v>
      </c>
      <c r="C28" s="11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11" t="s">
        <v>7</v>
      </c>
      <c r="I28" s="11" t="s">
        <v>8</v>
      </c>
      <c r="J28" s="12" t="s">
        <v>9</v>
      </c>
      <c r="K28" s="24" t="s">
        <v>10</v>
      </c>
      <c r="L28" s="13" t="s">
        <v>24</v>
      </c>
    </row>
    <row r="29" spans="1:13" x14ac:dyDescent="0.25">
      <c r="A29" s="5">
        <v>2016</v>
      </c>
      <c r="B29" s="14">
        <v>3032723.3000000003</v>
      </c>
      <c r="C29" s="14">
        <v>2700933.3900000006</v>
      </c>
      <c r="D29" s="14">
        <v>15076279.580000032</v>
      </c>
      <c r="E29" s="14">
        <v>468277.4000000009</v>
      </c>
      <c r="F29" s="14">
        <v>23030.98</v>
      </c>
      <c r="G29" s="14">
        <v>149001.41999999998</v>
      </c>
      <c r="H29" s="14">
        <v>3731290.0899999966</v>
      </c>
      <c r="I29" s="14">
        <v>41543</v>
      </c>
      <c r="J29" s="14">
        <v>924284.72000000183</v>
      </c>
      <c r="K29" s="14">
        <v>7872733.4100000123</v>
      </c>
      <c r="L29" s="26">
        <f t="shared" ref="L29:L34" si="7">SUM(B29:K29)</f>
        <v>34020097.290000051</v>
      </c>
      <c r="M29" s="46"/>
    </row>
    <row r="30" spans="1:13" x14ac:dyDescent="0.25">
      <c r="A30" s="5">
        <v>2017</v>
      </c>
      <c r="B30" s="14">
        <v>2869231.2900000061</v>
      </c>
      <c r="C30" s="14">
        <v>2601319.5599999959</v>
      </c>
      <c r="D30" s="14">
        <v>13796722.340000095</v>
      </c>
      <c r="E30" s="14">
        <v>494670.59000000107</v>
      </c>
      <c r="F30" s="14">
        <v>64834.6</v>
      </c>
      <c r="G30" s="14">
        <v>160468.74</v>
      </c>
      <c r="H30" s="14">
        <v>4045601.3399999901</v>
      </c>
      <c r="I30" s="14">
        <v>62796</v>
      </c>
      <c r="J30" s="14">
        <v>931271.10000000137</v>
      </c>
      <c r="K30" s="14">
        <v>7676715.790000014</v>
      </c>
      <c r="L30" s="26">
        <f t="shared" si="7"/>
        <v>32703631.350000098</v>
      </c>
    </row>
    <row r="31" spans="1:13" x14ac:dyDescent="0.25">
      <c r="A31" s="5">
        <v>2018</v>
      </c>
      <c r="B31" s="14">
        <v>2879691.2700000056</v>
      </c>
      <c r="C31" s="14">
        <v>2764053.8200000008</v>
      </c>
      <c r="D31" s="14">
        <v>14458665.220000057</v>
      </c>
      <c r="E31" s="14">
        <v>443486.38000000059</v>
      </c>
      <c r="F31" s="14">
        <v>7064</v>
      </c>
      <c r="G31" s="14">
        <v>331070</v>
      </c>
      <c r="H31" s="14">
        <v>4301151.5500000035</v>
      </c>
      <c r="I31" s="14">
        <v>21498</v>
      </c>
      <c r="J31" s="14">
        <v>896033.11000000127</v>
      </c>
      <c r="K31" s="14">
        <v>7906465.0699999984</v>
      </c>
      <c r="L31" s="26">
        <f t="shared" si="7"/>
        <v>34009178.420000069</v>
      </c>
    </row>
    <row r="32" spans="1:13" x14ac:dyDescent="0.25">
      <c r="A32" s="5">
        <v>2019</v>
      </c>
      <c r="B32" s="14">
        <v>2415428.86</v>
      </c>
      <c r="C32" s="14">
        <v>3402666.8499999945</v>
      </c>
      <c r="D32" s="14">
        <v>14743499.290000061</v>
      </c>
      <c r="E32" s="14">
        <v>462224.59000000067</v>
      </c>
      <c r="F32" s="14">
        <v>17964</v>
      </c>
      <c r="G32" s="14">
        <v>196279.21000000002</v>
      </c>
      <c r="H32" s="14">
        <v>4757945.099999994</v>
      </c>
      <c r="I32" s="14">
        <v>29995</v>
      </c>
      <c r="J32" s="14">
        <v>919725.86000000173</v>
      </c>
      <c r="K32" s="14">
        <v>6747442.8899999904</v>
      </c>
      <c r="L32" s="26">
        <f t="shared" si="7"/>
        <v>33693171.650000043</v>
      </c>
    </row>
    <row r="33" spans="1:13" x14ac:dyDescent="0.25">
      <c r="A33" s="5">
        <v>2020</v>
      </c>
      <c r="B33" s="14">
        <v>2755051.37</v>
      </c>
      <c r="C33" s="14">
        <v>2180961.5499999942</v>
      </c>
      <c r="D33" s="14">
        <v>13572999.219999997</v>
      </c>
      <c r="E33" s="14">
        <v>410742.25000000058</v>
      </c>
      <c r="F33" s="14">
        <v>22001.5</v>
      </c>
      <c r="G33" s="14">
        <v>161898</v>
      </c>
      <c r="H33" s="14">
        <v>5918.75</v>
      </c>
      <c r="I33" s="14">
        <v>38626</v>
      </c>
      <c r="J33" s="14">
        <v>863299.25000000128</v>
      </c>
      <c r="K33" s="14">
        <v>5483878.6499999827</v>
      </c>
      <c r="L33" s="26">
        <f t="shared" si="7"/>
        <v>25495376.539999977</v>
      </c>
    </row>
    <row r="34" spans="1:13" x14ac:dyDescent="0.25">
      <c r="A34" s="5">
        <v>2021</v>
      </c>
      <c r="B34" s="14">
        <v>4026004.7800000259</v>
      </c>
      <c r="C34" s="14">
        <v>2494268.0100000002</v>
      </c>
      <c r="D34" s="14">
        <v>13234026.649999937</v>
      </c>
      <c r="E34" s="14">
        <v>863243.95999999868</v>
      </c>
      <c r="F34" s="14">
        <v>47005.099999999991</v>
      </c>
      <c r="G34" s="14">
        <v>389102.73000000109</v>
      </c>
      <c r="H34" s="14">
        <v>1966098.4399999951</v>
      </c>
      <c r="I34" s="14">
        <v>104898.99999999993</v>
      </c>
      <c r="J34" s="14">
        <v>1369697.0999999952</v>
      </c>
      <c r="K34" s="14">
        <v>7570767.4400001243</v>
      </c>
      <c r="L34" s="26">
        <f t="shared" si="7"/>
        <v>32065113.210000075</v>
      </c>
    </row>
    <row r="35" spans="1:13" x14ac:dyDescent="0.25">
      <c r="A35" s="5">
        <v>2022</v>
      </c>
      <c r="B35" s="14">
        <v>4453430.7700000089</v>
      </c>
      <c r="C35" s="14">
        <v>2618614.4699999965</v>
      </c>
      <c r="D35" s="14">
        <v>11479040.799999909</v>
      </c>
      <c r="E35" s="14">
        <v>832721.03999999934</v>
      </c>
      <c r="F35" s="14">
        <v>87513.55</v>
      </c>
      <c r="G35" s="14">
        <v>480069.55000000057</v>
      </c>
      <c r="H35" s="14">
        <v>5881667.9200000111</v>
      </c>
      <c r="I35" s="14">
        <v>169112.2</v>
      </c>
      <c r="J35" s="14">
        <v>1382187.7499999965</v>
      </c>
      <c r="K35" s="14">
        <v>9055343.2700000983</v>
      </c>
      <c r="L35" s="15">
        <f>SUM(B35:K35)</f>
        <v>36439701.320000023</v>
      </c>
    </row>
    <row r="36" spans="1:13" x14ac:dyDescent="0.25">
      <c r="A36" s="8" t="s">
        <v>27</v>
      </c>
      <c r="B36" s="21">
        <f t="shared" ref="B36:L36" si="8">B35-B34</f>
        <v>427425.98999998299</v>
      </c>
      <c r="C36" s="21">
        <f t="shared" si="8"/>
        <v>124346.45999999624</v>
      </c>
      <c r="D36" s="21">
        <f t="shared" si="8"/>
        <v>-1754985.8500000276</v>
      </c>
      <c r="E36" s="21">
        <f t="shared" si="8"/>
        <v>-30522.919999999343</v>
      </c>
      <c r="F36" s="21">
        <f t="shared" si="8"/>
        <v>40508.450000000012</v>
      </c>
      <c r="G36" s="21">
        <f t="shared" si="8"/>
        <v>90966.819999999483</v>
      </c>
      <c r="H36" s="21">
        <f t="shared" si="8"/>
        <v>3915569.4800000163</v>
      </c>
      <c r="I36" s="21">
        <f t="shared" si="8"/>
        <v>64213.200000000084</v>
      </c>
      <c r="J36" s="21">
        <f t="shared" si="8"/>
        <v>12490.650000001304</v>
      </c>
      <c r="K36" s="21">
        <f t="shared" si="8"/>
        <v>1484575.829999974</v>
      </c>
      <c r="L36" s="16">
        <f t="shared" si="8"/>
        <v>4374588.1099999472</v>
      </c>
    </row>
    <row r="37" spans="1:13" x14ac:dyDescent="0.25">
      <c r="A37" s="9" t="s">
        <v>14</v>
      </c>
      <c r="B37" s="10" t="s">
        <v>1</v>
      </c>
      <c r="C37" s="11" t="s">
        <v>2</v>
      </c>
      <c r="D37" s="11" t="s">
        <v>3</v>
      </c>
      <c r="E37" s="11" t="s">
        <v>4</v>
      </c>
      <c r="F37" s="11" t="s">
        <v>5</v>
      </c>
      <c r="G37" s="11" t="s">
        <v>6</v>
      </c>
      <c r="H37" s="11" t="s">
        <v>7</v>
      </c>
      <c r="I37" s="11" t="s">
        <v>8</v>
      </c>
      <c r="J37" s="12" t="s">
        <v>9</v>
      </c>
      <c r="K37" s="24" t="s">
        <v>10</v>
      </c>
      <c r="L37" s="13" t="s">
        <v>25</v>
      </c>
    </row>
    <row r="38" spans="1:13" x14ac:dyDescent="0.25">
      <c r="A38" s="5">
        <v>2016</v>
      </c>
      <c r="B38" s="14">
        <f t="shared" ref="B38:K38" si="9">B29/B20</f>
        <v>2585.4418584825235</v>
      </c>
      <c r="C38" s="14">
        <f t="shared" si="9"/>
        <v>5275.2605273437512</v>
      </c>
      <c r="D38" s="14">
        <f t="shared" si="9"/>
        <v>5631.7816884572403</v>
      </c>
      <c r="E38" s="14">
        <f t="shared" si="9"/>
        <v>2558.8928961748684</v>
      </c>
      <c r="F38" s="14">
        <f t="shared" si="9"/>
        <v>2093.7254545454543</v>
      </c>
      <c r="G38" s="14">
        <f t="shared" si="9"/>
        <v>1839.5237037037034</v>
      </c>
      <c r="H38" s="14">
        <f t="shared" si="9"/>
        <v>8905.2269451073898</v>
      </c>
      <c r="I38" s="14">
        <f t="shared" si="9"/>
        <v>1978.2380952380952</v>
      </c>
      <c r="J38" s="14">
        <f t="shared" si="9"/>
        <v>3624.6459607843208</v>
      </c>
      <c r="K38" s="14">
        <f t="shared" si="9"/>
        <v>3383.2116072196013</v>
      </c>
      <c r="L38" s="15">
        <f t="shared" ref="L38:L42" si="10">SUM(L29/L20)</f>
        <v>4441.8458401880207</v>
      </c>
    </row>
    <row r="39" spans="1:13" x14ac:dyDescent="0.25">
      <c r="A39" s="5">
        <v>2017</v>
      </c>
      <c r="B39" s="14">
        <f t="shared" ref="B39:K39" si="11">B30/B21</f>
        <v>2598.9413858695707</v>
      </c>
      <c r="C39" s="14">
        <f t="shared" si="11"/>
        <v>5408.1487733887652</v>
      </c>
      <c r="D39" s="14">
        <f t="shared" si="11"/>
        <v>5746.240041649352</v>
      </c>
      <c r="E39" s="14">
        <f t="shared" si="11"/>
        <v>2473.3529500000054</v>
      </c>
      <c r="F39" s="14">
        <f t="shared" si="11"/>
        <v>4631.0428571428574</v>
      </c>
      <c r="G39" s="14">
        <f t="shared" si="11"/>
        <v>1910.3421428571428</v>
      </c>
      <c r="H39" s="14">
        <f t="shared" si="11"/>
        <v>9111.714729729707</v>
      </c>
      <c r="I39" s="14">
        <f t="shared" si="11"/>
        <v>1902.909090909091</v>
      </c>
      <c r="J39" s="14">
        <f t="shared" si="11"/>
        <v>3755.1254032258121</v>
      </c>
      <c r="K39" s="14">
        <f t="shared" si="11"/>
        <v>3430.1679133154666</v>
      </c>
      <c r="L39" s="15">
        <f t="shared" si="10"/>
        <v>4512.7130329791771</v>
      </c>
    </row>
    <row r="40" spans="1:13" x14ac:dyDescent="0.25">
      <c r="A40" s="5">
        <v>2018</v>
      </c>
      <c r="B40" s="14">
        <f t="shared" ref="B40:K40" si="12">B31/B22</f>
        <v>2543.8968816254464</v>
      </c>
      <c r="C40" s="14">
        <f t="shared" si="12"/>
        <v>5572.6891532258078</v>
      </c>
      <c r="D40" s="14">
        <f t="shared" si="12"/>
        <v>5925.6824672131379</v>
      </c>
      <c r="E40" s="14">
        <f t="shared" si="12"/>
        <v>2436.7383516483551</v>
      </c>
      <c r="F40" s="14">
        <f t="shared" si="12"/>
        <v>883</v>
      </c>
      <c r="G40" s="14">
        <f t="shared" si="12"/>
        <v>2135.9354838709678</v>
      </c>
      <c r="H40" s="14">
        <f t="shared" si="12"/>
        <v>9330.0467462039123</v>
      </c>
      <c r="I40" s="14">
        <f t="shared" si="12"/>
        <v>1791.5</v>
      </c>
      <c r="J40" s="14">
        <f t="shared" si="12"/>
        <v>3764.8450000000053</v>
      </c>
      <c r="K40" s="14">
        <f t="shared" si="12"/>
        <v>3587.3253493647908</v>
      </c>
      <c r="L40" s="15">
        <f t="shared" si="10"/>
        <v>4640.9905049126728</v>
      </c>
    </row>
    <row r="41" spans="1:13" x14ac:dyDescent="0.25">
      <c r="A41" s="5">
        <v>2019</v>
      </c>
      <c r="B41" s="14">
        <f t="shared" ref="B41:K41" si="13">B32/B23</f>
        <v>2495.2777479338843</v>
      </c>
      <c r="C41" s="14">
        <f t="shared" si="13"/>
        <v>5614.9617986798585</v>
      </c>
      <c r="D41" s="14">
        <f t="shared" si="13"/>
        <v>6069.7815109098647</v>
      </c>
      <c r="E41" s="14">
        <f t="shared" si="13"/>
        <v>2458.6414361702164</v>
      </c>
      <c r="F41" s="14">
        <f t="shared" si="13"/>
        <v>1633.090909090909</v>
      </c>
      <c r="G41" s="14">
        <f t="shared" si="13"/>
        <v>1784.3564545454547</v>
      </c>
      <c r="H41" s="14">
        <f t="shared" si="13"/>
        <v>11013.761805555541</v>
      </c>
      <c r="I41" s="14">
        <f t="shared" si="13"/>
        <v>1999.6666666666667</v>
      </c>
      <c r="J41" s="14">
        <f t="shared" si="13"/>
        <v>3800.5200826446353</v>
      </c>
      <c r="K41" s="14">
        <f t="shared" si="13"/>
        <v>3375.4091495747825</v>
      </c>
      <c r="L41" s="15">
        <f t="shared" si="10"/>
        <v>4813.3102357142916</v>
      </c>
    </row>
    <row r="42" spans="1:13" x14ac:dyDescent="0.25">
      <c r="A42" s="5">
        <v>2020</v>
      </c>
      <c r="B42" s="14">
        <f t="shared" ref="B42:K42" si="14">B33/B24</f>
        <v>2591.7698682972718</v>
      </c>
      <c r="C42" s="14">
        <f t="shared" si="14"/>
        <v>5800.4296542553038</v>
      </c>
      <c r="D42" s="14">
        <f t="shared" si="14"/>
        <v>5916.7389799476887</v>
      </c>
      <c r="E42" s="14">
        <f t="shared" si="14"/>
        <v>2161.8013157894766</v>
      </c>
      <c r="F42" s="14">
        <f t="shared" si="14"/>
        <v>1833.4583333333333</v>
      </c>
      <c r="G42" s="14">
        <f t="shared" si="14"/>
        <v>1513.0654205607477</v>
      </c>
      <c r="H42" s="14">
        <f t="shared" si="14"/>
        <v>1479.6875</v>
      </c>
      <c r="I42" s="14">
        <f t="shared" si="14"/>
        <v>1839.3333333333333</v>
      </c>
      <c r="J42" s="14">
        <f t="shared" si="14"/>
        <v>3705.1469957081599</v>
      </c>
      <c r="K42" s="14">
        <f t="shared" si="14"/>
        <v>3028.0942297073343</v>
      </c>
      <c r="L42" s="15">
        <f t="shared" si="10"/>
        <v>4172.0465619374863</v>
      </c>
    </row>
    <row r="43" spans="1:13" x14ac:dyDescent="0.25">
      <c r="A43" s="5">
        <v>2021</v>
      </c>
      <c r="B43" s="14">
        <f t="shared" ref="B43:K43" si="15">B34/B25</f>
        <v>3482.7030968858357</v>
      </c>
      <c r="C43" s="14">
        <f t="shared" si="15"/>
        <v>5592.5291704035881</v>
      </c>
      <c r="D43" s="14">
        <f t="shared" si="15"/>
        <v>5347.0814747474496</v>
      </c>
      <c r="E43" s="14">
        <f t="shared" si="15"/>
        <v>3282.2964258555085</v>
      </c>
      <c r="F43" s="14">
        <f t="shared" si="15"/>
        <v>4700.5099999999993</v>
      </c>
      <c r="G43" s="14">
        <f t="shared" si="15"/>
        <v>2702.1022916666743</v>
      </c>
      <c r="H43" s="14">
        <f t="shared" si="15"/>
        <v>8738.2152888888668</v>
      </c>
      <c r="I43" s="14">
        <f t="shared" si="15"/>
        <v>2760.4999999999982</v>
      </c>
      <c r="J43" s="14">
        <f t="shared" si="15"/>
        <v>5779.3126582278283</v>
      </c>
      <c r="K43" s="14">
        <f t="shared" si="15"/>
        <v>3864.6081878510076</v>
      </c>
      <c r="L43" s="15">
        <f>SUM(L34/L25)</f>
        <v>4611.6946943765388</v>
      </c>
      <c r="M43" s="43"/>
    </row>
    <row r="44" spans="1:13" x14ac:dyDescent="0.25">
      <c r="A44" s="5">
        <v>2022</v>
      </c>
      <c r="B44" s="14">
        <f>B35/B26</f>
        <v>3514.941412786116</v>
      </c>
      <c r="C44" s="14">
        <f t="shared" ref="C44:K44" si="16">C35/C26</f>
        <v>5355.0398159509132</v>
      </c>
      <c r="D44" s="14">
        <f t="shared" si="16"/>
        <v>5414.6418867924103</v>
      </c>
      <c r="E44" s="14">
        <f t="shared" si="16"/>
        <v>3291.3875098814201</v>
      </c>
      <c r="F44" s="14">
        <f t="shared" si="16"/>
        <v>4167.3119047619048</v>
      </c>
      <c r="G44" s="14">
        <f t="shared" si="16"/>
        <v>3333.8163194444483</v>
      </c>
      <c r="H44" s="14">
        <f t="shared" si="16"/>
        <v>9062.6624345146556</v>
      </c>
      <c r="I44" s="14">
        <f t="shared" si="16"/>
        <v>2915.7275862068968</v>
      </c>
      <c r="J44" s="14">
        <f t="shared" si="16"/>
        <v>5983.4967532467381</v>
      </c>
      <c r="K44" s="14">
        <f t="shared" si="16"/>
        <v>4022.8090937361608</v>
      </c>
      <c r="L44" s="15">
        <f>L35/L26</f>
        <v>4646.1432258064542</v>
      </c>
    </row>
    <row r="45" spans="1:13" x14ac:dyDescent="0.25">
      <c r="A45" s="8" t="s">
        <v>27</v>
      </c>
      <c r="B45" s="21">
        <f t="shared" ref="B45:K45" si="17">B44-B43</f>
        <v>32.238315900280213</v>
      </c>
      <c r="C45" s="21">
        <f t="shared" si="17"/>
        <v>-237.48935445267489</v>
      </c>
      <c r="D45" s="21">
        <f t="shared" si="17"/>
        <v>67.560412044960685</v>
      </c>
      <c r="E45" s="21">
        <f t="shared" si="17"/>
        <v>9.0910840259116412</v>
      </c>
      <c r="F45" s="21">
        <f t="shared" si="17"/>
        <v>-533.19809523809454</v>
      </c>
      <c r="G45" s="21">
        <f t="shared" si="17"/>
        <v>631.71402777777394</v>
      </c>
      <c r="H45" s="21">
        <f t="shared" si="17"/>
        <v>324.44714562578883</v>
      </c>
      <c r="I45" s="21">
        <f t="shared" si="17"/>
        <v>155.22758620689865</v>
      </c>
      <c r="J45" s="21">
        <f t="shared" si="17"/>
        <v>204.18409501890983</v>
      </c>
      <c r="K45" s="21">
        <f t="shared" si="17"/>
        <v>158.20090588515313</v>
      </c>
      <c r="L45" s="16" t="s">
        <v>29</v>
      </c>
      <c r="M45" s="47"/>
    </row>
    <row r="46" spans="1:13" x14ac:dyDescent="0.25">
      <c r="A46" s="9" t="s">
        <v>15</v>
      </c>
      <c r="B46" s="10" t="s">
        <v>1</v>
      </c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2" t="s">
        <v>9</v>
      </c>
      <c r="K46" s="24" t="s">
        <v>10</v>
      </c>
      <c r="L46" s="13"/>
    </row>
    <row r="47" spans="1:13" x14ac:dyDescent="0.25">
      <c r="A47" s="5">
        <v>2016</v>
      </c>
      <c r="B47" s="17">
        <f>B29/B2</f>
        <v>7.9737820317025809E-2</v>
      </c>
      <c r="C47" s="17">
        <f t="shared" ref="C47:K47" si="18">C29/C2</f>
        <v>9.2102934746036022E-2</v>
      </c>
      <c r="D47" s="17">
        <f t="shared" si="18"/>
        <v>7.9894953438974015E-2</v>
      </c>
      <c r="E47" s="17">
        <f t="shared" si="18"/>
        <v>9.7301139639796128E-2</v>
      </c>
      <c r="F47" s="17">
        <f t="shared" si="18"/>
        <v>0.13843811424415284</v>
      </c>
      <c r="G47" s="17">
        <f t="shared" si="18"/>
        <v>0.21744572300013862</v>
      </c>
      <c r="H47" s="17">
        <f t="shared" si="18"/>
        <v>9.6731428996588514E-2</v>
      </c>
      <c r="I47" s="17">
        <f t="shared" si="18"/>
        <v>0.25096354827407058</v>
      </c>
      <c r="J47" s="17">
        <f t="shared" si="18"/>
        <v>6.0975132712000897E-2</v>
      </c>
      <c r="K47" s="17">
        <f t="shared" si="18"/>
        <v>8.6486540692899974E-2</v>
      </c>
      <c r="L47" s="18">
        <f t="shared" ref="L47:L51" si="19">L29/L2</f>
        <v>8.3659315703624962E-2</v>
      </c>
    </row>
    <row r="48" spans="1:13" x14ac:dyDescent="0.25">
      <c r="A48" s="5">
        <v>2017</v>
      </c>
      <c r="B48" s="17">
        <f t="shared" ref="B48:K53" si="20">B30/B3</f>
        <v>7.8118020143077754E-2</v>
      </c>
      <c r="C48" s="17">
        <f t="shared" si="20"/>
        <v>9.2509219290720895E-2</v>
      </c>
      <c r="D48" s="17">
        <f t="shared" si="20"/>
        <v>8.4226522123142841E-2</v>
      </c>
      <c r="E48" s="17">
        <f t="shared" si="20"/>
        <v>9.8900195233035282E-2</v>
      </c>
      <c r="F48" s="17">
        <f t="shared" si="20"/>
        <v>0.1179874941765665</v>
      </c>
      <c r="G48" s="17">
        <f t="shared" si="20"/>
        <v>0.25290701138066846</v>
      </c>
      <c r="H48" s="17">
        <f t="shared" si="20"/>
        <v>9.6486305989513535E-2</v>
      </c>
      <c r="I48" s="17">
        <f t="shared" si="20"/>
        <v>0.27538723314680652</v>
      </c>
      <c r="J48" s="17">
        <f t="shared" si="20"/>
        <v>6.3657100078587922E-2</v>
      </c>
      <c r="K48" s="17">
        <f t="shared" si="20"/>
        <v>8.336473561112076E-2</v>
      </c>
      <c r="L48" s="18">
        <f t="shared" si="19"/>
        <v>8.5229544012994859E-2</v>
      </c>
    </row>
    <row r="49" spans="1:13" x14ac:dyDescent="0.25">
      <c r="A49" s="5">
        <v>2018</v>
      </c>
      <c r="B49" s="17">
        <f t="shared" si="20"/>
        <v>7.6438574105308174E-2</v>
      </c>
      <c r="C49" s="17">
        <f t="shared" si="20"/>
        <v>9.0524693044079188E-2</v>
      </c>
      <c r="D49" s="17">
        <f t="shared" si="20"/>
        <v>8.4831769086086861E-2</v>
      </c>
      <c r="E49" s="17">
        <f t="shared" si="20"/>
        <v>9.805820657419223E-2</v>
      </c>
      <c r="F49" s="17">
        <f t="shared" si="20"/>
        <v>0.38391304347826088</v>
      </c>
      <c r="G49" s="17">
        <f t="shared" si="20"/>
        <v>0.21001969073368282</v>
      </c>
      <c r="H49" s="17">
        <f t="shared" si="20"/>
        <v>9.7736176112884141E-2</v>
      </c>
      <c r="I49" s="17">
        <f t="shared" si="20"/>
        <v>0.20130721402352236</v>
      </c>
      <c r="J49" s="17">
        <f t="shared" si="20"/>
        <v>6.3572740420240109E-2</v>
      </c>
      <c r="K49" s="17">
        <f t="shared" si="20"/>
        <v>8.2976013870305079E-2</v>
      </c>
      <c r="L49" s="18">
        <f t="shared" si="19"/>
        <v>8.5394617797990693E-2</v>
      </c>
    </row>
    <row r="50" spans="1:13" x14ac:dyDescent="0.25">
      <c r="A50" s="5">
        <v>2019</v>
      </c>
      <c r="B50" s="17">
        <f t="shared" si="20"/>
        <v>7.851761081118086E-2</v>
      </c>
      <c r="C50" s="17">
        <f t="shared" si="20"/>
        <v>8.9668487152947451E-2</v>
      </c>
      <c r="D50" s="17">
        <f t="shared" si="20"/>
        <v>8.5287057181852644E-2</v>
      </c>
      <c r="E50" s="17">
        <f t="shared" si="20"/>
        <v>0.10229020724061963</v>
      </c>
      <c r="F50" s="17">
        <f t="shared" si="20"/>
        <v>0.39137254901960783</v>
      </c>
      <c r="G50" s="17">
        <f t="shared" si="20"/>
        <v>0.17301157528607672</v>
      </c>
      <c r="H50" s="17">
        <f t="shared" si="20"/>
        <v>9.6945700449325364E-2</v>
      </c>
      <c r="I50" s="17">
        <f t="shared" si="20"/>
        <v>0.13444764184349478</v>
      </c>
      <c r="J50" s="17">
        <f t="shared" si="20"/>
        <v>6.3723354053060774E-2</v>
      </c>
      <c r="K50" s="17">
        <f t="shared" si="20"/>
        <v>8.3722233669286286E-2</v>
      </c>
      <c r="L50" s="18">
        <f t="shared" si="19"/>
        <v>8.6038399554393283E-2</v>
      </c>
    </row>
    <row r="51" spans="1:13" x14ac:dyDescent="0.25">
      <c r="A51" s="5">
        <v>2020</v>
      </c>
      <c r="B51" s="17">
        <f t="shared" si="20"/>
        <v>7.599372339407294E-2</v>
      </c>
      <c r="C51" s="17">
        <f t="shared" si="20"/>
        <v>9.4457488941327453E-2</v>
      </c>
      <c r="D51" s="17">
        <f t="shared" si="20"/>
        <v>8.4546920173475593E-2</v>
      </c>
      <c r="E51" s="17">
        <f t="shared" si="20"/>
        <v>9.1028599365325452E-2</v>
      </c>
      <c r="F51" s="17">
        <f t="shared" si="20"/>
        <v>0.40532598883587256</v>
      </c>
      <c r="G51" s="17">
        <f t="shared" si="20"/>
        <v>0.21708488539546408</v>
      </c>
      <c r="H51" s="17">
        <f t="shared" si="20"/>
        <v>0.31620632546212202</v>
      </c>
      <c r="I51" s="17">
        <f t="shared" si="20"/>
        <v>0.18647831838326881</v>
      </c>
      <c r="J51" s="17">
        <f t="shared" si="20"/>
        <v>6.2647579880450735E-2</v>
      </c>
      <c r="K51" s="17">
        <f t="shared" si="20"/>
        <v>8.2715034322596512E-2</v>
      </c>
      <c r="L51" s="18">
        <f t="shared" si="19"/>
        <v>8.3455152892672052E-2</v>
      </c>
    </row>
    <row r="52" spans="1:13" x14ac:dyDescent="0.25">
      <c r="A52" s="5">
        <v>2021</v>
      </c>
      <c r="B52" s="17">
        <f t="shared" si="20"/>
        <v>0.10386930182032995</v>
      </c>
      <c r="C52" s="17">
        <f t="shared" si="20"/>
        <v>9.329983914801189E-2</v>
      </c>
      <c r="D52" s="17">
        <f t="shared" si="20"/>
        <v>8.2069678840238441E-2</v>
      </c>
      <c r="E52" s="17">
        <f t="shared" si="20"/>
        <v>0.14582983882670372</v>
      </c>
      <c r="F52" s="17">
        <f t="shared" si="20"/>
        <v>0.65992446790587955</v>
      </c>
      <c r="G52" s="17">
        <f t="shared" si="20"/>
        <v>0.23591034014867587</v>
      </c>
      <c r="H52" s="17">
        <f t="shared" si="20"/>
        <v>7.3997980325125237E-2</v>
      </c>
      <c r="I52" s="17">
        <f t="shared" si="20"/>
        <v>0.27870207022615184</v>
      </c>
      <c r="J52" s="17">
        <f t="shared" si="20"/>
        <v>9.5456565881268371E-2</v>
      </c>
      <c r="K52" s="17">
        <f t="shared" si="20"/>
        <v>9.8863404695683568E-2</v>
      </c>
      <c r="L52" s="18">
        <f>L34/L7</f>
        <v>9.102662244367779E-2</v>
      </c>
    </row>
    <row r="53" spans="1:13" x14ac:dyDescent="0.25">
      <c r="A53" s="5">
        <v>2022</v>
      </c>
      <c r="B53" s="17">
        <f t="shared" si="20"/>
        <v>0.1084680370523906</v>
      </c>
      <c r="C53" s="17">
        <f t="shared" si="20"/>
        <v>9.3467894209177199E-2</v>
      </c>
      <c r="D53" s="17">
        <f t="shared" si="20"/>
        <v>8.0337473578449656E-2</v>
      </c>
      <c r="E53" s="17">
        <f t="shared" si="20"/>
        <v>0.15589175054505494</v>
      </c>
      <c r="F53" s="17">
        <f t="shared" si="20"/>
        <v>0.82639473833311305</v>
      </c>
      <c r="G53" s="17">
        <f t="shared" si="20"/>
        <v>0.35285688140287375</v>
      </c>
      <c r="H53" s="17">
        <f t="shared" si="20"/>
        <v>7.6507825441586574E-2</v>
      </c>
      <c r="I53" s="17">
        <f t="shared" si="20"/>
        <v>0.343126998555359</v>
      </c>
      <c r="J53" s="17">
        <f t="shared" si="20"/>
        <v>9.6743853155219786E-2</v>
      </c>
      <c r="K53" s="17">
        <f t="shared" si="20"/>
        <v>0.10028093177930432</v>
      </c>
      <c r="L53" s="18">
        <f>L35/L8</f>
        <v>9.0934785918144925E-2</v>
      </c>
    </row>
    <row r="54" spans="1:13" ht="15.75" thickBot="1" x14ac:dyDescent="0.3">
      <c r="A54" s="19" t="s">
        <v>27</v>
      </c>
      <c r="B54" s="44">
        <f t="shared" ref="B54:K54" si="21">B53-B52</f>
        <v>4.5987352320606412E-3</v>
      </c>
      <c r="C54" s="44">
        <f t="shared" si="21"/>
        <v>1.6805506116530922E-4</v>
      </c>
      <c r="D54" s="44">
        <f t="shared" si="21"/>
        <v>-1.7322052617887856E-3</v>
      </c>
      <c r="E54" s="44">
        <f t="shared" si="21"/>
        <v>1.0061911718351219E-2</v>
      </c>
      <c r="F54" s="44">
        <f t="shared" si="21"/>
        <v>0.1664702704272335</v>
      </c>
      <c r="G54" s="44">
        <f t="shared" si="21"/>
        <v>0.11694654125419787</v>
      </c>
      <c r="H54" s="44">
        <f t="shared" si="21"/>
        <v>2.5098451164613372E-3</v>
      </c>
      <c r="I54" s="44">
        <f t="shared" si="21"/>
        <v>6.4424928329207154E-2</v>
      </c>
      <c r="J54" s="44">
        <f t="shared" si="21"/>
        <v>1.2872872739514152E-3</v>
      </c>
      <c r="K54" s="44">
        <f t="shared" si="21"/>
        <v>1.417527083620751E-3</v>
      </c>
      <c r="L54" s="45">
        <f>L53-L52</f>
        <v>-9.1836525532865143E-5</v>
      </c>
      <c r="M54" s="48"/>
    </row>
    <row r="55" spans="1:13" ht="15.75" thickTop="1" x14ac:dyDescent="0.25"/>
  </sheetData>
  <mergeCells count="1">
    <mergeCell ref="M9:N10"/>
  </mergeCells>
  <pageMargins left="0.7" right="0.7" top="0.75" bottom="0.75" header="0.3" footer="0.3"/>
  <pageSetup orientation="portrait" r:id="rId1"/>
  <ignoredErrors>
    <ignoredError sqref="L2:L8 L29:L35 L20:L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B5FB-CFED-4CF9-8A11-AE63047D7809}">
  <dimension ref="A1:N19"/>
  <sheetViews>
    <sheetView workbookViewId="0">
      <selection activeCell="H7" sqref="H7"/>
    </sheetView>
  </sheetViews>
  <sheetFormatPr defaultRowHeight="15" x14ac:dyDescent="0.25"/>
  <cols>
    <col min="1" max="1" width="42.7109375" bestFit="1" customWidth="1"/>
    <col min="2" max="2" width="10.140625" customWidth="1"/>
    <col min="4" max="4" width="10.140625" bestFit="1" customWidth="1"/>
    <col min="11" max="11" width="9.7109375" bestFit="1" customWidth="1"/>
    <col min="12" max="12" width="17.28515625" customWidth="1"/>
  </cols>
  <sheetData>
    <row r="1" spans="1:14" ht="15.75" thickTop="1" x14ac:dyDescent="0.25">
      <c r="A1" s="27" t="s">
        <v>16</v>
      </c>
      <c r="B1" s="28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30" t="s">
        <v>9</v>
      </c>
      <c r="K1" s="31" t="s">
        <v>10</v>
      </c>
      <c r="L1" s="31" t="s">
        <v>18</v>
      </c>
    </row>
    <row r="2" spans="1:14" x14ac:dyDescent="0.25">
      <c r="A2" s="32">
        <v>2016</v>
      </c>
      <c r="B2" s="6">
        <v>334</v>
      </c>
      <c r="C2" s="6">
        <v>28</v>
      </c>
      <c r="D2" s="6">
        <v>54</v>
      </c>
      <c r="E2" s="6">
        <v>14</v>
      </c>
      <c r="F2" s="6">
        <v>0</v>
      </c>
      <c r="G2" s="6">
        <v>7</v>
      </c>
      <c r="H2" s="6">
        <v>2</v>
      </c>
      <c r="I2" s="6">
        <v>6</v>
      </c>
      <c r="J2" s="6">
        <v>14</v>
      </c>
      <c r="K2" s="6">
        <v>731</v>
      </c>
      <c r="L2" s="33">
        <f>SUM(B2:K2)</f>
        <v>1190</v>
      </c>
    </row>
    <row r="3" spans="1:14" x14ac:dyDescent="0.25">
      <c r="A3" s="32">
        <v>2017</v>
      </c>
      <c r="B3" s="20">
        <v>336</v>
      </c>
      <c r="C3" s="20">
        <v>14</v>
      </c>
      <c r="D3" s="20">
        <v>30</v>
      </c>
      <c r="E3" s="20">
        <v>9</v>
      </c>
      <c r="F3" s="20">
        <v>0</v>
      </c>
      <c r="G3" s="20">
        <v>10</v>
      </c>
      <c r="H3" s="20">
        <v>4</v>
      </c>
      <c r="I3" s="20">
        <v>14</v>
      </c>
      <c r="J3" s="20">
        <v>7</v>
      </c>
      <c r="K3" s="20">
        <v>735</v>
      </c>
      <c r="L3" s="33">
        <f t="shared" ref="L3:L8" si="0">SUM(B3:K3)</f>
        <v>1159</v>
      </c>
    </row>
    <row r="4" spans="1:14" x14ac:dyDescent="0.25">
      <c r="A4" s="32">
        <v>2018</v>
      </c>
      <c r="B4" s="20">
        <v>356</v>
      </c>
      <c r="C4" s="20">
        <v>32</v>
      </c>
      <c r="D4" s="20">
        <v>51</v>
      </c>
      <c r="E4" s="20">
        <v>15</v>
      </c>
      <c r="F4" s="20">
        <v>0</v>
      </c>
      <c r="G4" s="20">
        <v>33</v>
      </c>
      <c r="H4" s="20">
        <v>14</v>
      </c>
      <c r="I4" s="20">
        <v>5</v>
      </c>
      <c r="J4" s="20">
        <v>3</v>
      </c>
      <c r="K4" s="20">
        <v>709</v>
      </c>
      <c r="L4" s="33">
        <f t="shared" si="0"/>
        <v>1218</v>
      </c>
    </row>
    <row r="5" spans="1:14" x14ac:dyDescent="0.25">
      <c r="A5" s="32">
        <v>2019</v>
      </c>
      <c r="B5" s="6">
        <v>286</v>
      </c>
      <c r="C5" s="6">
        <v>29</v>
      </c>
      <c r="D5" s="6">
        <v>60</v>
      </c>
      <c r="E5" s="6">
        <v>13</v>
      </c>
      <c r="F5" s="6">
        <v>0</v>
      </c>
      <c r="G5" s="6">
        <v>15</v>
      </c>
      <c r="H5" s="6">
        <v>1</v>
      </c>
      <c r="I5" s="6">
        <v>3</v>
      </c>
      <c r="J5" s="6">
        <v>7</v>
      </c>
      <c r="K5" s="6">
        <v>575</v>
      </c>
      <c r="L5" s="33">
        <f t="shared" si="0"/>
        <v>989</v>
      </c>
    </row>
    <row r="6" spans="1:14" x14ac:dyDescent="0.25">
      <c r="A6" s="32">
        <v>2020</v>
      </c>
      <c r="B6" s="6">
        <v>358</v>
      </c>
      <c r="C6" s="6">
        <v>7</v>
      </c>
      <c r="D6" s="34">
        <v>92</v>
      </c>
      <c r="E6" s="6">
        <v>25</v>
      </c>
      <c r="F6" s="6">
        <v>0</v>
      </c>
      <c r="G6" s="6">
        <v>19</v>
      </c>
      <c r="H6" s="6">
        <v>0</v>
      </c>
      <c r="I6" s="6">
        <v>8</v>
      </c>
      <c r="J6" s="6">
        <v>5</v>
      </c>
      <c r="K6" s="6">
        <v>549</v>
      </c>
      <c r="L6" s="33">
        <f t="shared" si="0"/>
        <v>1063</v>
      </c>
    </row>
    <row r="7" spans="1:14" x14ac:dyDescent="0.25">
      <c r="A7" s="32">
        <v>2021</v>
      </c>
      <c r="B7" s="6">
        <v>365</v>
      </c>
      <c r="C7" s="6">
        <v>9</v>
      </c>
      <c r="D7" s="34">
        <v>331</v>
      </c>
      <c r="E7" s="6">
        <v>56</v>
      </c>
      <c r="F7" s="6">
        <v>0</v>
      </c>
      <c r="G7" s="6">
        <v>25</v>
      </c>
      <c r="H7" s="6">
        <v>15</v>
      </c>
      <c r="I7" s="6">
        <v>14</v>
      </c>
      <c r="J7" s="6">
        <v>6</v>
      </c>
      <c r="K7" s="6">
        <v>612</v>
      </c>
      <c r="L7" s="33">
        <f t="shared" si="0"/>
        <v>1433</v>
      </c>
    </row>
    <row r="8" spans="1:14" x14ac:dyDescent="0.25">
      <c r="A8" s="32">
        <v>2022</v>
      </c>
      <c r="B8" s="6">
        <v>372</v>
      </c>
      <c r="C8" s="6">
        <v>14</v>
      </c>
      <c r="D8" s="34">
        <v>139</v>
      </c>
      <c r="E8" s="6">
        <v>49</v>
      </c>
      <c r="F8" s="6">
        <v>0</v>
      </c>
      <c r="G8" s="6">
        <v>20</v>
      </c>
      <c r="H8" s="6">
        <v>17</v>
      </c>
      <c r="I8" s="6">
        <v>21</v>
      </c>
      <c r="J8" s="6">
        <v>11</v>
      </c>
      <c r="K8" s="6">
        <v>675</v>
      </c>
      <c r="L8" s="33">
        <f t="shared" si="0"/>
        <v>1318</v>
      </c>
    </row>
    <row r="9" spans="1:14" x14ac:dyDescent="0.25">
      <c r="A9" s="49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35"/>
      <c r="N9" s="35"/>
    </row>
    <row r="10" spans="1:14" ht="15.75" thickBot="1" x14ac:dyDescent="0.3">
      <c r="A10" s="36"/>
      <c r="B10" s="6"/>
      <c r="C10" s="6"/>
      <c r="D10" s="37"/>
      <c r="E10" s="6"/>
      <c r="F10" s="6"/>
      <c r="G10" s="6"/>
      <c r="H10" s="6"/>
      <c r="I10" s="6"/>
      <c r="J10" s="6"/>
      <c r="K10" s="6"/>
    </row>
    <row r="11" spans="1:14" ht="15.75" thickTop="1" x14ac:dyDescent="0.25">
      <c r="A11" s="38" t="s">
        <v>17</v>
      </c>
      <c r="B11" s="28" t="s">
        <v>1</v>
      </c>
      <c r="C11" s="29" t="s">
        <v>2</v>
      </c>
      <c r="D11" s="29" t="s">
        <v>3</v>
      </c>
      <c r="E11" s="29" t="s">
        <v>4</v>
      </c>
      <c r="F11" s="29" t="s">
        <v>5</v>
      </c>
      <c r="G11" s="29" t="s">
        <v>6</v>
      </c>
      <c r="H11" s="29" t="s">
        <v>7</v>
      </c>
      <c r="I11" s="29" t="s">
        <v>8</v>
      </c>
      <c r="J11" s="30" t="s">
        <v>9</v>
      </c>
      <c r="K11" s="39" t="s">
        <v>10</v>
      </c>
      <c r="L11" s="40" t="s">
        <v>18</v>
      </c>
    </row>
    <row r="12" spans="1:14" x14ac:dyDescent="0.25">
      <c r="A12" s="32">
        <v>2016</v>
      </c>
      <c r="B12" s="14">
        <v>745942.98000000021</v>
      </c>
      <c r="C12" s="14">
        <v>77088.990000000005</v>
      </c>
      <c r="D12" s="14">
        <v>208824.01000000007</v>
      </c>
      <c r="E12" s="14">
        <v>24109.75</v>
      </c>
      <c r="F12" s="14">
        <v>0</v>
      </c>
      <c r="G12" s="14">
        <v>7535</v>
      </c>
      <c r="H12" s="14">
        <v>4883</v>
      </c>
      <c r="I12" s="14">
        <v>11027</v>
      </c>
      <c r="J12" s="14">
        <v>54055.8</v>
      </c>
      <c r="K12" s="14">
        <v>2074687.4000000006</v>
      </c>
      <c r="L12" s="41">
        <f>SUM(B12:K12)</f>
        <v>3208153.9300000006</v>
      </c>
    </row>
    <row r="13" spans="1:14" x14ac:dyDescent="0.25">
      <c r="A13" s="32">
        <v>2017</v>
      </c>
      <c r="B13" s="14">
        <v>744939.81000000029</v>
      </c>
      <c r="C13" s="14">
        <v>45882.61</v>
      </c>
      <c r="D13" s="14">
        <v>120360.12</v>
      </c>
      <c r="E13" s="14">
        <v>14969.75</v>
      </c>
      <c r="F13" s="14">
        <v>0</v>
      </c>
      <c r="G13" s="14">
        <v>17884.37</v>
      </c>
      <c r="H13" s="14">
        <v>9568.5</v>
      </c>
      <c r="I13" s="14">
        <v>24954</v>
      </c>
      <c r="J13" s="14">
        <v>20603.8</v>
      </c>
      <c r="K13" s="14">
        <v>2122339.4000000013</v>
      </c>
      <c r="L13" s="41">
        <f t="shared" ref="L13:L18" si="1">SUM(B13:K13)</f>
        <v>3121502.3600000017</v>
      </c>
    </row>
    <row r="14" spans="1:14" x14ac:dyDescent="0.25">
      <c r="A14" s="32">
        <v>2018</v>
      </c>
      <c r="B14" s="14">
        <v>745474.69000000006</v>
      </c>
      <c r="C14" s="14">
        <v>111736.72</v>
      </c>
      <c r="D14" s="14">
        <v>273366.98000000004</v>
      </c>
      <c r="E14" s="14">
        <v>24737.65</v>
      </c>
      <c r="F14" s="14">
        <v>0</v>
      </c>
      <c r="G14" s="14">
        <v>70381</v>
      </c>
      <c r="H14" s="14">
        <v>27248</v>
      </c>
      <c r="I14" s="14">
        <v>8990</v>
      </c>
      <c r="J14" s="14">
        <v>8769.9</v>
      </c>
      <c r="K14" s="14">
        <v>2199176.4</v>
      </c>
      <c r="L14" s="41">
        <f t="shared" si="1"/>
        <v>3469881.34</v>
      </c>
    </row>
    <row r="15" spans="1:14" x14ac:dyDescent="0.25">
      <c r="A15" s="32">
        <v>2019</v>
      </c>
      <c r="B15" s="14">
        <v>606125.39999999956</v>
      </c>
      <c r="C15" s="14">
        <v>107079.40999999999</v>
      </c>
      <c r="D15" s="14">
        <v>316480.14999999991</v>
      </c>
      <c r="E15" s="14">
        <v>18683.5</v>
      </c>
      <c r="F15" s="14">
        <v>0</v>
      </c>
      <c r="G15" s="14">
        <v>28648.53</v>
      </c>
      <c r="H15" s="14">
        <v>5517.4400000000005</v>
      </c>
      <c r="I15" s="14">
        <v>5351</v>
      </c>
      <c r="J15" s="14">
        <v>28545.22</v>
      </c>
      <c r="K15" s="14">
        <v>1675671.7399999988</v>
      </c>
      <c r="L15" s="41">
        <f t="shared" si="1"/>
        <v>2792102.3899999983</v>
      </c>
    </row>
    <row r="16" spans="1:14" x14ac:dyDescent="0.25">
      <c r="A16" s="32">
        <v>2020</v>
      </c>
      <c r="B16" s="14">
        <v>750844.00999999943</v>
      </c>
      <c r="C16" s="14">
        <v>28274.71</v>
      </c>
      <c r="D16" s="42">
        <v>444444.24000000011</v>
      </c>
      <c r="E16" s="14">
        <v>50898.600000000006</v>
      </c>
      <c r="F16" s="14">
        <v>0</v>
      </c>
      <c r="G16" s="14">
        <v>27530.25</v>
      </c>
      <c r="H16" s="14">
        <v>0</v>
      </c>
      <c r="I16" s="14">
        <v>11710</v>
      </c>
      <c r="J16" s="14">
        <v>11905.56</v>
      </c>
      <c r="K16" s="14">
        <v>1476742.0899999989</v>
      </c>
      <c r="L16" s="41">
        <f t="shared" si="1"/>
        <v>2802349.4599999986</v>
      </c>
    </row>
    <row r="17" spans="1:12" x14ac:dyDescent="0.25">
      <c r="A17" s="32">
        <v>2021</v>
      </c>
      <c r="B17" s="14">
        <v>1028082.7299999965</v>
      </c>
      <c r="C17" s="14">
        <v>28081.469999999998</v>
      </c>
      <c r="D17" s="42">
        <v>1814057.3999999976</v>
      </c>
      <c r="E17" s="14">
        <v>151769.55999999991</v>
      </c>
      <c r="F17" s="14">
        <v>0</v>
      </c>
      <c r="G17" s="14">
        <v>69767.649999999965</v>
      </c>
      <c r="H17" s="14">
        <v>119946.11000000002</v>
      </c>
      <c r="I17" s="14">
        <v>33231.100000000006</v>
      </c>
      <c r="J17" s="14">
        <v>16123.100000000002</v>
      </c>
      <c r="K17" s="14">
        <v>2140711.8099999903</v>
      </c>
      <c r="L17" s="41">
        <f t="shared" si="1"/>
        <v>5401770.9299999848</v>
      </c>
    </row>
    <row r="18" spans="1:12" x14ac:dyDescent="0.25">
      <c r="A18" s="32">
        <v>2022</v>
      </c>
      <c r="B18" s="14">
        <v>1079502.2899999996</v>
      </c>
      <c r="C18" s="14">
        <v>53596.799999999996</v>
      </c>
      <c r="D18" s="42">
        <v>676390.9499999996</v>
      </c>
      <c r="E18" s="14">
        <v>133920.39999999997</v>
      </c>
      <c r="F18" s="14">
        <v>0</v>
      </c>
      <c r="G18" s="14">
        <v>55476.149999999994</v>
      </c>
      <c r="H18" s="14">
        <v>72305.939999999988</v>
      </c>
      <c r="I18" s="14">
        <v>56639.7</v>
      </c>
      <c r="J18" s="14">
        <v>47898.74</v>
      </c>
      <c r="K18" s="14">
        <v>2484005.6600000011</v>
      </c>
      <c r="L18" s="41">
        <f t="shared" si="1"/>
        <v>4659736.6300000008</v>
      </c>
    </row>
    <row r="19" spans="1:12" x14ac:dyDescent="0.25">
      <c r="A19" s="49" t="s">
        <v>20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</sheetData>
  <mergeCells count="2">
    <mergeCell ref="A9:L9"/>
    <mergeCell ref="A19:L19"/>
  </mergeCells>
  <pageMargins left="0.7" right="0.7" top="0.75" bottom="0.75" header="0.3" footer="0.3"/>
  <ignoredErrors>
    <ignoredError sqref="A2:L1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2023-03-06T08:00:00+00:00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6B3D15-8E9D-4463-83B4-D12099FE073F}"/>
</file>

<file path=customXml/itemProps2.xml><?xml version="1.0" encoding="utf-8"?>
<ds:datastoreItem xmlns:ds="http://schemas.openxmlformats.org/officeDocument/2006/customXml" ds:itemID="{D20A681E-AD2D-4945-BDF8-589495D5449A}"/>
</file>

<file path=customXml/itemProps3.xml><?xml version="1.0" encoding="utf-8"?>
<ds:datastoreItem xmlns:ds="http://schemas.openxmlformats.org/officeDocument/2006/customXml" ds:itemID="{35AE8009-70D6-410A-A670-F32D4063ED8D}"/>
</file>

<file path=customXml/itemProps4.xml><?xml version="1.0" encoding="utf-8"?>
<ds:datastoreItem xmlns:ds="http://schemas.openxmlformats.org/officeDocument/2006/customXml" ds:itemID="{FB312411-1A74-4F9F-98BD-30C522E52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16-22</vt:lpstr>
      <vt:lpstr>Moves from anchorages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ivanc</dc:creator>
  <cp:lastModifiedBy>Kathie McEachern</cp:lastModifiedBy>
  <dcterms:created xsi:type="dcterms:W3CDTF">2022-01-10T14:54:18Z</dcterms:created>
  <dcterms:modified xsi:type="dcterms:W3CDTF">2023-03-06T23:02:16Z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