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6.xml" ContentType="application/vnd.openxmlformats-officedocument.spreadsheetml.worksheet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IVE\Cases\UG\UG_240008_Cascade 2024 GRC\1_Filings\Testimony_Direct_Response\PC\01 Drafts\Stefan de Villiers\Exhibits\"/>
    </mc:Choice>
  </mc:AlternateContent>
  <xr:revisionPtr revIDLastSave="0" documentId="13_ncr:1_{EB3D18DA-C230-47F6-82CB-C769CD1EA5E2}" xr6:coauthVersionLast="47" xr6:coauthVersionMax="47" xr10:uidLastSave="{00000000-0000-0000-0000-000000000000}"/>
  <bookViews>
    <workbookView xWindow="1560" yWindow="1560" windowWidth="21600" windowHeight="11145" xr2:uid="{AA958097-474C-4081-9B18-651CEE31DC05}"/>
  </bookViews>
  <sheets>
    <sheet name="SDV-14" sheetId="3" r:id="rId1"/>
    <sheet name="Figures" sheetId="4" r:id="rId2"/>
    <sheet name="Data - Customer Counts" sheetId="2" r:id="rId3"/>
    <sheet name="Customer Counts 2018-2024" sheetId="1" r:id="rId4"/>
    <sheet name="Data - Therms" sheetId="6" r:id="rId5"/>
    <sheet name="Therms 2018-2024" sheetId="5" r:id="rId6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J17" i="3"/>
  <c r="I17" i="3"/>
  <c r="H17" i="3"/>
  <c r="G17" i="3"/>
  <c r="F17" i="3"/>
  <c r="K16" i="3"/>
  <c r="J16" i="3"/>
  <c r="I16" i="3"/>
  <c r="H16" i="3"/>
  <c r="G16" i="3"/>
  <c r="F16" i="3"/>
  <c r="G15" i="3"/>
  <c r="H15" i="3"/>
  <c r="I15" i="3"/>
  <c r="J15" i="3"/>
  <c r="K15" i="3"/>
  <c r="F15" i="3"/>
  <c r="C10" i="6"/>
  <c r="D10" i="6"/>
  <c r="E10" i="6"/>
  <c r="F10" i="6"/>
  <c r="G10" i="6"/>
  <c r="H10" i="6"/>
  <c r="I10" i="6"/>
  <c r="I13" i="6" s="1"/>
  <c r="J10" i="6"/>
  <c r="J13" i="6" s="1"/>
  <c r="K10" i="6"/>
  <c r="L10" i="6"/>
  <c r="M10" i="6"/>
  <c r="N10" i="6"/>
  <c r="O10" i="6"/>
  <c r="P10" i="6"/>
  <c r="Q10" i="6"/>
  <c r="Q13" i="6" s="1"/>
  <c r="R10" i="6"/>
  <c r="R13" i="6" s="1"/>
  <c r="S10" i="6"/>
  <c r="T10" i="6"/>
  <c r="U10" i="6"/>
  <c r="V10" i="6"/>
  <c r="W10" i="6"/>
  <c r="X10" i="6"/>
  <c r="Y10" i="6"/>
  <c r="Y13" i="6" s="1"/>
  <c r="Z10" i="6"/>
  <c r="Z13" i="6" s="1"/>
  <c r="D18" i="6" s="1"/>
  <c r="AA10" i="6"/>
  <c r="AB10" i="6"/>
  <c r="AC10" i="6"/>
  <c r="AD10" i="6"/>
  <c r="AE10" i="6"/>
  <c r="AF10" i="6"/>
  <c r="AG10" i="6"/>
  <c r="AG13" i="6" s="1"/>
  <c r="AH10" i="6"/>
  <c r="AH13" i="6" s="1"/>
  <c r="AI10" i="6"/>
  <c r="AJ10" i="6"/>
  <c r="AK10" i="6"/>
  <c r="AL10" i="6"/>
  <c r="AM10" i="6"/>
  <c r="AN10" i="6"/>
  <c r="AO10" i="6"/>
  <c r="AO13" i="6" s="1"/>
  <c r="AP10" i="6"/>
  <c r="AP13" i="6" s="1"/>
  <c r="AQ10" i="6"/>
  <c r="AR10" i="6"/>
  <c r="AS10" i="6"/>
  <c r="AT10" i="6"/>
  <c r="AU10" i="6"/>
  <c r="AV10" i="6"/>
  <c r="AW10" i="6"/>
  <c r="AW13" i="6" s="1"/>
  <c r="AX10" i="6"/>
  <c r="AX13" i="6" s="1"/>
  <c r="F18" i="6" s="1"/>
  <c r="AY10" i="6"/>
  <c r="AZ10" i="6"/>
  <c r="BA10" i="6"/>
  <c r="BB10" i="6"/>
  <c r="BC10" i="6"/>
  <c r="BD10" i="6"/>
  <c r="BE10" i="6"/>
  <c r="BE13" i="6" s="1"/>
  <c r="BF10" i="6"/>
  <c r="BF13" i="6" s="1"/>
  <c r="BG10" i="6"/>
  <c r="BH10" i="6"/>
  <c r="BI10" i="6"/>
  <c r="BJ10" i="6"/>
  <c r="BK10" i="6"/>
  <c r="BL10" i="6"/>
  <c r="BM10" i="6"/>
  <c r="BM13" i="6" s="1"/>
  <c r="BN10" i="6"/>
  <c r="BN13" i="6" s="1"/>
  <c r="BO10" i="6"/>
  <c r="BP10" i="6"/>
  <c r="BQ10" i="6"/>
  <c r="BR10" i="6"/>
  <c r="BS10" i="6"/>
  <c r="BT10" i="6"/>
  <c r="BU10" i="6"/>
  <c r="BU13" i="6" s="1"/>
  <c r="BV10" i="6"/>
  <c r="BV13" i="6" s="1"/>
  <c r="BW10" i="6"/>
  <c r="BX10" i="6"/>
  <c r="BY10" i="6"/>
  <c r="BZ10" i="6"/>
  <c r="CA10" i="6"/>
  <c r="B10" i="6"/>
  <c r="B17" i="6"/>
  <c r="C17" i="6"/>
  <c r="D17" i="6"/>
  <c r="E17" i="6"/>
  <c r="F17" i="6"/>
  <c r="G17" i="6"/>
  <c r="G16" i="6"/>
  <c r="F16" i="6"/>
  <c r="E16" i="6"/>
  <c r="D16" i="6"/>
  <c r="C16" i="6"/>
  <c r="B16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13" i="6"/>
  <c r="D13" i="6"/>
  <c r="E13" i="6"/>
  <c r="F13" i="6"/>
  <c r="B18" i="6" s="1"/>
  <c r="G13" i="6"/>
  <c r="H13" i="6"/>
  <c r="K13" i="6"/>
  <c r="L13" i="6"/>
  <c r="M13" i="6"/>
  <c r="N13" i="6"/>
  <c r="O13" i="6"/>
  <c r="P13" i="6"/>
  <c r="S13" i="6"/>
  <c r="T13" i="6"/>
  <c r="U13" i="6"/>
  <c r="V13" i="6"/>
  <c r="W13" i="6"/>
  <c r="X13" i="6"/>
  <c r="AA13" i="6"/>
  <c r="AB13" i="6"/>
  <c r="AC13" i="6"/>
  <c r="AD13" i="6"/>
  <c r="AE13" i="6"/>
  <c r="AF13" i="6"/>
  <c r="AI13" i="6"/>
  <c r="AJ13" i="6"/>
  <c r="AK13" i="6"/>
  <c r="AL13" i="6"/>
  <c r="AM13" i="6"/>
  <c r="AN13" i="6"/>
  <c r="AQ13" i="6"/>
  <c r="AR13" i="6"/>
  <c r="AS13" i="6"/>
  <c r="AT13" i="6"/>
  <c r="AU13" i="6"/>
  <c r="AV13" i="6"/>
  <c r="AY13" i="6"/>
  <c r="AZ13" i="6"/>
  <c r="BA13" i="6"/>
  <c r="BB13" i="6"/>
  <c r="BC13" i="6"/>
  <c r="BD13" i="6"/>
  <c r="BG13" i="6"/>
  <c r="BH13" i="6"/>
  <c r="BI13" i="6"/>
  <c r="BJ13" i="6"/>
  <c r="BK13" i="6"/>
  <c r="BL13" i="6"/>
  <c r="BO13" i="6"/>
  <c r="BP13" i="6"/>
  <c r="BQ13" i="6"/>
  <c r="BR13" i="6"/>
  <c r="BS13" i="6"/>
  <c r="BT13" i="6"/>
  <c r="BW13" i="6"/>
  <c r="BX13" i="6"/>
  <c r="BY13" i="6"/>
  <c r="BZ13" i="6"/>
  <c r="CA13" i="6"/>
  <c r="B13" i="6"/>
  <c r="B12" i="6"/>
  <c r="B11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B6" i="6" a="1"/>
  <c r="B6" i="6" s="1"/>
  <c r="B5" i="6" a="1"/>
  <c r="B5" i="6" s="1"/>
  <c r="B4" i="6" a="1"/>
  <c r="B4" i="6" s="1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4" i="2"/>
  <c r="C18" i="6" l="1"/>
  <c r="E18" i="6"/>
  <c r="G18" i="6"/>
  <c r="B7" i="6"/>
  <c r="D42" i="2"/>
  <c r="E42" i="2"/>
  <c r="F42" i="2"/>
  <c r="G42" i="2"/>
  <c r="H42" i="2"/>
  <c r="I42" i="2"/>
  <c r="J42" i="2"/>
  <c r="K42" i="2"/>
  <c r="L42" i="2"/>
  <c r="M42" i="2"/>
  <c r="N42" i="2"/>
  <c r="C42" i="2"/>
  <c r="D41" i="2"/>
  <c r="D48" i="2" s="1"/>
  <c r="D8" i="3" s="1"/>
  <c r="E41" i="2"/>
  <c r="F41" i="2"/>
  <c r="F48" i="2" s="1"/>
  <c r="F8" i="3" s="1"/>
  <c r="G41" i="2"/>
  <c r="H41" i="2"/>
  <c r="I41" i="2"/>
  <c r="J41" i="2"/>
  <c r="K41" i="2"/>
  <c r="L41" i="2"/>
  <c r="M41" i="2"/>
  <c r="N41" i="2"/>
  <c r="N47" i="2" s="1"/>
  <c r="Z8" i="3" s="1"/>
  <c r="C41" i="2"/>
  <c r="D40" i="2"/>
  <c r="E40" i="2"/>
  <c r="F40" i="2"/>
  <c r="G40" i="2"/>
  <c r="H40" i="2"/>
  <c r="I40" i="2"/>
  <c r="J40" i="2"/>
  <c r="J46" i="2" s="1"/>
  <c r="AH8" i="3" s="1"/>
  <c r="K40" i="2"/>
  <c r="K46" i="2" s="1"/>
  <c r="AI8" i="3" s="1"/>
  <c r="L40" i="2"/>
  <c r="M40" i="2"/>
  <c r="N40" i="2"/>
  <c r="C40" i="2"/>
  <c r="D39" i="2"/>
  <c r="E39" i="2"/>
  <c r="E46" i="2" s="1"/>
  <c r="AC8" i="3" s="1"/>
  <c r="F39" i="2"/>
  <c r="G39" i="2"/>
  <c r="G45" i="2" s="1"/>
  <c r="AQ8" i="3" s="1"/>
  <c r="H39" i="2"/>
  <c r="I39" i="2"/>
  <c r="J39" i="2"/>
  <c r="K39" i="2"/>
  <c r="L39" i="2"/>
  <c r="M39" i="2"/>
  <c r="N39" i="2"/>
  <c r="C39" i="2"/>
  <c r="D38" i="2"/>
  <c r="E38" i="2"/>
  <c r="F38" i="2"/>
  <c r="G38" i="2"/>
  <c r="H38" i="2"/>
  <c r="I38" i="2"/>
  <c r="J38" i="2"/>
  <c r="J45" i="2" s="1"/>
  <c r="AT8" i="3" s="1"/>
  <c r="K38" i="2"/>
  <c r="L38" i="2"/>
  <c r="M38" i="2"/>
  <c r="N38" i="2"/>
  <c r="C38" i="2"/>
  <c r="D37" i="2"/>
  <c r="E37" i="2"/>
  <c r="F37" i="2"/>
  <c r="G37" i="2"/>
  <c r="G44" i="2" s="1"/>
  <c r="BC8" i="3" s="1"/>
  <c r="H37" i="2"/>
  <c r="I37" i="2"/>
  <c r="J37" i="2"/>
  <c r="K37" i="2"/>
  <c r="L37" i="2"/>
  <c r="M37" i="2"/>
  <c r="N37" i="2"/>
  <c r="C37" i="2"/>
  <c r="D36" i="2"/>
  <c r="E36" i="2"/>
  <c r="F36" i="2"/>
  <c r="G36" i="2"/>
  <c r="H36" i="2"/>
  <c r="H43" i="2" s="1"/>
  <c r="BP8" i="3" s="1"/>
  <c r="C36" i="2"/>
  <c r="J48" i="2"/>
  <c r="J8" i="3" s="1"/>
  <c r="N48" i="2"/>
  <c r="N8" i="3" s="1"/>
  <c r="H46" i="2"/>
  <c r="AF8" i="3" s="1"/>
  <c r="L45" i="2"/>
  <c r="AV8" i="3" s="1"/>
  <c r="D26" i="2"/>
  <c r="E26" i="2"/>
  <c r="F26" i="2"/>
  <c r="G26" i="2"/>
  <c r="G32" i="2" s="1"/>
  <c r="G7" i="3" s="1"/>
  <c r="H26" i="2"/>
  <c r="I26" i="2"/>
  <c r="J26" i="2"/>
  <c r="K26" i="2"/>
  <c r="L26" i="2"/>
  <c r="M26" i="2"/>
  <c r="N26" i="2"/>
  <c r="C26" i="2"/>
  <c r="D25" i="2"/>
  <c r="E25" i="2"/>
  <c r="F25" i="2"/>
  <c r="G25" i="2"/>
  <c r="H25" i="2"/>
  <c r="I25" i="2"/>
  <c r="I32" i="2" s="1"/>
  <c r="I7" i="3" s="1"/>
  <c r="J25" i="2"/>
  <c r="K25" i="2"/>
  <c r="L25" i="2"/>
  <c r="M25" i="2"/>
  <c r="N25" i="2"/>
  <c r="C25" i="2"/>
  <c r="D24" i="2"/>
  <c r="E24" i="2"/>
  <c r="F24" i="2"/>
  <c r="G24" i="2"/>
  <c r="G30" i="2" s="1"/>
  <c r="AE7" i="3" s="1"/>
  <c r="H24" i="2"/>
  <c r="I24" i="2"/>
  <c r="J24" i="2"/>
  <c r="K24" i="2"/>
  <c r="L24" i="2"/>
  <c r="M24" i="2"/>
  <c r="M30" i="2" s="1"/>
  <c r="AK7" i="3" s="1"/>
  <c r="N24" i="2"/>
  <c r="C24" i="2"/>
  <c r="D23" i="2"/>
  <c r="E23" i="2"/>
  <c r="F23" i="2"/>
  <c r="G23" i="2"/>
  <c r="H23" i="2"/>
  <c r="I23" i="2"/>
  <c r="J23" i="2"/>
  <c r="K23" i="2"/>
  <c r="L23" i="2"/>
  <c r="M23" i="2"/>
  <c r="N23" i="2"/>
  <c r="C23" i="2"/>
  <c r="D22" i="2"/>
  <c r="E22" i="2"/>
  <c r="F22" i="2"/>
  <c r="G22" i="2"/>
  <c r="G29" i="2" s="1"/>
  <c r="AQ7" i="3" s="1"/>
  <c r="H22" i="2"/>
  <c r="I22" i="2"/>
  <c r="J22" i="2"/>
  <c r="K22" i="2"/>
  <c r="L22" i="2"/>
  <c r="M22" i="2"/>
  <c r="N22" i="2"/>
  <c r="C22" i="2"/>
  <c r="D21" i="2"/>
  <c r="E21" i="2"/>
  <c r="F21" i="2"/>
  <c r="G21" i="2"/>
  <c r="H21" i="2"/>
  <c r="I21" i="2"/>
  <c r="J21" i="2"/>
  <c r="K21" i="2"/>
  <c r="L21" i="2"/>
  <c r="M21" i="2"/>
  <c r="N21" i="2"/>
  <c r="C21" i="2"/>
  <c r="D20" i="2"/>
  <c r="E20" i="2"/>
  <c r="F20" i="2"/>
  <c r="G20" i="2"/>
  <c r="H20" i="2"/>
  <c r="C20" i="2"/>
  <c r="E30" i="2"/>
  <c r="AC7" i="3" s="1"/>
  <c r="D10" i="2"/>
  <c r="E10" i="2"/>
  <c r="F10" i="2"/>
  <c r="G10" i="2"/>
  <c r="H10" i="2"/>
  <c r="I10" i="2"/>
  <c r="J10" i="2"/>
  <c r="K10" i="2"/>
  <c r="L10" i="2"/>
  <c r="M10" i="2"/>
  <c r="N10" i="2"/>
  <c r="C10" i="2"/>
  <c r="D9" i="2"/>
  <c r="E9" i="2"/>
  <c r="F9" i="2"/>
  <c r="G9" i="2"/>
  <c r="G16" i="2" s="1"/>
  <c r="G6" i="3" s="1"/>
  <c r="H9" i="2"/>
  <c r="I9" i="2"/>
  <c r="J9" i="2"/>
  <c r="K9" i="2"/>
  <c r="L9" i="2"/>
  <c r="M9" i="2"/>
  <c r="N9" i="2"/>
  <c r="N16" i="2" s="1"/>
  <c r="N6" i="3" s="1"/>
  <c r="C9" i="2"/>
  <c r="C16" i="2" s="1"/>
  <c r="C6" i="3" s="1"/>
  <c r="D8" i="2"/>
  <c r="E8" i="2"/>
  <c r="F8" i="2"/>
  <c r="G8" i="2"/>
  <c r="H8" i="2"/>
  <c r="I8" i="2"/>
  <c r="J8" i="2"/>
  <c r="K8" i="2"/>
  <c r="K15" i="2" s="1"/>
  <c r="W6" i="3" s="1"/>
  <c r="L8" i="2"/>
  <c r="M8" i="2"/>
  <c r="N8" i="2"/>
  <c r="C8" i="2"/>
  <c r="D7" i="2"/>
  <c r="E7" i="2"/>
  <c r="F7" i="2"/>
  <c r="G7" i="2"/>
  <c r="G14" i="2" s="1"/>
  <c r="AE6" i="3" s="1"/>
  <c r="H7" i="2"/>
  <c r="I7" i="2"/>
  <c r="J7" i="2"/>
  <c r="K7" i="2"/>
  <c r="L7" i="2"/>
  <c r="M7" i="2"/>
  <c r="N7" i="2"/>
  <c r="C7" i="2"/>
  <c r="D6" i="2"/>
  <c r="E6" i="2"/>
  <c r="F6" i="2"/>
  <c r="G6" i="2"/>
  <c r="H6" i="2"/>
  <c r="I6" i="2"/>
  <c r="J6" i="2"/>
  <c r="K6" i="2"/>
  <c r="K13" i="2" s="1"/>
  <c r="AU6" i="3" s="1"/>
  <c r="L6" i="2"/>
  <c r="M6" i="2"/>
  <c r="N6" i="2"/>
  <c r="C6" i="2"/>
  <c r="D5" i="2"/>
  <c r="E5" i="2"/>
  <c r="F5" i="2"/>
  <c r="G5" i="2"/>
  <c r="H5" i="2"/>
  <c r="I5" i="2"/>
  <c r="J5" i="2"/>
  <c r="K5" i="2"/>
  <c r="L5" i="2"/>
  <c r="M5" i="2"/>
  <c r="N5" i="2"/>
  <c r="C5" i="2"/>
  <c r="E4" i="2"/>
  <c r="F4" i="2"/>
  <c r="G4" i="2"/>
  <c r="H4" i="2"/>
  <c r="D4" i="2"/>
  <c r="D11" i="2" s="1"/>
  <c r="BL6" i="3" s="1"/>
  <c r="G27" i="1"/>
  <c r="H14" i="1"/>
  <c r="I14" i="1"/>
  <c r="J14" i="1"/>
  <c r="K14" i="1"/>
  <c r="L14" i="1"/>
  <c r="M14" i="1"/>
  <c r="N14" i="1"/>
  <c r="O14" i="1"/>
  <c r="P14" i="1"/>
  <c r="Q14" i="1"/>
  <c r="R14" i="1"/>
  <c r="G14" i="1"/>
  <c r="H27" i="1"/>
  <c r="I27" i="1"/>
  <c r="J27" i="1"/>
  <c r="K27" i="1"/>
  <c r="L27" i="1"/>
  <c r="M27" i="1"/>
  <c r="N27" i="1"/>
  <c r="O27" i="1"/>
  <c r="P27" i="1"/>
  <c r="Q27" i="1"/>
  <c r="R27" i="1"/>
  <c r="L14" i="2" l="1"/>
  <c r="AJ6" i="3" s="1"/>
  <c r="D14" i="2"/>
  <c r="AB6" i="3" s="1"/>
  <c r="J47" i="2"/>
  <c r="V8" i="3" s="1"/>
  <c r="L12" i="2"/>
  <c r="BH6" i="3" s="1"/>
  <c r="H12" i="2"/>
  <c r="BD6" i="3" s="1"/>
  <c r="H11" i="2"/>
  <c r="BP6" i="3" s="1"/>
  <c r="K16" i="2"/>
  <c r="K6" i="3" s="1"/>
  <c r="O8" i="2"/>
  <c r="B17" i="3" s="1"/>
  <c r="J44" i="2"/>
  <c r="BF8" i="3" s="1"/>
  <c r="F47" i="2"/>
  <c r="R8" i="3" s="1"/>
  <c r="G11" i="2"/>
  <c r="BO6" i="3" s="1"/>
  <c r="I31" i="2"/>
  <c r="U7" i="3" s="1"/>
  <c r="D28" i="2"/>
  <c r="AZ7" i="3" s="1"/>
  <c r="I45" i="2"/>
  <c r="AS8" i="3" s="1"/>
  <c r="F13" i="2"/>
  <c r="AP6" i="3" s="1"/>
  <c r="J31" i="2"/>
  <c r="V7" i="3" s="1"/>
  <c r="G43" i="2"/>
  <c r="BO8" i="3" s="1"/>
  <c r="M46" i="2"/>
  <c r="AK8" i="3" s="1"/>
  <c r="M47" i="2"/>
  <c r="Y8" i="3" s="1"/>
  <c r="D27" i="2"/>
  <c r="BL7" i="3" s="1"/>
  <c r="E31" i="2"/>
  <c r="Q7" i="3" s="1"/>
  <c r="N32" i="2"/>
  <c r="N7" i="3" s="1"/>
  <c r="D32" i="2"/>
  <c r="D7" i="3" s="1"/>
  <c r="H32" i="2"/>
  <c r="H7" i="3" s="1"/>
  <c r="F16" i="2"/>
  <c r="F6" i="3" s="1"/>
  <c r="G46" i="2"/>
  <c r="AE8" i="3" s="1"/>
  <c r="L44" i="2"/>
  <c r="BH8" i="3" s="1"/>
  <c r="E16" i="2"/>
  <c r="E6" i="3" s="1"/>
  <c r="D29" i="2"/>
  <c r="AN7" i="3" s="1"/>
  <c r="G47" i="2"/>
  <c r="S8" i="3" s="1"/>
  <c r="O7" i="2"/>
  <c r="B18" i="3" s="1"/>
  <c r="F11" i="2"/>
  <c r="BN6" i="3" s="1"/>
  <c r="O20" i="2"/>
  <c r="G48" i="2"/>
  <c r="G8" i="3" s="1"/>
  <c r="N12" i="2"/>
  <c r="BJ6" i="3" s="1"/>
  <c r="F12" i="2"/>
  <c r="BB6" i="3" s="1"/>
  <c r="J13" i="2"/>
  <c r="AT6" i="3" s="1"/>
  <c r="N14" i="2"/>
  <c r="AL6" i="3" s="1"/>
  <c r="F14" i="2"/>
  <c r="AD6" i="3" s="1"/>
  <c r="J15" i="2"/>
  <c r="V6" i="3" s="1"/>
  <c r="K12" i="2"/>
  <c r="BG6" i="3" s="1"/>
  <c r="J28" i="2"/>
  <c r="BF7" i="3" s="1"/>
  <c r="K31" i="2"/>
  <c r="W7" i="3" s="1"/>
  <c r="H45" i="2"/>
  <c r="AR8" i="3" s="1"/>
  <c r="C11" i="2"/>
  <c r="BK6" i="3" s="1"/>
  <c r="M12" i="2"/>
  <c r="BI6" i="3" s="1"/>
  <c r="E12" i="2"/>
  <c r="BA6" i="3" s="1"/>
  <c r="I13" i="2"/>
  <c r="AS6" i="3" s="1"/>
  <c r="M14" i="2"/>
  <c r="AK6" i="3" s="1"/>
  <c r="E14" i="2"/>
  <c r="AC6" i="3" s="1"/>
  <c r="I15" i="2"/>
  <c r="U6" i="3" s="1"/>
  <c r="J12" i="2"/>
  <c r="BF6" i="3" s="1"/>
  <c r="N30" i="2"/>
  <c r="AL7" i="3" s="1"/>
  <c r="F30" i="2"/>
  <c r="AD7" i="3" s="1"/>
  <c r="O5" i="2"/>
  <c r="B20" i="3" s="1"/>
  <c r="O10" i="2"/>
  <c r="B15" i="3" s="1"/>
  <c r="C13" i="2"/>
  <c r="AM6" i="3" s="1"/>
  <c r="C15" i="2"/>
  <c r="O6" i="3" s="1"/>
  <c r="M16" i="2"/>
  <c r="M6" i="3" s="1"/>
  <c r="L32" i="2"/>
  <c r="L7" i="3" s="1"/>
  <c r="M45" i="2"/>
  <c r="AW8" i="3" s="1"/>
  <c r="E45" i="2"/>
  <c r="AO8" i="3" s="1"/>
  <c r="M48" i="2"/>
  <c r="M8" i="3" s="1"/>
  <c r="O42" i="2"/>
  <c r="E48" i="2"/>
  <c r="E8" i="3" s="1"/>
  <c r="L48" i="2"/>
  <c r="L8" i="3" s="1"/>
  <c r="I47" i="2"/>
  <c r="U8" i="3" s="1"/>
  <c r="E47" i="2"/>
  <c r="Q8" i="3" s="1"/>
  <c r="L47" i="2"/>
  <c r="X8" i="3" s="1"/>
  <c r="D47" i="2"/>
  <c r="P8" i="3" s="1"/>
  <c r="K48" i="2"/>
  <c r="K8" i="3" s="1"/>
  <c r="O41" i="2"/>
  <c r="C47" i="2"/>
  <c r="O8" i="3" s="1"/>
  <c r="K47" i="2"/>
  <c r="W8" i="3" s="1"/>
  <c r="I46" i="2"/>
  <c r="AG8" i="3" s="1"/>
  <c r="O39" i="2"/>
  <c r="D46" i="2"/>
  <c r="AB8" i="3" s="1"/>
  <c r="L46" i="2"/>
  <c r="AJ8" i="3" s="1"/>
  <c r="N45" i="2"/>
  <c r="AX8" i="3" s="1"/>
  <c r="F45" i="2"/>
  <c r="AP8" i="3" s="1"/>
  <c r="F46" i="2"/>
  <c r="AD8" i="3" s="1"/>
  <c r="N46" i="2"/>
  <c r="AL8" i="3" s="1"/>
  <c r="D45" i="2"/>
  <c r="AN8" i="3" s="1"/>
  <c r="F44" i="2"/>
  <c r="BB8" i="3" s="1"/>
  <c r="E44" i="2"/>
  <c r="BA8" i="3" s="1"/>
  <c r="D44" i="2"/>
  <c r="AZ8" i="3" s="1"/>
  <c r="K44" i="2"/>
  <c r="BG8" i="3" s="1"/>
  <c r="O38" i="2"/>
  <c r="C44" i="2"/>
  <c r="AY8" i="3" s="1"/>
  <c r="N44" i="2"/>
  <c r="BJ8" i="3" s="1"/>
  <c r="M44" i="2"/>
  <c r="BI8" i="3" s="1"/>
  <c r="E43" i="2"/>
  <c r="BM8" i="3" s="1"/>
  <c r="F43" i="2"/>
  <c r="BN8" i="3" s="1"/>
  <c r="C43" i="2"/>
  <c r="BK8" i="3" s="1"/>
  <c r="O36" i="2"/>
  <c r="H48" i="2"/>
  <c r="H8" i="3" s="1"/>
  <c r="D43" i="2"/>
  <c r="BL8" i="3" s="1"/>
  <c r="C46" i="2"/>
  <c r="AA8" i="3" s="1"/>
  <c r="I48" i="2"/>
  <c r="I8" i="3" s="1"/>
  <c r="O40" i="2"/>
  <c r="H44" i="2"/>
  <c r="BD8" i="3" s="1"/>
  <c r="C45" i="2"/>
  <c r="AM8" i="3" s="1"/>
  <c r="K45" i="2"/>
  <c r="AU8" i="3" s="1"/>
  <c r="C48" i="2"/>
  <c r="C8" i="3" s="1"/>
  <c r="I44" i="2"/>
  <c r="BE8" i="3" s="1"/>
  <c r="H47" i="2"/>
  <c r="T8" i="3" s="1"/>
  <c r="O37" i="2"/>
  <c r="C31" i="2"/>
  <c r="O7" i="3" s="1"/>
  <c r="F31" i="2"/>
  <c r="R7" i="3" s="1"/>
  <c r="L29" i="2"/>
  <c r="AV7" i="3" s="1"/>
  <c r="E28" i="2"/>
  <c r="BA7" i="3" s="1"/>
  <c r="L28" i="2"/>
  <c r="BH7" i="3" s="1"/>
  <c r="E27" i="2"/>
  <c r="BM7" i="3" s="1"/>
  <c r="H13" i="2"/>
  <c r="AR6" i="3" s="1"/>
  <c r="I12" i="2"/>
  <c r="BE6" i="3" s="1"/>
  <c r="L16" i="2"/>
  <c r="L6" i="3" s="1"/>
  <c r="D16" i="2"/>
  <c r="D6" i="3" s="1"/>
  <c r="G15" i="2"/>
  <c r="S6" i="3" s="1"/>
  <c r="K14" i="2"/>
  <c r="AI6" i="3" s="1"/>
  <c r="C14" i="2"/>
  <c r="AA6" i="3" s="1"/>
  <c r="G13" i="2"/>
  <c r="AQ6" i="3" s="1"/>
  <c r="O9" i="2"/>
  <c r="B16" i="3" s="1"/>
  <c r="J32" i="2"/>
  <c r="J7" i="3" s="1"/>
  <c r="F28" i="2"/>
  <c r="BB7" i="3" s="1"/>
  <c r="M31" i="2"/>
  <c r="Y7" i="3" s="1"/>
  <c r="H15" i="2"/>
  <c r="T6" i="3" s="1"/>
  <c r="J14" i="2"/>
  <c r="AH6" i="3" s="1"/>
  <c r="G27" i="2"/>
  <c r="BO7" i="3" s="1"/>
  <c r="O22" i="2"/>
  <c r="O26" i="2"/>
  <c r="G28" i="2"/>
  <c r="BC7" i="3" s="1"/>
  <c r="E11" i="2"/>
  <c r="BM6" i="3" s="1"/>
  <c r="C12" i="2"/>
  <c r="AY6" i="3" s="1"/>
  <c r="G12" i="2"/>
  <c r="BC6" i="3" s="1"/>
  <c r="J16" i="2"/>
  <c r="J6" i="3" s="1"/>
  <c r="M15" i="2"/>
  <c r="Y6" i="3" s="1"/>
  <c r="E15" i="2"/>
  <c r="Q6" i="3" s="1"/>
  <c r="I14" i="2"/>
  <c r="AG6" i="3" s="1"/>
  <c r="M13" i="2"/>
  <c r="AW6" i="3" s="1"/>
  <c r="E13" i="2"/>
  <c r="AO6" i="3" s="1"/>
  <c r="O4" i="2"/>
  <c r="B21" i="3" s="1"/>
  <c r="H30" i="2"/>
  <c r="AF7" i="3" s="1"/>
  <c r="D31" i="2"/>
  <c r="P7" i="3" s="1"/>
  <c r="L31" i="2"/>
  <c r="X7" i="3" s="1"/>
  <c r="N15" i="2"/>
  <c r="Z6" i="3" s="1"/>
  <c r="N13" i="2"/>
  <c r="AX6" i="3" s="1"/>
  <c r="I16" i="2"/>
  <c r="I6" i="3" s="1"/>
  <c r="L15" i="2"/>
  <c r="X6" i="3" s="1"/>
  <c r="D15" i="2"/>
  <c r="P6" i="3" s="1"/>
  <c r="H14" i="2"/>
  <c r="AF6" i="3" s="1"/>
  <c r="L13" i="2"/>
  <c r="AV6" i="3" s="1"/>
  <c r="D13" i="2"/>
  <c r="AN6" i="3" s="1"/>
  <c r="O6" i="2"/>
  <c r="B19" i="3" s="1"/>
  <c r="C28" i="2"/>
  <c r="AY7" i="3" s="1"/>
  <c r="K28" i="2"/>
  <c r="BG7" i="3" s="1"/>
  <c r="I30" i="2"/>
  <c r="AG7" i="3" s="1"/>
  <c r="E32" i="2"/>
  <c r="E7" i="3" s="1"/>
  <c r="M32" i="2"/>
  <c r="M7" i="3" s="1"/>
  <c r="M28" i="2"/>
  <c r="BI7" i="3" s="1"/>
  <c r="F15" i="2"/>
  <c r="R6" i="3" s="1"/>
  <c r="H16" i="2"/>
  <c r="H6" i="3" s="1"/>
  <c r="F29" i="2"/>
  <c r="AP7" i="3" s="1"/>
  <c r="N29" i="2"/>
  <c r="AX7" i="3" s="1"/>
  <c r="J30" i="2"/>
  <c r="AH7" i="3" s="1"/>
  <c r="N28" i="2"/>
  <c r="BJ7" i="3" s="1"/>
  <c r="F27" i="2"/>
  <c r="BN7" i="3" s="1"/>
  <c r="D12" i="2"/>
  <c r="AZ6" i="3" s="1"/>
  <c r="O23" i="2"/>
  <c r="K30" i="2"/>
  <c r="AI7" i="3" s="1"/>
  <c r="C32" i="2"/>
  <c r="C7" i="3" s="1"/>
  <c r="K32" i="2"/>
  <c r="K7" i="3" s="1"/>
  <c r="C27" i="2"/>
  <c r="BK7" i="3" s="1"/>
  <c r="O25" i="2"/>
  <c r="H29" i="2"/>
  <c r="AR7" i="3" s="1"/>
  <c r="I29" i="2"/>
  <c r="AS7" i="3" s="1"/>
  <c r="D30" i="2"/>
  <c r="AB7" i="3" s="1"/>
  <c r="L30" i="2"/>
  <c r="AJ7" i="3" s="1"/>
  <c r="G31" i="2"/>
  <c r="S7" i="3" s="1"/>
  <c r="O24" i="2"/>
  <c r="J29" i="2"/>
  <c r="AT7" i="3" s="1"/>
  <c r="H31" i="2"/>
  <c r="T7" i="3" s="1"/>
  <c r="H28" i="2"/>
  <c r="BD7" i="3" s="1"/>
  <c r="C29" i="2"/>
  <c r="AM7" i="3" s="1"/>
  <c r="K29" i="2"/>
  <c r="AU7" i="3" s="1"/>
  <c r="C30" i="2"/>
  <c r="AA7" i="3" s="1"/>
  <c r="N31" i="2"/>
  <c r="Z7" i="3" s="1"/>
  <c r="H27" i="2"/>
  <c r="BP7" i="3" s="1"/>
  <c r="I28" i="2"/>
  <c r="BE7" i="3" s="1"/>
  <c r="E29" i="2"/>
  <c r="AO7" i="3" s="1"/>
  <c r="M29" i="2"/>
  <c r="AW7" i="3" s="1"/>
  <c r="F32" i="2"/>
  <c r="F7" i="3" s="1"/>
  <c r="O21" i="2"/>
  <c r="H39" i="1"/>
  <c r="I39" i="1"/>
  <c r="J39" i="1"/>
  <c r="K39" i="1"/>
  <c r="L39" i="1"/>
  <c r="M39" i="1"/>
  <c r="N39" i="1"/>
  <c r="O39" i="1"/>
  <c r="P39" i="1"/>
  <c r="Q39" i="1"/>
  <c r="R39" i="1"/>
  <c r="G39" i="1"/>
  <c r="H51" i="1"/>
  <c r="I51" i="1"/>
  <c r="J51" i="1"/>
  <c r="K51" i="1"/>
  <c r="L51" i="1"/>
  <c r="M51" i="1"/>
  <c r="N51" i="1"/>
  <c r="O51" i="1"/>
  <c r="P51" i="1"/>
  <c r="Q51" i="1"/>
  <c r="R51" i="1"/>
  <c r="G51" i="1"/>
  <c r="O31" i="2" l="1"/>
  <c r="O47" i="2"/>
  <c r="O45" i="2"/>
  <c r="O48" i="2"/>
  <c r="O44" i="2"/>
  <c r="O43" i="2"/>
  <c r="O46" i="2"/>
  <c r="O32" i="2"/>
  <c r="O11" i="2"/>
  <c r="C21" i="3" s="1"/>
  <c r="O14" i="2"/>
  <c r="C18" i="3" s="1"/>
  <c r="O15" i="2"/>
  <c r="C17" i="3" s="1"/>
  <c r="O13" i="2"/>
  <c r="C19" i="3" s="1"/>
  <c r="O16" i="2"/>
  <c r="C16" i="3" s="1"/>
  <c r="O12" i="2"/>
  <c r="C20" i="3" s="1"/>
  <c r="O29" i="2"/>
  <c r="O27" i="2"/>
  <c r="O30" i="2"/>
  <c r="O28" i="2"/>
  <c r="H63" i="1"/>
  <c r="I63" i="1"/>
  <c r="J63" i="1"/>
  <c r="K63" i="1"/>
  <c r="L63" i="1"/>
  <c r="M63" i="1"/>
  <c r="N63" i="1"/>
  <c r="O63" i="1"/>
  <c r="P63" i="1"/>
  <c r="Q63" i="1"/>
  <c r="R63" i="1"/>
  <c r="G63" i="1"/>
  <c r="H75" i="1" l="1"/>
  <c r="I75" i="1"/>
  <c r="J75" i="1"/>
  <c r="K75" i="1"/>
  <c r="L75" i="1"/>
  <c r="M75" i="1"/>
  <c r="N75" i="1"/>
  <c r="O75" i="1"/>
  <c r="P75" i="1"/>
  <c r="Q75" i="1"/>
  <c r="R75" i="1"/>
  <c r="G75" i="1"/>
  <c r="H88" i="1" l="1"/>
  <c r="I88" i="1"/>
  <c r="J88" i="1"/>
  <c r="K88" i="1"/>
  <c r="L88" i="1"/>
  <c r="M88" i="1"/>
  <c r="N88" i="1"/>
  <c r="O88" i="1"/>
  <c r="P88" i="1"/>
  <c r="Q88" i="1"/>
  <c r="R88" i="1"/>
  <c r="G8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<sst xmlns="http://schemas.openxmlformats.org/spreadsheetml/2006/main" count="217" uniqueCount="69">
  <si>
    <t>Customer Counts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</si>
  <si>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</si>
  <si>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</si>
  <si>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</si>
  <si>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</si>
  <si>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</si>
  <si>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</si>
  <si>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</si>
  <si>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</si>
  <si>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</si>
  <si>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</si>
  <si>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</si>
  <si>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</si>
  <si>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(503)</t>
  </si>
  <si>
    <t>Commercial (504)</t>
  </si>
  <si>
    <t>Large Volume (505)</t>
  </si>
  <si>
    <t>Industrial (511)</t>
  </si>
  <si>
    <t>Interruptible (570)</t>
  </si>
  <si>
    <t>Transportation (663)</t>
  </si>
  <si>
    <t>Grand Total</t>
  </si>
  <si>
    <t>Construction-Res (502)</t>
  </si>
  <si>
    <t>Special Contracts (9XX)</t>
  </si>
  <si>
    <t>Cascade Natural Gas Corporation</t>
  </si>
  <si>
    <t>AMA</t>
  </si>
  <si>
    <t>2024 YoY</t>
  </si>
  <si>
    <t>2023 YoY</t>
  </si>
  <si>
    <t>2022 YoY</t>
  </si>
  <si>
    <t>2021 YoY</t>
  </si>
  <si>
    <t>2020 YoY</t>
  </si>
  <si>
    <t>2019 YoY</t>
  </si>
  <si>
    <t>Cascade 2024 High-Growth Scenario</t>
  </si>
  <si>
    <t>Cascade 2024 Expected-Growth Scenario</t>
  </si>
  <si>
    <t>Cascade 2024 Low-Growth Scenario</t>
  </si>
  <si>
    <t>Date</t>
  </si>
  <si>
    <t>Unit</t>
  </si>
  <si>
    <t>Growth Rate, YoY</t>
  </si>
  <si>
    <t>Total</t>
  </si>
  <si>
    <t>Residential</t>
  </si>
  <si>
    <t>Commercial</t>
  </si>
  <si>
    <t>Year</t>
  </si>
  <si>
    <t>Customer Count</t>
  </si>
  <si>
    <t>Growth Rate</t>
  </si>
  <si>
    <t>N/A</t>
  </si>
  <si>
    <t>Percentage</t>
  </si>
  <si>
    <t>2018-2024 Weather Normalized Therms for Rate Schedules 503 and 504</t>
  </si>
  <si>
    <t>Rate Sch. 503</t>
  </si>
  <si>
    <t>Rate Sch. 504</t>
  </si>
  <si>
    <t>Month</t>
  </si>
  <si>
    <t>Residential customer count</t>
  </si>
  <si>
    <t>Commercial customer count</t>
  </si>
  <si>
    <t>Total customer count</t>
  </si>
  <si>
    <t>Residential therms</t>
  </si>
  <si>
    <t>Commercial therms</t>
  </si>
  <si>
    <t>Total therms</t>
  </si>
  <si>
    <t>Residential therms per customer</t>
  </si>
  <si>
    <t>Commercial therms per customer</t>
  </si>
  <si>
    <t>Total therms per customer</t>
  </si>
  <si>
    <t>Residential average therms per customer</t>
  </si>
  <si>
    <t>Commercial average therms per customer</t>
  </si>
  <si>
    <t>Total average therms per customer</t>
  </si>
  <si>
    <t>Total (all classes)</t>
  </si>
  <si>
    <t>Residential &amp; Commercial (503 &amp; 504)</t>
  </si>
  <si>
    <t>Sources:</t>
  </si>
  <si>
    <r>
      <t>Customer Count Growth, Monthly (All Classes)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</si>
  <si>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Customer Count Growth, Annually (Total)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</si>
  <si>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Gas Use Per Customer (2018 = 100)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</si>
  <si>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Cascade’s Response to Public Counsel Data Request No. 24, with Attachment A (See tab "Customer Counts 2018-2024"); Cascade 2023 Integrated Resource Plan, Appendix B, at 139, </t>
    </r>
    <r>
      <rPr>
        <i/>
        <sz val="11"/>
        <color theme="1"/>
        <rFont val="Calibri"/>
        <family val="2"/>
        <scheme val="minor"/>
      </rPr>
      <t>Wash. Utils. &amp; Transp. Comm’n v. Cascade Natural Gas Co.</t>
    </r>
    <r>
      <rPr>
        <sz val="11"/>
        <color theme="1"/>
        <rFont val="Calibri"/>
        <family val="2"/>
        <scheme val="minor"/>
      </rPr>
      <t>, Docket UG-220131 (Feb. 24, 2023).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</si>
  <si>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Cascade’s Response to Public Counsel Data Request No. 24, with Attachment A (See tab "Customer Counts 2018-2024").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</si>
  <si>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Cascade’s Response to Public Counsel Data Request No. 24, with Attachment A (See tab "Customer Counts 2018-2024); Cascade’s Response to Public Counsel Data Request No. 27, with Attachment A (See tab "Therms 2018-2024").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</si>
</sst>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[$-409]mmm\-yy;@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7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17" fillId="0" borderId="0"/>
    <xf numFmtId="39" fontId="17" fillId="0" borderId="0"/>
    <xf numFmtId="39" fontId="17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9" fontId="17" fillId="0" borderId="0"/>
    <xf numFmtId="165" fontId="17" fillId="0" borderId="0"/>
    <xf numFmtId="0" fontId="2" fillId="0" borderId="0"/>
    <xf numFmtId="39" fontId="17" fillId="0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2" fillId="0" borderId="0">
      <alignment vertical="top"/>
    </xf>
    <xf numFmtId="41" fontId="22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23" fillId="0" borderId="0" xfId="0" applyFont="1"/>
    <xf numFmtId="164" fontId="23" fillId="0" borderId="0" xfId="0" applyNumberFormat="1" applyFont="1"/>
    <xf numFmtId="164" fontId="23" fillId="0" borderId="0" xfId="0" applyNumberFormat="1" applyFont="1" applyAlignment="1">
      <alignment horizontal="center"/>
    </xf>
    <xf numFmtId="164" fontId="23" fillId="0" borderId="0" xfId="33" applyNumberFormat="1" applyFont="1" applyFill="1" applyBorder="1"/>
    <xf numFmtId="164" fontId="0" fillId="0" borderId="0" xfId="63" applyNumberFormat="1" applyFont="1"/>
    <xf numFmtId="164" fontId="0" fillId="0" borderId="0" xfId="0" applyNumberFormat="1"/>
    <xf numFmtId="10" fontId="0" fillId="0" borderId="0" xfId="64" applyNumberFormat="1" applyFont="1"/>
    <xf numFmtId="10" fontId="0" fillId="0" borderId="0" xfId="0" applyNumberFormat="1"/>
    <xf numFmtId="17" fontId="0" fillId="0" borderId="0" xfId="0" applyNumberFormat="1"/>
    <xf numFmtId="0" fontId="15" fillId="0" borderId="0" xfId="0" applyFont="1"/>
    <xf numFmtId="0" fontId="24" fillId="0" borderId="0" xfId="0" applyFont="1"/>
    <xf numFmtId="14" fontId="0" fillId="0" borderId="0" xfId="0" applyNumberFormat="1"/>
    <xf numFmtId="0" fontId="0" fillId="0" borderId="10" xfId="0" applyBorder="1" applyAlignment="1">
      <alignment horizontal="center"/>
    </xf>
    <xf numFmtId="43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0" fillId="0" borderId="0" xfId="0" applyNumberFormat="1"/>
    <xf numFmtId="0" fontId="23" fillId="0" borderId="0" xfId="0" applyFont="1" applyAlignment="1">
      <alignment horizontal="center"/>
    </xf>
  </cellXfs>
  <cellStyles count="65">
    <cellStyle name="20% - Accent1" xfId="16" builtinId="30" customBuiltin="1"/>
    <cellStyle name="20% - Accent2" xfId="19" builtinId="34" customBuiltin="1"/>
    <cellStyle name="20% - Accent3" xfId="22" builtinId="38" customBuiltin="1"/>
    <cellStyle name="20% - Accent4" xfId="25" builtinId="42" customBuiltin="1"/>
    <cellStyle name="20% - Accent5" xfId="28" builtinId="46" customBuiltin="1"/>
    <cellStyle name="20% - Accent6" xfId="31" builtinId="50" customBuiltin="1"/>
    <cellStyle name="40% - Accent1" xfId="17" builtinId="31" customBuiltin="1"/>
    <cellStyle name="40% - Accent2" xfId="20" builtinId="35" customBuiltin="1"/>
    <cellStyle name="40% - Accent3" xfId="23" builtinId="39" customBuiltin="1"/>
    <cellStyle name="40% - Accent4" xfId="26" builtinId="43" customBuiltin="1"/>
    <cellStyle name="40% - Accent5" xfId="29" builtinId="47" customBuiltin="1"/>
    <cellStyle name="40% - Accent6" xfId="32" builtinId="51" customBuiltin="1"/>
    <cellStyle name="60% - Accent1 2" xfId="49" xr:uid="{B10F8443-AE00-42CC-8D89-90774809864E}"/>
    <cellStyle name="60% - Accent2 2" xfId="50" xr:uid="{2C1CBA73-1424-4B6B-83E1-996814607E2A}"/>
    <cellStyle name="60% - Accent3 2" xfId="51" xr:uid="{CCEC5975-CFAC-4D37-B590-80949AB0A71C}"/>
    <cellStyle name="60% - Accent4 2" xfId="52" xr:uid="{13E75AB3-BF32-4AAC-8A03-1F1B5D8D8EF7}"/>
    <cellStyle name="60% - Accent5 2" xfId="53" xr:uid="{0D73881E-F594-49EA-834A-CAC6EB844C63}"/>
    <cellStyle name="60% - Accent6 2" xfId="54" xr:uid="{CD74C066-38BA-4646-A3DD-5F10DBC57EC1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" xfId="63" builtinId="3"/>
    <cellStyle name="Comma 2" xfId="36" xr:uid="{3855D23B-BB8F-4887-B5A2-1EB588F85411}"/>
    <cellStyle name="Comma 2 2" xfId="58" xr:uid="{BC2F434C-BF49-444A-800A-537A407A1E3A}"/>
    <cellStyle name="Comma 3" xfId="41" xr:uid="{B04E1C7E-E7E2-418E-ADD7-2355AFA5CD1B}"/>
    <cellStyle name="Comma 4" xfId="56" xr:uid="{E3CDCB26-EC82-43D0-A1A1-F23472E7419B}"/>
    <cellStyle name="Comma 5" xfId="33" xr:uid="{F0122752-2AFC-4B7E-AAE2-3F1CBE5E47E8}"/>
    <cellStyle name="Currency 2" xfId="37" xr:uid="{E2DB97CD-9153-4232-9D70-A092CD58BFF3}"/>
    <cellStyle name="Currency 2 2" xfId="61" xr:uid="{91ADDBC1-7588-48A4-B048-A9C3136C17F4}"/>
    <cellStyle name="Currency 3" xfId="42" xr:uid="{3925D9EB-26B6-4F88-8A22-AC6F9329BEC6}"/>
    <cellStyle name="Currency 4" xfId="34" xr:uid="{0F7DEA40-1796-4CA0-AC4C-A322C2CDAA31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8" xr:uid="{11982C13-F653-4D2E-B0FC-6E7F8E97A17A}"/>
    <cellStyle name="Normal" xfId="0" builtinId="0"/>
    <cellStyle name="Normal 2" xfId="38" xr:uid="{84ADD89F-EB73-4E14-8E8A-63316A69A560}"/>
    <cellStyle name="Normal 2 2" xfId="44" xr:uid="{2D474F5F-8B1F-4902-9BE1-E8E8817AC5A4}"/>
    <cellStyle name="Normal 2 3" xfId="43" xr:uid="{2F9339EC-0AD3-42D4-8F0C-AF721AA11A86}"/>
    <cellStyle name="Normal 2 4" xfId="62" xr:uid="{E2FD55F0-426D-4081-94C2-1D1F6CEE0955}"/>
    <cellStyle name="Normal 3" xfId="39" xr:uid="{E6C38DC9-9E14-450A-A059-DB336D2A7FBA}"/>
    <cellStyle name="Normal 3 2" xfId="60" xr:uid="{1940D07A-C0B4-4660-B1DC-12EC94C6DFE7}"/>
    <cellStyle name="Normal 4" xfId="40" xr:uid="{1FCD7002-4F66-4FBE-AF10-5F2CE9459151}"/>
    <cellStyle name="Normal 4 2" xfId="57" xr:uid="{AE2F629D-7807-4692-94C7-3965D2CF3606}"/>
    <cellStyle name="Normal 5" xfId="35" xr:uid="{9CF470C9-C325-4D12-B852-DCA80A414460}"/>
    <cellStyle name="Normal 6" xfId="45" xr:uid="{E8B65E56-5C8E-4BB2-8E72-17A54D3D52A0}"/>
    <cellStyle name="Normal 7" xfId="46" xr:uid="{9EAC5EEB-56AB-496C-9074-B0E74F0DBC7A}"/>
    <cellStyle name="Normal 8" xfId="55" xr:uid="{4FFCCA3E-BE29-43D5-BCFB-A3391F6CB83B}"/>
    <cellStyle name="Note 2" xfId="59" xr:uid="{0C224B60-B74B-4971-A496-763F02F41FB6}"/>
    <cellStyle name="Output" xfId="8" builtinId="21" customBuiltin="1"/>
    <cellStyle name="Percent" xfId="64" builtinId="5"/>
    <cellStyle name="Title 2" xfId="47" xr:uid="{B4704D61-5899-4CBC-BC8E-F731F1A56A4B}"/>
    <cellStyle name="Total" xfId="14" builtinId="25" customBuiltin="1"/>
    <cellStyle name="Warning Text" xfId="12" builtinId="11" customBuiltin="1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</dxfs>
  <tableStyles count="1" defaultTableStyle="TableStyleMedium2" defaultPivotStyle="PivotStyleLight16">
    <tableStyle name="Invisible" pivot="0" table="0" count="0" xr9:uid="{C08200A2-1532-4986-B815-A8BBCE515089}"/>
  </tableStyles>
  <colors>
    <mruColors>
      <color rgb="FFF8F8F8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Residential (503)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'SDV-14'!$C$7:$BP$7</c:f>
              <c:numCache>
                <c:formatCode>0.00%</c:formatCode>
                <c:ptCount val="66"/>
                <c:pt idx="0">
                  <c:v>2.2423927428990797E-2</c:v>
                </c:pt>
                <c:pt idx="1">
                  <c:v>2.3255689481684438E-2</c:v>
                </c:pt>
                <c:pt idx="2">
                  <c:v>2.2739427129013556E-2</c:v>
                </c:pt>
                <c:pt idx="3">
                  <c:v>2.2275360690728663E-2</c:v>
                </c:pt>
                <c:pt idx="4">
                  <c:v>2.228291429030449E-2</c:v>
                </c:pt>
                <c:pt idx="5">
                  <c:v>2.1541081767204151E-2</c:v>
                </c:pt>
                <c:pt idx="6">
                  <c:v>2.1175953801815028E-2</c:v>
                </c:pt>
                <c:pt idx="7">
                  <c:v>1.8026291902051517E-2</c:v>
                </c:pt>
                <c:pt idx="8">
                  <c:v>1.8214819901101409E-2</c:v>
                </c:pt>
                <c:pt idx="9">
                  <c:v>1.9438467760267697E-2</c:v>
                </c:pt>
                <c:pt idx="10">
                  <c:v>1.7847371301090265E-2</c:v>
                </c:pt>
                <c:pt idx="11">
                  <c:v>1.7884702201597991E-2</c:v>
                </c:pt>
                <c:pt idx="12">
                  <c:v>1.8080244843199811E-2</c:v>
                </c:pt>
                <c:pt idx="13">
                  <c:v>1.7444202091212002E-2</c:v>
                </c:pt>
                <c:pt idx="14">
                  <c:v>1.8087220246810309E-2</c:v>
                </c:pt>
                <c:pt idx="15">
                  <c:v>1.7436171159149527E-2</c:v>
                </c:pt>
                <c:pt idx="16">
                  <c:v>1.8764143827005197E-2</c:v>
                </c:pt>
                <c:pt idx="17">
                  <c:v>2.0227016541274567E-2</c:v>
                </c:pt>
                <c:pt idx="18">
                  <c:v>2.1675838155140736E-2</c:v>
                </c:pt>
                <c:pt idx="19">
                  <c:v>2.2427592862612533E-2</c:v>
                </c:pt>
                <c:pt idx="20">
                  <c:v>2.1067379019399812E-2</c:v>
                </c:pt>
                <c:pt idx="21">
                  <c:v>1.8414420394320619E-2</c:v>
                </c:pt>
                <c:pt idx="22">
                  <c:v>1.812373350978036E-2</c:v>
                </c:pt>
                <c:pt idx="23">
                  <c:v>1.8050076068177656E-2</c:v>
                </c:pt>
                <c:pt idx="24">
                  <c:v>1.7918729988778193E-2</c:v>
                </c:pt>
                <c:pt idx="25">
                  <c:v>1.8147607394764398E-2</c:v>
                </c:pt>
                <c:pt idx="26">
                  <c:v>1.8392493027699075E-2</c:v>
                </c:pt>
                <c:pt idx="27">
                  <c:v>2.0099882219216214E-2</c:v>
                </c:pt>
                <c:pt idx="28">
                  <c:v>2.0161663530064988E-2</c:v>
                </c:pt>
                <c:pt idx="29">
                  <c:v>1.9214463007405147E-2</c:v>
                </c:pt>
                <c:pt idx="30">
                  <c:v>1.8222521167186034E-2</c:v>
                </c:pt>
                <c:pt idx="31">
                  <c:v>1.8195902202796876E-2</c:v>
                </c:pt>
                <c:pt idx="32">
                  <c:v>1.8144490351779785E-2</c:v>
                </c:pt>
                <c:pt idx="33">
                  <c:v>1.661498352759061E-2</c:v>
                </c:pt>
                <c:pt idx="34">
                  <c:v>1.5907267686871007E-2</c:v>
                </c:pt>
                <c:pt idx="35">
                  <c:v>1.5729084876269672E-2</c:v>
                </c:pt>
                <c:pt idx="36">
                  <c:v>1.4766342852230441E-2</c:v>
                </c:pt>
                <c:pt idx="37">
                  <c:v>1.4274461488745116E-2</c:v>
                </c:pt>
                <c:pt idx="38">
                  <c:v>1.3738148073431544E-2</c:v>
                </c:pt>
                <c:pt idx="39">
                  <c:v>1.3976212204480198E-2</c:v>
                </c:pt>
                <c:pt idx="40">
                  <c:v>1.3548455385359759E-2</c:v>
                </c:pt>
                <c:pt idx="41">
                  <c:v>1.3472359478046814E-2</c:v>
                </c:pt>
                <c:pt idx="42">
                  <c:v>1.3221856909453988E-2</c:v>
                </c:pt>
                <c:pt idx="43">
                  <c:v>1.2666199787385146E-2</c:v>
                </c:pt>
                <c:pt idx="44">
                  <c:v>1.1711462549971019E-2</c:v>
                </c:pt>
                <c:pt idx="45">
                  <c:v>1.0964077494840963E-2</c:v>
                </c:pt>
                <c:pt idx="46">
                  <c:v>1.2039762703224044E-2</c:v>
                </c:pt>
                <c:pt idx="47">
                  <c:v>1.1585457084434703E-2</c:v>
                </c:pt>
                <c:pt idx="48">
                  <c:v>1.1681043719196538E-2</c:v>
                </c:pt>
                <c:pt idx="49">
                  <c:v>1.1031845992243827E-2</c:v>
                </c:pt>
                <c:pt idx="50">
                  <c:v>1.0527153688483892E-2</c:v>
                </c:pt>
                <c:pt idx="51">
                  <c:v>1.0248173875858413E-2</c:v>
                </c:pt>
                <c:pt idx="52">
                  <c:v>8.8916737531516965E-3</c:v>
                </c:pt>
                <c:pt idx="53">
                  <c:v>9.2386221169729055E-3</c:v>
                </c:pt>
                <c:pt idx="54">
                  <c:v>9.0081122779077649E-3</c:v>
                </c:pt>
                <c:pt idx="55">
                  <c:v>8.0549267394711688E-3</c:v>
                </c:pt>
                <c:pt idx="56">
                  <c:v>8.2258914281738704E-3</c:v>
                </c:pt>
                <c:pt idx="57">
                  <c:v>9.2052655307890419E-3</c:v>
                </c:pt>
                <c:pt idx="58">
                  <c:v>8.6569611251581247E-3</c:v>
                </c:pt>
                <c:pt idx="59">
                  <c:v>8.2974663886055122E-3</c:v>
                </c:pt>
                <c:pt idx="60">
                  <c:v>8.7088876957406303E-3</c:v>
                </c:pt>
                <c:pt idx="61">
                  <c:v>8.5036609565265486E-3</c:v>
                </c:pt>
                <c:pt idx="62">
                  <c:v>8.6106734935014195E-3</c:v>
                </c:pt>
                <c:pt idx="63">
                  <c:v>7.6930649210020796E-3</c:v>
                </c:pt>
                <c:pt idx="64">
                  <c:v>8.1774491682069517E-3</c:v>
                </c:pt>
                <c:pt idx="65">
                  <c:v>7.3892961190173967E-3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0-41AE-912E-1901FE961B83}"/>
            </c:ext>
          </c:extLst>
        </c:ser>
        <c:ser>
          <c:idx val="2"/>
          <c:order val="1"/>
          <c:tx>
            <c:v>Commercial (504)</c:v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'SDV-14'!$C$8:$BP$8</c:f>
              <c:numCache>
                <c:formatCode>0.00%</c:formatCode>
                <c:ptCount val="66"/>
                <c:pt idx="0">
                  <c:v>1.2742255455516549E-2</c:v>
                </c:pt>
                <c:pt idx="1">
                  <c:v>1.3417702218495142E-2</c:v>
                </c:pt>
                <c:pt idx="2">
                  <c:v>1.2269938650306678E-2</c:v>
                </c:pt>
                <c:pt idx="3">
                  <c:v>1.0345485779728936E-2</c:v>
                </c:pt>
                <c:pt idx="4">
                  <c:v>9.6036118763391798E-3</c:v>
                </c:pt>
                <c:pt idx="5">
                  <c:v>1.0093257090225238E-2</c:v>
                </c:pt>
                <c:pt idx="6">
                  <c:v>9.9934658108160601E-3</c:v>
                </c:pt>
                <c:pt idx="7">
                  <c:v>9.9965396593486577E-3</c:v>
                </c:pt>
                <c:pt idx="8">
                  <c:v>1.0838233598524205E-2</c:v>
                </c:pt>
                <c:pt idx="9">
                  <c:v>1.2364996374460979E-2</c:v>
                </c:pt>
                <c:pt idx="10">
                  <c:v>1.0455337525570041E-2</c:v>
                </c:pt>
                <c:pt idx="11">
                  <c:v>1.1359776578480529E-2</c:v>
                </c:pt>
                <c:pt idx="12">
                  <c:v>1.1903864989075474E-2</c:v>
                </c:pt>
                <c:pt idx="13">
                  <c:v>1.1020838035056046E-2</c:v>
                </c:pt>
                <c:pt idx="14">
                  <c:v>1.1707133446263951E-2</c:v>
                </c:pt>
                <c:pt idx="15">
                  <c:v>1.0919670520668001E-2</c:v>
                </c:pt>
                <c:pt idx="16">
                  <c:v>1.1786106795012685E-2</c:v>
                </c:pt>
                <c:pt idx="17">
                  <c:v>1.2310030395136673E-2</c:v>
                </c:pt>
                <c:pt idx="18">
                  <c:v>1.2977128287095185E-2</c:v>
                </c:pt>
                <c:pt idx="19">
                  <c:v>1.2828809623510518E-2</c:v>
                </c:pt>
                <c:pt idx="20">
                  <c:v>1.1748602714725775E-2</c:v>
                </c:pt>
                <c:pt idx="21">
                  <c:v>7.011723903946887E-3</c:v>
                </c:pt>
                <c:pt idx="22">
                  <c:v>5.098597885581535E-3</c:v>
                </c:pt>
                <c:pt idx="23">
                  <c:v>4.0301515038436708E-3</c:v>
                </c:pt>
                <c:pt idx="24">
                  <c:v>4.1322314049587749E-3</c:v>
                </c:pt>
                <c:pt idx="25">
                  <c:v>4.9108969827746929E-3</c:v>
                </c:pt>
                <c:pt idx="26">
                  <c:v>4.2417026343206654E-3</c:v>
                </c:pt>
                <c:pt idx="27">
                  <c:v>1.06522145393384E-2</c:v>
                </c:pt>
                <c:pt idx="28">
                  <c:v>1.2847404299947573E-2</c:v>
                </c:pt>
                <c:pt idx="29">
                  <c:v>1.4862633238252432E-2</c:v>
                </c:pt>
                <c:pt idx="30">
                  <c:v>1.5590953490119519E-2</c:v>
                </c:pt>
                <c:pt idx="31">
                  <c:v>1.5785912951965742E-2</c:v>
                </c:pt>
                <c:pt idx="32">
                  <c:v>1.5445321307778981E-2</c:v>
                </c:pt>
                <c:pt idx="33">
                  <c:v>1.5685246883539783E-2</c:v>
                </c:pt>
                <c:pt idx="34">
                  <c:v>1.5926892950391736E-2</c:v>
                </c:pt>
                <c:pt idx="35">
                  <c:v>1.531256968705863E-2</c:v>
                </c:pt>
                <c:pt idx="36">
                  <c:v>1.2975938901864881E-2</c:v>
                </c:pt>
                <c:pt idx="37">
                  <c:v>1.2624486320387929E-2</c:v>
                </c:pt>
                <c:pt idx="38">
                  <c:v>1.3115968877361883E-2</c:v>
                </c:pt>
                <c:pt idx="39">
                  <c:v>7.8772189349112232E-3</c:v>
                </c:pt>
                <c:pt idx="40">
                  <c:v>6.2497688694944653E-3</c:v>
                </c:pt>
                <c:pt idx="41">
                  <c:v>4.9556213017751816E-3</c:v>
                </c:pt>
                <c:pt idx="42">
                  <c:v>5.0308881737135547E-3</c:v>
                </c:pt>
                <c:pt idx="43">
                  <c:v>4.8471841929993431E-3</c:v>
                </c:pt>
                <c:pt idx="44">
                  <c:v>5.0701306391325307E-3</c:v>
                </c:pt>
                <c:pt idx="45">
                  <c:v>4.1648238242666391E-3</c:v>
                </c:pt>
                <c:pt idx="46">
                  <c:v>8.2975364394022311E-3</c:v>
                </c:pt>
                <c:pt idx="47">
                  <c:v>9.3711106230325303E-3</c:v>
                </c:pt>
                <c:pt idx="48">
                  <c:v>1.0577169417706589E-2</c:v>
                </c:pt>
                <c:pt idx="49">
                  <c:v>9.907867797601666E-3</c:v>
                </c:pt>
                <c:pt idx="50">
                  <c:v>9.1062024575774281E-3</c:v>
                </c:pt>
                <c:pt idx="51">
                  <c:v>1.152166733937543E-2</c:v>
                </c:pt>
                <c:pt idx="52">
                  <c:v>1.0547592796765981E-2</c:v>
                </c:pt>
                <c:pt idx="53">
                  <c:v>1.0303967027305516E-2</c:v>
                </c:pt>
                <c:pt idx="54">
                  <c:v>9.1280503515036582E-3</c:v>
                </c:pt>
                <c:pt idx="55">
                  <c:v>5.9284898921088125E-3</c:v>
                </c:pt>
                <c:pt idx="56">
                  <c:v>5.2286619044112914E-3</c:v>
                </c:pt>
                <c:pt idx="57">
                  <c:v>7.7078363002385242E-3</c:v>
                </c:pt>
                <c:pt idx="58">
                  <c:v>4.6608163711174821E-3</c:v>
                </c:pt>
                <c:pt idx="59">
                  <c:v>2.973815913541733E-3</c:v>
                </c:pt>
                <c:pt idx="60">
                  <c:v>4.8167463421699974E-3</c:v>
                </c:pt>
                <c:pt idx="61">
                  <c:v>5.3578539622778365E-3</c:v>
                </c:pt>
                <c:pt idx="62">
                  <c:v>6.5958757655926181E-3</c:v>
                </c:pt>
                <c:pt idx="63">
                  <c:v>4.5706823375775141E-3</c:v>
                </c:pt>
                <c:pt idx="64">
                  <c:v>3.9640688075062158E-3</c:v>
                </c:pt>
                <c:pt idx="65">
                  <c:v>3.1689371312013659E-3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0-41AE-912E-1901FE961B83}"/>
            </c:ext>
          </c:extLst>
        </c:ser>
        <c:ser>
          <c:idx val="0"/>
          <c:order val="2"/>
          <c:tx>
            <c:v>Total (all classes)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'SDV-14'!$C$5:$BP$5</c:f>
              <c:numCache>
                <c:formatCode>mmm\-yy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'SDV-14'!$C$6:$BP$6</c:f>
              <c:numCache>
                <c:formatCode>0.00%</c:formatCode>
                <c:ptCount val="66"/>
                <c:pt idx="0">
                  <c:v>1.7729503760520959E-2</c:v>
                </c:pt>
                <c:pt idx="1">
                  <c:v>1.8426178781467462E-2</c:v>
                </c:pt>
                <c:pt idx="2">
                  <c:v>1.801524868774651E-2</c:v>
                </c:pt>
                <c:pt idx="3">
                  <c:v>1.9038062122237465E-2</c:v>
                </c:pt>
                <c:pt idx="4">
                  <c:v>1.8296868797720967E-2</c:v>
                </c:pt>
                <c:pt idx="5">
                  <c:v>1.7902287436622366E-2</c:v>
                </c:pt>
                <c:pt idx="6">
                  <c:v>1.7362815066156223E-2</c:v>
                </c:pt>
                <c:pt idx="7">
                  <c:v>1.7009170283237118E-2</c:v>
                </c:pt>
                <c:pt idx="8">
                  <c:v>1.7288206657193994E-2</c:v>
                </c:pt>
                <c:pt idx="9">
                  <c:v>1.8567528802109878E-2</c:v>
                </c:pt>
                <c:pt idx="10">
                  <c:v>1.6941115811861529E-2</c:v>
                </c:pt>
                <c:pt idx="11">
                  <c:v>1.7064109805434269E-2</c:v>
                </c:pt>
                <c:pt idx="12">
                  <c:v>1.731978801826406E-2</c:v>
                </c:pt>
                <c:pt idx="13">
                  <c:v>1.6637686464720414E-2</c:v>
                </c:pt>
                <c:pt idx="14">
                  <c:v>1.7280109802127352E-2</c:v>
                </c:pt>
                <c:pt idx="15">
                  <c:v>1.6625903432355926E-2</c:v>
                </c:pt>
                <c:pt idx="16">
                  <c:v>1.7899318055702107E-2</c:v>
                </c:pt>
                <c:pt idx="17">
                  <c:v>1.923553662097266E-2</c:v>
                </c:pt>
                <c:pt idx="18">
                  <c:v>2.0571670081496629E-2</c:v>
                </c:pt>
                <c:pt idx="19">
                  <c:v>2.1221669989251346E-2</c:v>
                </c:pt>
                <c:pt idx="20">
                  <c:v>1.9911524687909354E-2</c:v>
                </c:pt>
                <c:pt idx="21">
                  <c:v>1.7020754691268847E-2</c:v>
                </c:pt>
                <c:pt idx="22">
                  <c:v>1.6532143067319094E-2</c:v>
                </c:pt>
                <c:pt idx="23">
                  <c:v>1.6348884564503896E-2</c:v>
                </c:pt>
                <c:pt idx="24">
                  <c:v>1.6209274030012155E-2</c:v>
                </c:pt>
                <c:pt idx="25">
                  <c:v>1.6504933026069368E-2</c:v>
                </c:pt>
                <c:pt idx="26">
                  <c:v>1.6662768942937278E-2</c:v>
                </c:pt>
                <c:pt idx="27">
                  <c:v>1.8926492584383059E-2</c:v>
                </c:pt>
                <c:pt idx="28">
                  <c:v>1.9238047180522244E-2</c:v>
                </c:pt>
                <c:pt idx="29">
                  <c:v>1.8660817238397298E-2</c:v>
                </c:pt>
                <c:pt idx="30">
                  <c:v>1.7883829381155625E-2</c:v>
                </c:pt>
                <c:pt idx="31">
                  <c:v>1.7874974136612654E-2</c:v>
                </c:pt>
                <c:pt idx="32">
                  <c:v>1.7789631545390039E-2</c:v>
                </c:pt>
                <c:pt idx="33">
                  <c:v>1.6467908347849392E-2</c:v>
                </c:pt>
                <c:pt idx="34">
                  <c:v>1.5871390082607739E-2</c:v>
                </c:pt>
                <c:pt idx="35">
                  <c:v>1.564610135759481E-2</c:v>
                </c:pt>
                <c:pt idx="36">
                  <c:v>1.4536134133308565E-2</c:v>
                </c:pt>
                <c:pt idx="37">
                  <c:v>1.4071722391218788E-2</c:v>
                </c:pt>
                <c:pt idx="38">
                  <c:v>1.3647000535263132E-2</c:v>
                </c:pt>
                <c:pt idx="39">
                  <c:v>1.3224857957685687E-2</c:v>
                </c:pt>
                <c:pt idx="40">
                  <c:v>1.2668747182021489E-2</c:v>
                </c:pt>
                <c:pt idx="41">
                  <c:v>1.243815191966724E-2</c:v>
                </c:pt>
                <c:pt idx="42">
                  <c:v>1.2231956095856811E-2</c:v>
                </c:pt>
                <c:pt idx="43">
                  <c:v>1.1732421253579428E-2</c:v>
                </c:pt>
                <c:pt idx="44">
                  <c:v>1.091866805484476E-2</c:v>
                </c:pt>
                <c:pt idx="45">
                  <c:v>1.0146016513092215E-2</c:v>
                </c:pt>
                <c:pt idx="46">
                  <c:v>1.1577290799977158E-2</c:v>
                </c:pt>
                <c:pt idx="47">
                  <c:v>1.1297927619780879E-2</c:v>
                </c:pt>
                <c:pt idx="48">
                  <c:v>1.1552330790917331E-2</c:v>
                </c:pt>
                <c:pt idx="49">
                  <c:v>1.0898563887154378E-2</c:v>
                </c:pt>
                <c:pt idx="50">
                  <c:v>1.0364751987850251E-2</c:v>
                </c:pt>
                <c:pt idx="51">
                  <c:v>1.0394665642619039E-2</c:v>
                </c:pt>
                <c:pt idx="52">
                  <c:v>9.0749567859200742E-3</c:v>
                </c:pt>
                <c:pt idx="53">
                  <c:v>9.3461209230822906E-3</c:v>
                </c:pt>
                <c:pt idx="54">
                  <c:v>8.991022084361866E-3</c:v>
                </c:pt>
                <c:pt idx="55">
                  <c:v>7.7527505885539583E-3</c:v>
                </c:pt>
                <c:pt idx="56">
                  <c:v>7.8158070442633232E-3</c:v>
                </c:pt>
                <c:pt idx="57">
                  <c:v>8.9696632243807528E-3</c:v>
                </c:pt>
                <c:pt idx="58">
                  <c:v>8.1339920263476806E-3</c:v>
                </c:pt>
                <c:pt idx="59">
                  <c:v>7.6294607908862222E-3</c:v>
                </c:pt>
                <c:pt idx="60">
                  <c:v>8.2012548179131173E-3</c:v>
                </c:pt>
                <c:pt idx="61">
                  <c:v>8.0857993149530127E-3</c:v>
                </c:pt>
                <c:pt idx="62">
                  <c:v>8.3320015376839862E-3</c:v>
                </c:pt>
                <c:pt idx="63">
                  <c:v>7.3033368172827906E-3</c:v>
                </c:pt>
                <c:pt idx="64">
                  <c:v>7.6782987485455312E-3</c:v>
                </c:pt>
                <c:pt idx="65">
                  <c:v>6.8927619509155935E-3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0-41AE-912E-1901FE961B83}"/>
            </c:ext>
          </c:extLst>
        </c:ser>
        <c:ser>
          <c:idx val="3"/>
          <c:order val="3"/>
          <c:tx>
            <c:strRef>
              <c:f>'SDV-14'!$A$9</c:f>
              <c:strCache>
                <c:ptCount val="1"/>
                <c:pt idx="0">
                  <c:v>Cascade 2024 High-Growth Scenario</c:v>
                </c:pt>
              </c:strCache>
            </c:strRef>
          </c:tx>
          <c:spPr>
            <a:ln w="19050" cap="rnd">
              <a:solidFill>
                <a:schemeClr val="accent5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'SDV-14'!$C$9:$BP$9</c:f>
              <c:numCache>
                <c:formatCode>0.00%</c:formatCode>
                <c:ptCount val="66"/>
                <c:pt idx="0">
                  <c:v>2.5100000000000001E-2</c:v>
                </c:pt>
                <c:pt idx="1">
                  <c:v>2.5100000000000001E-2</c:v>
                </c:pt>
                <c:pt idx="2">
                  <c:v>2.5100000000000001E-2</c:v>
                </c:pt>
                <c:pt idx="3">
                  <c:v>2.5100000000000001E-2</c:v>
                </c:pt>
                <c:pt idx="4">
                  <c:v>2.5100000000000001E-2</c:v>
                </c:pt>
                <c:pt idx="5">
                  <c:v>2.5100000000000001E-2</c:v>
                </c:pt>
                <c:pt idx="6">
                  <c:v>2.5100000000000001E-2</c:v>
                </c:pt>
                <c:pt idx="7">
                  <c:v>2.5100000000000001E-2</c:v>
                </c:pt>
                <c:pt idx="8">
                  <c:v>2.5100000000000001E-2</c:v>
                </c:pt>
                <c:pt idx="9">
                  <c:v>2.5100000000000001E-2</c:v>
                </c:pt>
                <c:pt idx="10">
                  <c:v>2.5100000000000001E-2</c:v>
                </c:pt>
                <c:pt idx="11">
                  <c:v>2.5100000000000001E-2</c:v>
                </c:pt>
                <c:pt idx="12">
                  <c:v>2.5100000000000001E-2</c:v>
                </c:pt>
                <c:pt idx="13">
                  <c:v>2.5100000000000001E-2</c:v>
                </c:pt>
                <c:pt idx="14">
                  <c:v>2.5100000000000001E-2</c:v>
                </c:pt>
                <c:pt idx="15">
                  <c:v>2.5100000000000001E-2</c:v>
                </c:pt>
                <c:pt idx="16">
                  <c:v>2.5100000000000001E-2</c:v>
                </c:pt>
                <c:pt idx="17">
                  <c:v>2.5100000000000001E-2</c:v>
                </c:pt>
                <c:pt idx="18">
                  <c:v>2.5100000000000001E-2</c:v>
                </c:pt>
                <c:pt idx="19">
                  <c:v>2.5100000000000001E-2</c:v>
                </c:pt>
                <c:pt idx="20">
                  <c:v>2.5100000000000001E-2</c:v>
                </c:pt>
                <c:pt idx="21">
                  <c:v>2.5100000000000001E-2</c:v>
                </c:pt>
                <c:pt idx="22">
                  <c:v>2.5100000000000001E-2</c:v>
                </c:pt>
                <c:pt idx="23">
                  <c:v>2.5100000000000001E-2</c:v>
                </c:pt>
                <c:pt idx="24">
                  <c:v>2.5100000000000001E-2</c:v>
                </c:pt>
                <c:pt idx="25">
                  <c:v>2.5100000000000001E-2</c:v>
                </c:pt>
                <c:pt idx="26">
                  <c:v>2.5100000000000001E-2</c:v>
                </c:pt>
                <c:pt idx="27">
                  <c:v>2.5100000000000001E-2</c:v>
                </c:pt>
                <c:pt idx="28">
                  <c:v>2.5100000000000001E-2</c:v>
                </c:pt>
                <c:pt idx="29">
                  <c:v>2.5100000000000001E-2</c:v>
                </c:pt>
                <c:pt idx="30">
                  <c:v>2.5100000000000001E-2</c:v>
                </c:pt>
                <c:pt idx="31">
                  <c:v>2.5100000000000001E-2</c:v>
                </c:pt>
                <c:pt idx="32">
                  <c:v>2.5100000000000001E-2</c:v>
                </c:pt>
                <c:pt idx="33">
                  <c:v>2.5100000000000001E-2</c:v>
                </c:pt>
                <c:pt idx="34">
                  <c:v>2.5100000000000001E-2</c:v>
                </c:pt>
                <c:pt idx="35">
                  <c:v>2.5100000000000001E-2</c:v>
                </c:pt>
                <c:pt idx="36">
                  <c:v>2.5100000000000001E-2</c:v>
                </c:pt>
                <c:pt idx="37">
                  <c:v>2.5100000000000001E-2</c:v>
                </c:pt>
                <c:pt idx="38">
                  <c:v>2.5100000000000001E-2</c:v>
                </c:pt>
                <c:pt idx="39">
                  <c:v>2.5100000000000001E-2</c:v>
                </c:pt>
                <c:pt idx="40">
                  <c:v>2.5100000000000001E-2</c:v>
                </c:pt>
                <c:pt idx="41">
                  <c:v>2.5100000000000001E-2</c:v>
                </c:pt>
                <c:pt idx="42">
                  <c:v>2.5100000000000001E-2</c:v>
                </c:pt>
                <c:pt idx="43">
                  <c:v>2.5100000000000001E-2</c:v>
                </c:pt>
                <c:pt idx="44">
                  <c:v>2.5100000000000001E-2</c:v>
                </c:pt>
                <c:pt idx="45">
                  <c:v>2.5100000000000001E-2</c:v>
                </c:pt>
                <c:pt idx="46">
                  <c:v>2.5100000000000001E-2</c:v>
                </c:pt>
                <c:pt idx="47">
                  <c:v>2.5100000000000001E-2</c:v>
                </c:pt>
                <c:pt idx="48">
                  <c:v>2.5100000000000001E-2</c:v>
                </c:pt>
                <c:pt idx="49">
                  <c:v>2.5100000000000001E-2</c:v>
                </c:pt>
                <c:pt idx="50">
                  <c:v>2.5100000000000001E-2</c:v>
                </c:pt>
                <c:pt idx="51">
                  <c:v>2.5100000000000001E-2</c:v>
                </c:pt>
                <c:pt idx="52">
                  <c:v>2.5100000000000001E-2</c:v>
                </c:pt>
                <c:pt idx="53">
                  <c:v>2.5100000000000001E-2</c:v>
                </c:pt>
                <c:pt idx="54">
                  <c:v>2.5100000000000001E-2</c:v>
                </c:pt>
                <c:pt idx="55">
                  <c:v>2.5100000000000001E-2</c:v>
                </c:pt>
                <c:pt idx="56">
                  <c:v>2.5100000000000001E-2</c:v>
                </c:pt>
                <c:pt idx="57">
                  <c:v>2.5100000000000001E-2</c:v>
                </c:pt>
                <c:pt idx="58">
                  <c:v>2.5100000000000001E-2</c:v>
                </c:pt>
                <c:pt idx="59">
                  <c:v>2.5100000000000001E-2</c:v>
                </c:pt>
                <c:pt idx="60">
                  <c:v>2.5100000000000001E-2</c:v>
                </c:pt>
                <c:pt idx="61">
                  <c:v>2.5100000000000001E-2</c:v>
                </c:pt>
                <c:pt idx="62">
                  <c:v>2.5100000000000001E-2</c:v>
                </c:pt>
                <c:pt idx="63">
                  <c:v>2.5100000000000001E-2</c:v>
                </c:pt>
                <c:pt idx="64">
                  <c:v>2.5100000000000001E-2</c:v>
                </c:pt>
                <c:pt idx="65">
                  <c:v>2.5100000000000001E-2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F0-41AE-912E-1901FE961B83}"/>
            </c:ext>
          </c:extLst>
        </c:ser>
        <c:ser>
          <c:idx val="4"/>
          <c:order val="4"/>
          <c:tx>
            <c:strRef>
              <c:f>'SDV-14'!$A$10</c:f>
              <c:strCache>
                <c:ptCount val="1"/>
                <c:pt idx="0">
                  <c:v>Cascade 2024 Expected-Growth Scenario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'SDV-14'!$C$10:$BP$10</c:f>
              <c:numCache>
                <c:formatCode>0.00%</c:formatCode>
                <c:ptCount val="66"/>
                <c:pt idx="0">
                  <c:v>1.7000000000000001E-2</c:v>
                </c:pt>
                <c:pt idx="1">
                  <c:v>1.7000000000000001E-2</c:v>
                </c:pt>
                <c:pt idx="2">
                  <c:v>1.7000000000000001E-2</c:v>
                </c:pt>
                <c:pt idx="3">
                  <c:v>1.7000000000000001E-2</c:v>
                </c:pt>
                <c:pt idx="4">
                  <c:v>1.7000000000000001E-2</c:v>
                </c:pt>
                <c:pt idx="5">
                  <c:v>1.7000000000000001E-2</c:v>
                </c:pt>
                <c:pt idx="6">
                  <c:v>1.7000000000000001E-2</c:v>
                </c:pt>
                <c:pt idx="7">
                  <c:v>1.7000000000000001E-2</c:v>
                </c:pt>
                <c:pt idx="8">
                  <c:v>1.7000000000000001E-2</c:v>
                </c:pt>
                <c:pt idx="9">
                  <c:v>1.7000000000000001E-2</c:v>
                </c:pt>
                <c:pt idx="10">
                  <c:v>1.7000000000000001E-2</c:v>
                </c:pt>
                <c:pt idx="11">
                  <c:v>1.7000000000000001E-2</c:v>
                </c:pt>
                <c:pt idx="12">
                  <c:v>1.7000000000000001E-2</c:v>
                </c:pt>
                <c:pt idx="13">
                  <c:v>1.7000000000000001E-2</c:v>
                </c:pt>
                <c:pt idx="14">
                  <c:v>1.7000000000000001E-2</c:v>
                </c:pt>
                <c:pt idx="15">
                  <c:v>1.7000000000000001E-2</c:v>
                </c:pt>
                <c:pt idx="16">
                  <c:v>1.7000000000000001E-2</c:v>
                </c:pt>
                <c:pt idx="17">
                  <c:v>1.7000000000000001E-2</c:v>
                </c:pt>
                <c:pt idx="18">
                  <c:v>1.7000000000000001E-2</c:v>
                </c:pt>
                <c:pt idx="19">
                  <c:v>1.7000000000000001E-2</c:v>
                </c:pt>
                <c:pt idx="20">
                  <c:v>1.7000000000000001E-2</c:v>
                </c:pt>
                <c:pt idx="21">
                  <c:v>1.7000000000000001E-2</c:v>
                </c:pt>
                <c:pt idx="22">
                  <c:v>1.7000000000000001E-2</c:v>
                </c:pt>
                <c:pt idx="23">
                  <c:v>1.7000000000000001E-2</c:v>
                </c:pt>
                <c:pt idx="24">
                  <c:v>1.7000000000000001E-2</c:v>
                </c:pt>
                <c:pt idx="25">
                  <c:v>1.7000000000000001E-2</c:v>
                </c:pt>
                <c:pt idx="26">
                  <c:v>1.7000000000000001E-2</c:v>
                </c:pt>
                <c:pt idx="27">
                  <c:v>1.7000000000000001E-2</c:v>
                </c:pt>
                <c:pt idx="28">
                  <c:v>1.7000000000000001E-2</c:v>
                </c:pt>
                <c:pt idx="29">
                  <c:v>1.7000000000000001E-2</c:v>
                </c:pt>
                <c:pt idx="30">
                  <c:v>1.7000000000000001E-2</c:v>
                </c:pt>
                <c:pt idx="31">
                  <c:v>1.7000000000000001E-2</c:v>
                </c:pt>
                <c:pt idx="32">
                  <c:v>1.7000000000000001E-2</c:v>
                </c:pt>
                <c:pt idx="33">
                  <c:v>1.7000000000000001E-2</c:v>
                </c:pt>
                <c:pt idx="34">
                  <c:v>1.7000000000000001E-2</c:v>
                </c:pt>
                <c:pt idx="35">
                  <c:v>1.7000000000000001E-2</c:v>
                </c:pt>
                <c:pt idx="36">
                  <c:v>1.7000000000000001E-2</c:v>
                </c:pt>
                <c:pt idx="37">
                  <c:v>1.7000000000000001E-2</c:v>
                </c:pt>
                <c:pt idx="38">
                  <c:v>1.7000000000000001E-2</c:v>
                </c:pt>
                <c:pt idx="39">
                  <c:v>1.7000000000000001E-2</c:v>
                </c:pt>
                <c:pt idx="40">
                  <c:v>1.7000000000000001E-2</c:v>
                </c:pt>
                <c:pt idx="41">
                  <c:v>1.7000000000000001E-2</c:v>
                </c:pt>
                <c:pt idx="42">
                  <c:v>1.7000000000000001E-2</c:v>
                </c:pt>
                <c:pt idx="43">
                  <c:v>1.7000000000000001E-2</c:v>
                </c:pt>
                <c:pt idx="44">
                  <c:v>1.7000000000000001E-2</c:v>
                </c:pt>
                <c:pt idx="45">
                  <c:v>1.7000000000000001E-2</c:v>
                </c:pt>
                <c:pt idx="46">
                  <c:v>1.7000000000000001E-2</c:v>
                </c:pt>
                <c:pt idx="47">
                  <c:v>1.7000000000000001E-2</c:v>
                </c:pt>
                <c:pt idx="48">
                  <c:v>1.7000000000000001E-2</c:v>
                </c:pt>
                <c:pt idx="49">
                  <c:v>1.7000000000000001E-2</c:v>
                </c:pt>
                <c:pt idx="50">
                  <c:v>1.7000000000000001E-2</c:v>
                </c:pt>
                <c:pt idx="51">
                  <c:v>1.7000000000000001E-2</c:v>
                </c:pt>
                <c:pt idx="52">
                  <c:v>1.7000000000000001E-2</c:v>
                </c:pt>
                <c:pt idx="53">
                  <c:v>1.7000000000000001E-2</c:v>
                </c:pt>
                <c:pt idx="54">
                  <c:v>1.7000000000000001E-2</c:v>
                </c:pt>
                <c:pt idx="55">
                  <c:v>1.7000000000000001E-2</c:v>
                </c:pt>
                <c:pt idx="56">
                  <c:v>1.7000000000000001E-2</c:v>
                </c:pt>
                <c:pt idx="57">
                  <c:v>1.7000000000000001E-2</c:v>
                </c:pt>
                <c:pt idx="58">
                  <c:v>1.7000000000000001E-2</c:v>
                </c:pt>
                <c:pt idx="59">
                  <c:v>1.7000000000000001E-2</c:v>
                </c:pt>
                <c:pt idx="60">
                  <c:v>1.7000000000000001E-2</c:v>
                </c:pt>
                <c:pt idx="61">
                  <c:v>1.7000000000000001E-2</c:v>
                </c:pt>
                <c:pt idx="62">
                  <c:v>1.7000000000000001E-2</c:v>
                </c:pt>
                <c:pt idx="63">
                  <c:v>1.7000000000000001E-2</c:v>
                </c:pt>
                <c:pt idx="64">
                  <c:v>1.7000000000000001E-2</c:v>
                </c:pt>
                <c:pt idx="65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F0-41AE-912E-1901FE961B83}"/>
            </c:ext>
          </c:extLst>
        </c:ser>
        <c:ser>
          <c:idx val="5"/>
          <c:order val="5"/>
          <c:tx>
            <c:strRef>
              <c:f>'SDV-14'!$A$11</c:f>
              <c:strCache>
                <c:ptCount val="1"/>
                <c:pt idx="0">
                  <c:v>Cascade 2024 Low-Growth Scenario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'SDV-14'!$C$11:$BP$11</c:f>
              <c:numCache>
                <c:formatCode>0.00%</c:formatCode>
                <c:ptCount val="66"/>
                <c:pt idx="0">
                  <c:v>8.3000000000000001E-3</c:v>
                </c:pt>
                <c:pt idx="1">
                  <c:v>8.3000000000000001E-3</c:v>
                </c:pt>
                <c:pt idx="2">
                  <c:v>8.3000000000000001E-3</c:v>
                </c:pt>
                <c:pt idx="3">
                  <c:v>8.3000000000000001E-3</c:v>
                </c:pt>
                <c:pt idx="4">
                  <c:v>8.3000000000000001E-3</c:v>
                </c:pt>
                <c:pt idx="5">
                  <c:v>8.3000000000000001E-3</c:v>
                </c:pt>
                <c:pt idx="6">
                  <c:v>8.3000000000000001E-3</c:v>
                </c:pt>
                <c:pt idx="7">
                  <c:v>8.3000000000000001E-3</c:v>
                </c:pt>
                <c:pt idx="8">
                  <c:v>8.3000000000000001E-3</c:v>
                </c:pt>
                <c:pt idx="9">
                  <c:v>8.3000000000000001E-3</c:v>
                </c:pt>
                <c:pt idx="10">
                  <c:v>8.3000000000000001E-3</c:v>
                </c:pt>
                <c:pt idx="11">
                  <c:v>8.3000000000000001E-3</c:v>
                </c:pt>
                <c:pt idx="12">
                  <c:v>8.3000000000000001E-3</c:v>
                </c:pt>
                <c:pt idx="13">
                  <c:v>8.3000000000000001E-3</c:v>
                </c:pt>
                <c:pt idx="14">
                  <c:v>8.3000000000000001E-3</c:v>
                </c:pt>
                <c:pt idx="15">
                  <c:v>8.3000000000000001E-3</c:v>
                </c:pt>
                <c:pt idx="16">
                  <c:v>8.3000000000000001E-3</c:v>
                </c:pt>
                <c:pt idx="17">
                  <c:v>8.3000000000000001E-3</c:v>
                </c:pt>
                <c:pt idx="18">
                  <c:v>8.3000000000000001E-3</c:v>
                </c:pt>
                <c:pt idx="19">
                  <c:v>8.3000000000000001E-3</c:v>
                </c:pt>
                <c:pt idx="20">
                  <c:v>8.3000000000000001E-3</c:v>
                </c:pt>
                <c:pt idx="21">
                  <c:v>8.3000000000000001E-3</c:v>
                </c:pt>
                <c:pt idx="22">
                  <c:v>8.3000000000000001E-3</c:v>
                </c:pt>
                <c:pt idx="23">
                  <c:v>8.3000000000000001E-3</c:v>
                </c:pt>
                <c:pt idx="24">
                  <c:v>8.3000000000000001E-3</c:v>
                </c:pt>
                <c:pt idx="25">
                  <c:v>8.3000000000000001E-3</c:v>
                </c:pt>
                <c:pt idx="26">
                  <c:v>8.3000000000000001E-3</c:v>
                </c:pt>
                <c:pt idx="27">
                  <c:v>8.3000000000000001E-3</c:v>
                </c:pt>
                <c:pt idx="28">
                  <c:v>8.3000000000000001E-3</c:v>
                </c:pt>
                <c:pt idx="29">
                  <c:v>8.3000000000000001E-3</c:v>
                </c:pt>
                <c:pt idx="30">
                  <c:v>8.3000000000000001E-3</c:v>
                </c:pt>
                <c:pt idx="31">
                  <c:v>8.3000000000000001E-3</c:v>
                </c:pt>
                <c:pt idx="32">
                  <c:v>8.3000000000000001E-3</c:v>
                </c:pt>
                <c:pt idx="33">
                  <c:v>8.3000000000000001E-3</c:v>
                </c:pt>
                <c:pt idx="34">
                  <c:v>8.3000000000000001E-3</c:v>
                </c:pt>
                <c:pt idx="35">
                  <c:v>8.3000000000000001E-3</c:v>
                </c:pt>
                <c:pt idx="36">
                  <c:v>8.3000000000000001E-3</c:v>
                </c:pt>
                <c:pt idx="37">
                  <c:v>8.3000000000000001E-3</c:v>
                </c:pt>
                <c:pt idx="38">
                  <c:v>8.3000000000000001E-3</c:v>
                </c:pt>
                <c:pt idx="39">
                  <c:v>8.3000000000000001E-3</c:v>
                </c:pt>
                <c:pt idx="40">
                  <c:v>8.3000000000000001E-3</c:v>
                </c:pt>
                <c:pt idx="41">
                  <c:v>8.3000000000000001E-3</c:v>
                </c:pt>
                <c:pt idx="42">
                  <c:v>8.3000000000000001E-3</c:v>
                </c:pt>
                <c:pt idx="43">
                  <c:v>8.3000000000000001E-3</c:v>
                </c:pt>
                <c:pt idx="44">
                  <c:v>8.3000000000000001E-3</c:v>
                </c:pt>
                <c:pt idx="45">
                  <c:v>8.3000000000000001E-3</c:v>
                </c:pt>
                <c:pt idx="46">
                  <c:v>8.3000000000000001E-3</c:v>
                </c:pt>
                <c:pt idx="47">
                  <c:v>8.3000000000000001E-3</c:v>
                </c:pt>
                <c:pt idx="48">
                  <c:v>8.3000000000000001E-3</c:v>
                </c:pt>
                <c:pt idx="49">
                  <c:v>8.3000000000000001E-3</c:v>
                </c:pt>
                <c:pt idx="50">
                  <c:v>8.3000000000000001E-3</c:v>
                </c:pt>
                <c:pt idx="51">
                  <c:v>8.3000000000000001E-3</c:v>
                </c:pt>
                <c:pt idx="52">
                  <c:v>8.3000000000000001E-3</c:v>
                </c:pt>
                <c:pt idx="53">
                  <c:v>8.3000000000000001E-3</c:v>
                </c:pt>
                <c:pt idx="54">
                  <c:v>8.3000000000000001E-3</c:v>
                </c:pt>
                <c:pt idx="55">
                  <c:v>8.3000000000000001E-3</c:v>
                </c:pt>
                <c:pt idx="56">
                  <c:v>8.3000000000000001E-3</c:v>
                </c:pt>
                <c:pt idx="57">
                  <c:v>8.3000000000000001E-3</c:v>
                </c:pt>
                <c:pt idx="58">
                  <c:v>8.3000000000000001E-3</c:v>
                </c:pt>
                <c:pt idx="59">
                  <c:v>8.3000000000000001E-3</c:v>
                </c:pt>
                <c:pt idx="60">
                  <c:v>8.3000000000000001E-3</c:v>
                </c:pt>
                <c:pt idx="61">
                  <c:v>8.3000000000000001E-3</c:v>
                </c:pt>
                <c:pt idx="62">
                  <c:v>8.3000000000000001E-3</c:v>
                </c:pt>
                <c:pt idx="63">
                  <c:v>8.3000000000000001E-3</c:v>
                </c:pt>
                <c:pt idx="64">
                  <c:v>8.3000000000000001E-3</c:v>
                </c:pt>
                <c:pt idx="65">
                  <c:v>8.3000000000000001E-3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F0-41AE-912E-1901FE96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8431327"/>
        <c:axId val="968458207"/>
      </c:lineChart>
      <c:catAx>
        <c:axId val="9684313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8458207"/>
        <c:crosses val="autoZero"/>
        <c:auto val="1"/>
        <c:lblAlgn val="ctr"/>
        <c:lblOffset val="100"/>
        <c:noMultiLvlLbl val="0"/>
      </c:catAx>
      <c:valAx>
        <c:axId val="96845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843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(2018</a:t>
            </a:r>
            <a:r>
              <a:rPr lang="en-US" sz="10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= 100)</a:t>
            </a:r>
            <a:endParaRPr lang="en-US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'SDV-14'!$E$15</c:f>
              <c:strCache>
                <c:ptCount val="1"/>
                <c:pt idx="0">
                  <c:v>Residential (503)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F4-4076-9DD4-3B954EB574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F4-4076-9DD4-3B954EB574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F4-4076-9DD4-3B954EB574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F4-4076-9DD4-3B954EB574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4-4076-9DD4-3B954EB574BA}"/>
                </c:ext>
              </c:extLst>
            </c:dLbl>
            <c:dLbl>
              <c:idx val="5"/>
              <c:layout>
                <c:manualLayout>
                  <c:x val="-7.5323731728010254E-2"/>
                  <c:y val="2.8004123322675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F4-4076-9DD4-3B954EB574BA}"/>
                </c:ext>
              </c:extLst>
            </c:dLbl>
            <c:numFmt formatCode="0.0" sourceLinked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'SDV-14'!$F$14:$K$14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'SDV-14'!$F$15:$K$15</c:f>
              <c:numCache>
                <c:formatCode>0.0</c:formatCode>
                <c:ptCount val="6"/>
                <c:pt idx="0">
                  <c:v>100</c:v>
                </c:pt>
                <c:pt idx="1">
                  <c:v>100.2844085258394</c:v>
                </c:pt>
                <c:pt idx="2">
                  <c:v>96.149601390732457</c:v>
                </c:pt>
                <c:pt idx="3">
                  <c:v>95.709053249059139</c:v>
                </c:pt>
                <c:pt idx="4">
                  <c:v>96.171535756805142</c:v>
                </c:pt>
                <c:pt idx="5">
                  <c:v>93.679743602330518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4-4076-9DD4-3B954EB574BA}"/>
            </c:ext>
          </c:extLst>
        </c:ser>
        <c:ser>
          <c:idx val="1"/>
          <c:order val="1"/>
          <c:tx>
            <c:strRef>
              <c:f>'SDV-14'!$E$16</c:f>
              <c:strCache>
                <c:ptCount val="1"/>
                <c:pt idx="0">
                  <c:v>Commercial (504)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F4-4076-9DD4-3B954EB574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F4-4076-9DD4-3B954EB574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F4-4076-9DD4-3B954EB574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F4-4076-9DD4-3B954EB574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F4-4076-9DD4-3B954EB574BA}"/>
                </c:ext>
              </c:extLst>
            </c:dLbl>
            <c:dLbl>
              <c:idx val="5"/>
              <c:layout>
                <c:manualLayout>
                  <c:x val="-3.0224737453066423E-2"/>
                  <c:y val="-5.8740211557562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4-4076-9DD4-3B954EB574B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'SDV-14'!$F$14:$K$14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'SDV-14'!$F$16:$K$16</c:f>
              <c:numCache>
                <c:formatCode>0.0</c:formatCode>
                <c:ptCount val="6"/>
                <c:pt idx="0">
                  <c:v>100</c:v>
                </c:pt>
                <c:pt idx="1">
                  <c:v>103.48088437736071</c:v>
                </c:pt>
                <c:pt idx="2">
                  <c:v>96.986164143477481</c:v>
                </c:pt>
                <c:pt idx="3">
                  <c:v>96.781778926753432</c:v>
                </c:pt>
                <c:pt idx="4">
                  <c:v>100.1564956031164</c:v>
                </c:pt>
                <c:pt idx="5">
                  <c:v>98.558453754012987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4-4076-9DD4-3B954EB574BA}"/>
            </c:ext>
          </c:extLst>
        </c:ser>
        <c:ser>
          <c:idx val="2"/>
          <c:order val="2"/>
          <c:tx>
            <c:strRef>
              <c:f>'SDV-14'!$E$17</c:f>
              <c:strCache>
                <c:ptCount val="1"/>
                <c:pt idx="0">
                  <c:v>Residential &amp; Commercial (503 &amp; 504)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F4-4076-9DD4-3B954EB574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4-4076-9DD4-3B954EB574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F4-4076-9DD4-3B954EB574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4-4076-9DD4-3B954EB574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F4-4076-9DD4-3B954EB574BA}"/>
                </c:ext>
              </c:extLst>
            </c:dLbl>
            <c:dLbl>
              <c:idx val="5"/>
              <c:layout>
                <c:manualLayout>
                  <c:x val="-2.5466064151997547E-2"/>
                  <c:y val="-7.1871768355739399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4-4076-9DD4-3B954EB57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'SDV-14'!$F$14:$K$14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'SDV-14'!$F$17:$K$17</c:f>
              <c:numCache>
                <c:formatCode>0.0</c:formatCode>
                <c:ptCount val="6"/>
                <c:pt idx="0">
                  <c:v>100</c:v>
                </c:pt>
                <c:pt idx="1">
                  <c:v>101.32491322381733</c:v>
                </c:pt>
                <c:pt idx="2">
                  <c:v>95.994520686433788</c:v>
                </c:pt>
                <c:pt idx="3">
                  <c:v>95.463105342640006</c:v>
                </c:pt>
                <c:pt idx="4">
                  <c:v>96.983254088930977</c:v>
                </c:pt>
                <c:pt idx="5">
                  <c:v>94.817520543968811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4-4076-9DD4-3B954EB57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850623"/>
        <c:axId val="906851103"/>
      </c:lineChart>
      <c:catAx>
        <c:axId val="906850623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6851103"/>
        <c:crosses val="autoZero"/>
        <c:auto val="1"/>
        <c:lblAlgn val="ctr"/>
        <c:lblOffset val="100"/>
        <c:noMultiLvlLbl val="0"/>
      </c:catAx>
      <c:valAx>
        <c:axId val="906851103"/>
        <c:scaling>
          <c:orientation val="minMax"/>
          <c:max val="104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685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</xdr:colOff>
      <xdr:row>1</xdr:row>
      <xdr:rowOff>14287</xdr:rowOff>
    </xdr:from>
    <xdr:to>
      <xdr:col>10</xdr:col>
      <xdr:colOff>447675</xdr:colOff>
      <xdr:row>19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3C8E13-0651-4AAF-95DD-01489CE9B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366712</xdr:colOff>
      <xdr:row>19</xdr:row>
      <xdr:rowOff>128587</xdr:rowOff>
    </xdr:from>
    <xdr:to>
      <xdr:col>10</xdr:col>
      <xdr:colOff>447675</xdr:colOff>
      <xdr:row>35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63C31-87F8-4373-AEDC-921627B1B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8E4657-6D4D-4E58-B30B-4A16A93DD1A2}" name="Table3" displayName="Table3" ref="F19:R27" headerRowCount="0" totalsRowShown="0" headerRowDxfId="130" dataDxfId="129">
  <tableColumns count="13">
    <tableColumn id="1" xr3:uid="{94EBE29D-3913-4635-9F43-FF1B63CD46BC}" name="Column1" dataDxfId="128"/>
    <tableColumn id="3" xr3:uid="{E9890FD4-3511-432A-923C-358A68A133F0}" name="Column3" dataDxfId="127"/>
    <tableColumn id="4" xr3:uid="{6149882D-430D-4619-A7E4-1018501C1A80}" name="Column4" dataDxfId="126"/>
    <tableColumn id="5" xr3:uid="{58A1F916-8027-4EF6-9669-9626DE0CBAE1}" name="Column5" dataDxfId="125"/>
    <tableColumn id="6" xr3:uid="{8220A02A-D8B4-4042-ACF8-5FC773276313}" name="Column6" dataDxfId="124"/>
    <tableColumn id="7" xr3:uid="{FCB82421-B0A7-44C7-B18B-A8B3FC3E5A05}" name="Column7" dataDxfId="123"/>
    <tableColumn id="8" xr3:uid="{58F72676-4CBA-44D2-AA25-7BC3ACB27B71}" name="Column8" dataDxfId="122"/>
    <tableColumn id="9" xr3:uid="{9967DBD0-2D18-4428-9820-BFDAE020AF23}" name="Column9" dataDxfId="121"/>
    <tableColumn id="10" xr3:uid="{472DF0D8-441F-4866-A486-62E8895F3FB1}" name="Column10" dataDxfId="120"/>
    <tableColumn id="11" xr3:uid="{D28E215D-57E2-4BC1-85E8-CB40BEBA90D0}" name="Column11" dataDxfId="119"/>
    <tableColumn id="12" xr3:uid="{85F8AB80-4366-4CAD-88EF-6FF6DD95393B}" name="Column12" dataDxfId="118"/>
    <tableColumn id="13" xr3:uid="{CD119B89-D13B-46CA-AAAD-A6CF1CD60AC8}" name="Column13" dataDxfId="117"/>
    <tableColumn id="14" xr3:uid="{C6CEEF1E-E09F-4C4D-8A5D-0093E16B3409}" name="Column14" dataDxfId="1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C74A5BC-C132-4E4A-AE0F-80C96E726DDF}" name="Table36" displayName="Table36" ref="F31:R39" headerRowCount="0" totalsRowShown="0" headerRowDxfId="115" dataDxfId="114">
  <tableColumns count="13">
    <tableColumn id="1" xr3:uid="{270CC070-9B85-4A31-A7A0-C7A705F057F3}" name="Column1" dataDxfId="113"/>
    <tableColumn id="3" xr3:uid="{DB5EDC28-89F4-4FC9-8100-1F536EB0FDEB}" name="Column3" dataDxfId="112"/>
    <tableColumn id="4" xr3:uid="{64305BF9-B386-45AC-83CF-BBB076E13776}" name="Column4" dataDxfId="111"/>
    <tableColumn id="5" xr3:uid="{8ACA389C-F2EA-4605-8313-F457A795AC29}" name="Column5" dataDxfId="110"/>
    <tableColumn id="6" xr3:uid="{1EEB17A9-D12F-4506-BFEB-E3A01B062FFC}" name="Column6" dataDxfId="109"/>
    <tableColumn id="7" xr3:uid="{B1DC12D5-A8AB-47F9-B034-C662241827C9}" name="Column7" dataDxfId="108"/>
    <tableColumn id="8" xr3:uid="{44ABB9BC-96A2-42B8-A635-6D82410B1EEA}" name="Column8" dataDxfId="107"/>
    <tableColumn id="9" xr3:uid="{74BEF89C-55A4-4678-A49B-62492E1C1A00}" name="Column9" dataDxfId="106"/>
    <tableColumn id="10" xr3:uid="{B6EBAB50-6735-40A7-BFDD-47B2D1BAB871}" name="Column10" dataDxfId="105"/>
    <tableColumn id="11" xr3:uid="{82B9E81E-8282-4BA9-B35B-28585195C61D}" name="Column11" dataDxfId="104"/>
    <tableColumn id="12" xr3:uid="{AD5E6209-1D15-4806-92E6-0F734909BE88}" name="Column12" dataDxfId="103"/>
    <tableColumn id="13" xr3:uid="{10E2154A-5AC8-4B7C-AA1A-BB3A51316961}" name="Column13" dataDxfId="102"/>
    <tableColumn id="14" xr3:uid="{40C84A62-3977-48CB-A689-9EE33BBB58EC}" name="Column14" dataDxfId="10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8F0C86-C992-42F2-AF5D-48664318E1C2}" name="Table368" displayName="Table368" ref="F43:R51" headerRowCount="0" totalsRowShown="0" headerRowDxfId="100" dataDxfId="99">
  <tableColumns count="13">
    <tableColumn id="1" xr3:uid="{BD112A0B-B6BA-40B8-B04B-A9D5B8FE9E2E}" name="Column1" dataDxfId="98" totalsRowDxfId="97"/>
    <tableColumn id="3" xr3:uid="{4576212E-6539-4F5B-8A82-F863A4EC35BA}" name="Column3" dataDxfId="96" totalsRowDxfId="95"/>
    <tableColumn id="4" xr3:uid="{F1EFB08B-7B1B-498C-A735-E9775449A3F5}" name="Column4" dataDxfId="94" totalsRowDxfId="93"/>
    <tableColumn id="5" xr3:uid="{143FCCC3-2FCE-4AF1-B261-620DB7E1BD51}" name="Column5" dataDxfId="92" totalsRowDxfId="91"/>
    <tableColumn id="6" xr3:uid="{6E5B431B-AC07-4976-A9F8-EF507BDE260A}" name="Column6" dataDxfId="90" totalsRowDxfId="89"/>
    <tableColumn id="7" xr3:uid="{6369EE28-552F-4D5B-8AA1-67597FBB2526}" name="Column7" dataDxfId="88" totalsRowDxfId="87"/>
    <tableColumn id="8" xr3:uid="{DC2F24BC-8ED5-4A64-80A8-371C91F8D5B0}" name="Column8" dataDxfId="86" totalsRowDxfId="85"/>
    <tableColumn id="9" xr3:uid="{5A8A2718-B701-44B0-91F8-74845F15FC9F}" name="Column9" dataDxfId="84" totalsRowDxfId="83"/>
    <tableColumn id="10" xr3:uid="{B3DFA2AD-6C03-415B-9566-A010DEFE7860}" name="Column10" dataDxfId="82" totalsRowDxfId="81"/>
    <tableColumn id="11" xr3:uid="{96B47222-DC0D-4E9B-9E38-A36328EEE7C7}" name="Column11" dataDxfId="80" totalsRowDxfId="79"/>
    <tableColumn id="12" xr3:uid="{443891AF-54D3-41F2-904D-564841A4C5F1}" name="Column12" dataDxfId="78" totalsRowDxfId="77"/>
    <tableColumn id="13" xr3:uid="{AF766E9A-15A7-4A3C-B050-F9E3889D442C}" name="Column13" dataDxfId="76" totalsRowDxfId="75"/>
    <tableColumn id="14" xr3:uid="{5B55DEAA-26B3-4F6A-9B70-B7BD0C2E09B6}" name="Column14" dataDxfId="74" totalsRowDxfId="7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6E16AF-39D9-4EF4-8441-BD4E3B52251B}" name="Table3682" displayName="Table3682" ref="F55:R63" headerRowCount="0" totalsRowShown="0" headerRowDxfId="72" dataDxfId="71">
  <tableColumns count="13">
    <tableColumn id="1" xr3:uid="{224FA03A-EAFA-4060-AA77-B6A383529858}" name="Column1" dataDxfId="70" totalsRowDxfId="69"/>
    <tableColumn id="3" xr3:uid="{3D8F30DE-B140-4898-AB68-C42D1D620DB1}" name="Column3" dataDxfId="68" totalsRowDxfId="67"/>
    <tableColumn id="4" xr3:uid="{E95A4099-1019-479D-AF5A-7B8B534A6775}" name="Column4" dataDxfId="66" totalsRowDxfId="65"/>
    <tableColumn id="5" xr3:uid="{B185FFED-0F47-49F6-BE94-5740E90C8705}" name="Column5" dataDxfId="64" totalsRowDxfId="63"/>
    <tableColumn id="6" xr3:uid="{9545F4FA-A47A-4A76-A918-C3E93DD0B16F}" name="Column6" dataDxfId="62" totalsRowDxfId="61"/>
    <tableColumn id="7" xr3:uid="{3A3D1749-46A5-487D-97F0-30D4A9D7F067}" name="Column7" dataDxfId="60" totalsRowDxfId="59"/>
    <tableColumn id="8" xr3:uid="{5E054C2D-33C6-4C1D-A88C-B27CC598B305}" name="Column8" dataDxfId="58" totalsRowDxfId="57"/>
    <tableColumn id="9" xr3:uid="{0D576C82-1142-41C5-A9DC-B947005A27A2}" name="Column9" dataDxfId="56" totalsRowDxfId="55"/>
    <tableColumn id="10" xr3:uid="{9FFC5A09-1BCA-4172-A4F4-6F5E81198DF9}" name="Column10" dataDxfId="54" totalsRowDxfId="53"/>
    <tableColumn id="11" xr3:uid="{9D904057-92B6-400E-94D2-452698DAECB6}" name="Column11" dataDxfId="52" totalsRowDxfId="51"/>
    <tableColumn id="12" xr3:uid="{77BBFA06-B974-4890-9CEF-A16AD9251D23}" name="Column12" dataDxfId="50" totalsRowDxfId="49"/>
    <tableColumn id="13" xr3:uid="{9BB6B3F1-557A-4F95-B5B9-F9D4BD160FC3}" name="Column13" dataDxfId="48" totalsRowDxfId="47"/>
    <tableColumn id="14" xr3:uid="{B883FB55-D556-4C65-BF28-4BD3165CAFCC}" name="Column14" dataDxfId="46" totalsRowDxfId="4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9E24F2-F110-4904-A65D-60CEC48CD629}" name="Table36823" displayName="Table36823" ref="F67:R75" headerRowCount="0" totalsRowShown="0" headerRowDxfId="44" dataDxfId="43">
  <tableColumns count="13">
    <tableColumn id="1" xr3:uid="{3F7171AE-BFED-4804-8F7B-64A58C00C20B}" name="Column1" dataDxfId="42"/>
    <tableColumn id="3" xr3:uid="{A967E27C-429E-45AB-94A3-0F3BCF82827D}" name="Column3" dataDxfId="41"/>
    <tableColumn id="4" xr3:uid="{F8696E31-5F77-477F-A5CF-7D25F539CC0A}" name="Column4" dataDxfId="40"/>
    <tableColumn id="5" xr3:uid="{38C659EC-41C6-41CB-A442-0E2DFF3A11E2}" name="Column5" dataDxfId="39"/>
    <tableColumn id="6" xr3:uid="{4DC4048B-721E-48C8-AF82-819CA171AC18}" name="Column6" dataDxfId="38"/>
    <tableColumn id="7" xr3:uid="{569E9EEE-8883-4A2E-80D3-88730B64AA32}" name="Column7" dataDxfId="37"/>
    <tableColumn id="8" xr3:uid="{BA611CCD-0212-45F8-B3E9-063C3B81E529}" name="Column8" dataDxfId="36"/>
    <tableColumn id="9" xr3:uid="{C7248DA9-FFD8-42A1-B237-9A8FAC640C07}" name="Column9" dataDxfId="35"/>
    <tableColumn id="10" xr3:uid="{285616CF-76C1-433C-9042-48F144D978F9}" name="Column10" dataDxfId="34"/>
    <tableColumn id="11" xr3:uid="{C5837017-3569-49C0-A4A0-ED5EA99ED43C}" name="Column11" dataDxfId="33"/>
    <tableColumn id="12" xr3:uid="{BBA18474-6616-4C58-BCEA-22BBA0574156}" name="Column12" dataDxfId="32"/>
    <tableColumn id="13" xr3:uid="{A64550A4-8554-4EC3-9239-DE9C18BC5DFB}" name="Column13" dataDxfId="31"/>
    <tableColumn id="14" xr3:uid="{9D259253-6C9C-4B22-9A28-6BEE83C8ECC8}" name="Column14" dataDxfId="30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3FB352-3087-4A0C-BDD7-20A35EFC82A5}" name="Table368235" displayName="Table368235" ref="F79:R88" headerRowCount="0" totalsRowShown="0" headerRowDxfId="29" dataDxfId="28">
  <tableColumns count="13">
    <tableColumn id="1" xr3:uid="{E85D91FE-A2D1-4228-A7C1-97B68EEC7DF6}" name="Column1" dataDxfId="27"/>
    <tableColumn id="3" xr3:uid="{13470289-7B85-4106-AF6A-4F786390D61B}" name="Column3" dataDxfId="26"/>
    <tableColumn id="4" xr3:uid="{A8006FD5-9A8B-4465-9180-A31049E39484}" name="Column4" dataDxfId="25"/>
    <tableColumn id="5" xr3:uid="{A3723D89-CAA6-4644-B31D-A23B469EDEEB}" name="Column5" dataDxfId="24"/>
    <tableColumn id="6" xr3:uid="{A5C81EC8-20C7-4846-8D1C-B90CA25570E1}" name="Column6" dataDxfId="23"/>
    <tableColumn id="7" xr3:uid="{1CD6CF29-1B07-4A1C-B7AF-8482CB3CB3A3}" name="Column7" dataDxfId="22"/>
    <tableColumn id="8" xr3:uid="{91E1DEFA-6A3A-4B24-AD0C-82347A0AD535}" name="Column8" dataDxfId="21"/>
    <tableColumn id="9" xr3:uid="{1699B576-499F-4ED4-A02D-3A95188A9112}" name="Column9" dataDxfId="20"/>
    <tableColumn id="10" xr3:uid="{E9672F79-A30F-40A3-BE18-03543EFDB14A}" name="Column10" dataDxfId="19"/>
    <tableColumn id="11" xr3:uid="{DC1444A6-7263-41B2-8432-41DD5698ADFF}" name="Column11" dataDxfId="18"/>
    <tableColumn id="12" xr3:uid="{22EF93BF-A892-4FBE-A66F-2BB5872A54C3}" name="Column12" dataDxfId="17"/>
    <tableColumn id="13" xr3:uid="{8642C0C4-8432-486F-9D7E-B81757BD942F}" name="Column13" dataDxfId="16"/>
    <tableColumn id="14" xr3:uid="{239BE3C4-CE39-425A-82D0-94439591580B}" name="Column14" dataDxfId="1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F76D0D-68C9-4014-BC9F-E500403E557C}" name="Table311" displayName="Table311" ref="F6:R14" headerRowCount="0" totalsRowShown="0" headerRowDxfId="14" dataDxfId="13">
  <tableColumns count="13">
    <tableColumn id="1" xr3:uid="{BDDA2C8D-9966-4C86-8CF0-B6F92F8F7617}" name="Column1" dataDxfId="12"/>
    <tableColumn id="3" xr3:uid="{7BFC9366-C4A8-4646-BDB4-8A1E09725924}" name="Column3" dataDxfId="11"/>
    <tableColumn id="4" xr3:uid="{E9D3AFC7-963D-4E4B-88B4-FF7E77E911E3}" name="Column4" dataDxfId="10"/>
    <tableColumn id="5" xr3:uid="{C54FDF40-B8F4-4BA2-940C-2E62C7802A93}" name="Column5" dataDxfId="9"/>
    <tableColumn id="6" xr3:uid="{DD2795F9-900B-44E4-8C17-65221307753A}" name="Column6" dataDxfId="8"/>
    <tableColumn id="7" xr3:uid="{8129868C-5E67-44C0-8257-14CDD8277523}" name="Column7" dataDxfId="7"/>
    <tableColumn id="8" xr3:uid="{EFF90ED6-D999-4F48-8337-724C41B42F59}" name="Column8" dataDxfId="6"/>
    <tableColumn id="9" xr3:uid="{ABA5CFB7-3F87-4589-A674-F7B58D51FE70}" name="Column9" dataDxfId="5"/>
    <tableColumn id="10" xr3:uid="{15EF84E4-9702-46D5-B347-C6DB6D54D433}" name="Column10" dataDxfId="4"/>
    <tableColumn id="11" xr3:uid="{248ABFF8-4AA0-464E-806D-A8D9D3E5AFB4}" name="Column11" dataDxfId="3"/>
    <tableColumn id="12" xr3:uid="{66563BEE-1243-45EC-9EBF-5C71873C5102}" name="Column12" dataDxfId="2"/>
    <tableColumn id="13" xr3:uid="{02E9EFA2-19EE-463A-B223-58363DDACC0A}" name="Column13" dataDxfId="1"/>
    <tableColumn id="14" xr3:uid="{70F05845-6734-4C88-8133-109AC4947BEE}" name="Column1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629B-67B3-4CB1-8869-05F70AE29CE5}">
  <dimension ref="A4:BP26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5703125" customWidth="1"/>
    <col min="2" max="2" width="17.42578125" customWidth="1"/>
    <col min="3" max="4" width="12" bestFit="1" customWidth="1"/>
    <col min="5" max="5" width="12" customWidth="1"/>
    <col min="6" max="7" width="12" bestFit="1" customWidth="1"/>
    <col min="8" max="18" width="9.28515625" bestFit="1" customWidth="1"/>
  </cols>
  <sheetData>
    <row r="4" spans="1:68" ht="17.25" x14ac:dyDescent="0.25">
      <c r="A4" s="10" t="s">
        <v>63</v>
      </c>
    </row>
    <row r="5" spans="1:68" x14ac:dyDescent="0.25">
      <c r="A5" t="s">
        <v>33</v>
      </c>
      <c r="B5" t="s">
        <v>34</v>
      </c>
      <c r="C5" s="9">
        <v>43466</v>
      </c>
      <c r="D5" s="9">
        <v>43497</v>
      </c>
      <c r="E5" s="9">
        <v>43525</v>
      </c>
      <c r="F5" s="9">
        <v>43556</v>
      </c>
      <c r="G5" s="9">
        <v>43586</v>
      </c>
      <c r="H5" s="9">
        <v>43617</v>
      </c>
      <c r="I5" s="9">
        <v>43647</v>
      </c>
      <c r="J5" s="9">
        <v>43678</v>
      </c>
      <c r="K5" s="9">
        <v>43709</v>
      </c>
      <c r="L5" s="9">
        <v>43739</v>
      </c>
      <c r="M5" s="9">
        <v>43770</v>
      </c>
      <c r="N5" s="9">
        <v>43800</v>
      </c>
      <c r="O5" s="9">
        <v>43831</v>
      </c>
      <c r="P5" s="9">
        <v>43862</v>
      </c>
      <c r="Q5" s="9">
        <v>43891</v>
      </c>
      <c r="R5" s="9">
        <v>43922</v>
      </c>
      <c r="S5" s="9">
        <v>43952</v>
      </c>
      <c r="T5" s="9">
        <v>43983</v>
      </c>
      <c r="U5" s="9">
        <v>44013</v>
      </c>
      <c r="V5" s="9">
        <v>44044</v>
      </c>
      <c r="W5" s="9">
        <v>44075</v>
      </c>
      <c r="X5" s="9">
        <v>44105</v>
      </c>
      <c r="Y5" s="9">
        <v>44136</v>
      </c>
      <c r="Z5" s="9">
        <v>44166</v>
      </c>
      <c r="AA5" s="9">
        <v>44197</v>
      </c>
      <c r="AB5" s="9">
        <v>44228</v>
      </c>
      <c r="AC5" s="9">
        <v>44256</v>
      </c>
      <c r="AD5" s="9">
        <v>44287</v>
      </c>
      <c r="AE5" s="9">
        <v>44317</v>
      </c>
      <c r="AF5" s="9">
        <v>44348</v>
      </c>
      <c r="AG5" s="9">
        <v>44378</v>
      </c>
      <c r="AH5" s="9">
        <v>44409</v>
      </c>
      <c r="AI5" s="9">
        <v>44440</v>
      </c>
      <c r="AJ5" s="9">
        <v>44470</v>
      </c>
      <c r="AK5" s="9">
        <v>44501</v>
      </c>
      <c r="AL5" s="9">
        <v>44531</v>
      </c>
      <c r="AM5" s="9">
        <v>44562</v>
      </c>
      <c r="AN5" s="9">
        <v>44593</v>
      </c>
      <c r="AO5" s="9">
        <v>44621</v>
      </c>
      <c r="AP5" s="9">
        <v>44652</v>
      </c>
      <c r="AQ5" s="9">
        <v>44682</v>
      </c>
      <c r="AR5" s="9">
        <v>44713</v>
      </c>
      <c r="AS5" s="9">
        <v>44743</v>
      </c>
      <c r="AT5" s="9">
        <v>44774</v>
      </c>
      <c r="AU5" s="9">
        <v>44805</v>
      </c>
      <c r="AV5" s="9">
        <v>44835</v>
      </c>
      <c r="AW5" s="9">
        <v>44866</v>
      </c>
      <c r="AX5" s="9">
        <v>44896</v>
      </c>
      <c r="AY5" s="9">
        <v>44927</v>
      </c>
      <c r="AZ5" s="9">
        <v>44958</v>
      </c>
      <c r="BA5" s="9">
        <v>44986</v>
      </c>
      <c r="BB5" s="9">
        <v>45017</v>
      </c>
      <c r="BC5" s="9">
        <v>45047</v>
      </c>
      <c r="BD5" s="9">
        <v>45078</v>
      </c>
      <c r="BE5" s="9">
        <v>45108</v>
      </c>
      <c r="BF5" s="9">
        <v>45139</v>
      </c>
      <c r="BG5" s="9">
        <v>45170</v>
      </c>
      <c r="BH5" s="9">
        <v>45200</v>
      </c>
      <c r="BI5" s="9">
        <v>45231</v>
      </c>
      <c r="BJ5" s="9">
        <v>45261</v>
      </c>
      <c r="BK5" s="9">
        <v>45292</v>
      </c>
      <c r="BL5" s="9">
        <v>45323</v>
      </c>
      <c r="BM5" s="9">
        <v>45352</v>
      </c>
      <c r="BN5" s="9">
        <v>45383</v>
      </c>
      <c r="BO5" s="9">
        <v>45413</v>
      </c>
      <c r="BP5" s="9">
        <v>45444</v>
      </c>
    </row>
    <row r="6" spans="1:68" x14ac:dyDescent="0.25">
      <c r="A6" t="s">
        <v>60</v>
      </c>
      <c r="B6" s="11" t="s">
        <v>35</v>
      </c>
      <c r="C6" s="8">
        <f>'Data - Customer Counts'!C16</f>
        <v>1.7729503760520959E-2</v>
      </c>
      <c r="D6" s="8">
        <f>'Data - Customer Counts'!D16</f>
        <v>1.8426178781467462E-2</v>
      </c>
      <c r="E6" s="8">
        <f>'Data - Customer Counts'!E16</f>
        <v>1.801524868774651E-2</v>
      </c>
      <c r="F6" s="8">
        <f>'Data - Customer Counts'!F16</f>
        <v>1.9038062122237465E-2</v>
      </c>
      <c r="G6" s="8">
        <f>'Data - Customer Counts'!G16</f>
        <v>1.8296868797720967E-2</v>
      </c>
      <c r="H6" s="8">
        <f>'Data - Customer Counts'!H16</f>
        <v>1.7902287436622366E-2</v>
      </c>
      <c r="I6" s="8">
        <f>'Data - Customer Counts'!I16</f>
        <v>1.7362815066156223E-2</v>
      </c>
      <c r="J6" s="8">
        <f>'Data - Customer Counts'!J16</f>
        <v>1.7009170283237118E-2</v>
      </c>
      <c r="K6" s="8">
        <f>'Data - Customer Counts'!K16</f>
        <v>1.7288206657193994E-2</v>
      </c>
      <c r="L6" s="8">
        <f>'Data - Customer Counts'!L16</f>
        <v>1.8567528802109878E-2</v>
      </c>
      <c r="M6" s="8">
        <f>'Data - Customer Counts'!M16</f>
        <v>1.6941115811861529E-2</v>
      </c>
      <c r="N6" s="8">
        <f>'Data - Customer Counts'!N16</f>
        <v>1.7064109805434269E-2</v>
      </c>
      <c r="O6" s="8">
        <f>'Data - Customer Counts'!C15</f>
        <v>1.731978801826406E-2</v>
      </c>
      <c r="P6" s="8">
        <f>'Data - Customer Counts'!D15</f>
        <v>1.6637686464720414E-2</v>
      </c>
      <c r="Q6" s="8">
        <f>'Data - Customer Counts'!E15</f>
        <v>1.7280109802127352E-2</v>
      </c>
      <c r="R6" s="8">
        <f>'Data - Customer Counts'!F15</f>
        <v>1.6625903432355926E-2</v>
      </c>
      <c r="S6" s="8">
        <f>'Data - Customer Counts'!G15</f>
        <v>1.7899318055702107E-2</v>
      </c>
      <c r="T6" s="8">
        <f>'Data - Customer Counts'!H15</f>
        <v>1.923553662097266E-2</v>
      </c>
      <c r="U6" s="8">
        <f>'Data - Customer Counts'!I15</f>
        <v>2.0571670081496629E-2</v>
      </c>
      <c r="V6" s="8">
        <f>'Data - Customer Counts'!J15</f>
        <v>2.1221669989251346E-2</v>
      </c>
      <c r="W6" s="8">
        <f>'Data - Customer Counts'!K15</f>
        <v>1.9911524687909354E-2</v>
      </c>
      <c r="X6" s="8">
        <f>'Data - Customer Counts'!L15</f>
        <v>1.7020754691268847E-2</v>
      </c>
      <c r="Y6" s="8">
        <f>'Data - Customer Counts'!M15</f>
        <v>1.6532143067319094E-2</v>
      </c>
      <c r="Z6" s="8">
        <f>'Data - Customer Counts'!N15</f>
        <v>1.6348884564503896E-2</v>
      </c>
      <c r="AA6" s="8">
        <f>'Data - Customer Counts'!C14</f>
        <v>1.6209274030012155E-2</v>
      </c>
      <c r="AB6" s="8">
        <f>'Data - Customer Counts'!D14</f>
        <v>1.6504933026069368E-2</v>
      </c>
      <c r="AC6" s="8">
        <f>'Data - Customer Counts'!E14</f>
        <v>1.6662768942937278E-2</v>
      </c>
      <c r="AD6" s="8">
        <f>'Data - Customer Counts'!F14</f>
        <v>1.8926492584383059E-2</v>
      </c>
      <c r="AE6" s="8">
        <f>'Data - Customer Counts'!G14</f>
        <v>1.9238047180522244E-2</v>
      </c>
      <c r="AF6" s="8">
        <f>'Data - Customer Counts'!H14</f>
        <v>1.8660817238397298E-2</v>
      </c>
      <c r="AG6" s="8">
        <f>'Data - Customer Counts'!I14</f>
        <v>1.7883829381155625E-2</v>
      </c>
      <c r="AH6" s="8">
        <f>'Data - Customer Counts'!J14</f>
        <v>1.7874974136612654E-2</v>
      </c>
      <c r="AI6" s="8">
        <f>'Data - Customer Counts'!K14</f>
        <v>1.7789631545390039E-2</v>
      </c>
      <c r="AJ6" s="8">
        <f>'Data - Customer Counts'!L14</f>
        <v>1.6467908347849392E-2</v>
      </c>
      <c r="AK6" s="8">
        <f>'Data - Customer Counts'!M14</f>
        <v>1.5871390082607739E-2</v>
      </c>
      <c r="AL6" s="8">
        <f>'Data - Customer Counts'!N14</f>
        <v>1.564610135759481E-2</v>
      </c>
      <c r="AM6" s="8">
        <f>'Data - Customer Counts'!C13</f>
        <v>1.4536134133308565E-2</v>
      </c>
      <c r="AN6" s="8">
        <f>'Data - Customer Counts'!D13</f>
        <v>1.4071722391218788E-2</v>
      </c>
      <c r="AO6" s="8">
        <f>'Data - Customer Counts'!E13</f>
        <v>1.3647000535263132E-2</v>
      </c>
      <c r="AP6" s="8">
        <f>'Data - Customer Counts'!F13</f>
        <v>1.3224857957685687E-2</v>
      </c>
      <c r="AQ6" s="8">
        <f>'Data - Customer Counts'!G13</f>
        <v>1.2668747182021489E-2</v>
      </c>
      <c r="AR6" s="8">
        <f>'Data - Customer Counts'!H13</f>
        <v>1.243815191966724E-2</v>
      </c>
      <c r="AS6" s="8">
        <f>'Data - Customer Counts'!I13</f>
        <v>1.2231956095856811E-2</v>
      </c>
      <c r="AT6" s="8">
        <f>'Data - Customer Counts'!J13</f>
        <v>1.1732421253579428E-2</v>
      </c>
      <c r="AU6" s="8">
        <f>'Data - Customer Counts'!K13</f>
        <v>1.091866805484476E-2</v>
      </c>
      <c r="AV6" s="8">
        <f>'Data - Customer Counts'!L13</f>
        <v>1.0146016513092215E-2</v>
      </c>
      <c r="AW6" s="8">
        <f>'Data - Customer Counts'!M13</f>
        <v>1.1577290799977158E-2</v>
      </c>
      <c r="AX6" s="8">
        <f>'Data - Customer Counts'!N13</f>
        <v>1.1297927619780879E-2</v>
      </c>
      <c r="AY6" s="8">
        <f>'Data - Customer Counts'!C12</f>
        <v>1.1552330790917331E-2</v>
      </c>
      <c r="AZ6" s="8">
        <f>'Data - Customer Counts'!D12</f>
        <v>1.0898563887154378E-2</v>
      </c>
      <c r="BA6" s="8">
        <f>'Data - Customer Counts'!E12</f>
        <v>1.0364751987850251E-2</v>
      </c>
      <c r="BB6" s="8">
        <f>'Data - Customer Counts'!F12</f>
        <v>1.0394665642619039E-2</v>
      </c>
      <c r="BC6" s="8">
        <f>'Data - Customer Counts'!G12</f>
        <v>9.0749567859200742E-3</v>
      </c>
      <c r="BD6" s="8">
        <f>'Data - Customer Counts'!H12</f>
        <v>9.3461209230822906E-3</v>
      </c>
      <c r="BE6" s="8">
        <f>'Data - Customer Counts'!I12</f>
        <v>8.991022084361866E-3</v>
      </c>
      <c r="BF6" s="8">
        <f>'Data - Customer Counts'!J12</f>
        <v>7.7527505885539583E-3</v>
      </c>
      <c r="BG6" s="8">
        <f>'Data - Customer Counts'!K12</f>
        <v>7.8158070442633232E-3</v>
      </c>
      <c r="BH6" s="8">
        <f>'Data - Customer Counts'!L12</f>
        <v>8.9696632243807528E-3</v>
      </c>
      <c r="BI6" s="8">
        <f>'Data - Customer Counts'!M12</f>
        <v>8.1339920263476806E-3</v>
      </c>
      <c r="BJ6" s="8">
        <f>'Data - Customer Counts'!N12</f>
        <v>7.6294607908862222E-3</v>
      </c>
      <c r="BK6" s="8">
        <f>'Data - Customer Counts'!C11</f>
        <v>8.2012548179131173E-3</v>
      </c>
      <c r="BL6" s="8">
        <f>'Data - Customer Counts'!D11</f>
        <v>8.0857993149530127E-3</v>
      </c>
      <c r="BM6" s="8">
        <f>'Data - Customer Counts'!E11</f>
        <v>8.3320015376839862E-3</v>
      </c>
      <c r="BN6" s="8">
        <f>'Data - Customer Counts'!F11</f>
        <v>7.3033368172827906E-3</v>
      </c>
      <c r="BO6" s="8">
        <f>'Data - Customer Counts'!G11</f>
        <v>7.6782987485455312E-3</v>
      </c>
      <c r="BP6" s="8">
        <f>'Data - Customer Counts'!H11</f>
        <v>6.8927619509155935E-3</v>
      </c>
    </row>
    <row r="7" spans="1:68" x14ac:dyDescent="0.25">
      <c r="A7" t="s">
        <v>37</v>
      </c>
      <c r="B7" s="11" t="s">
        <v>35</v>
      </c>
      <c r="C7" s="8">
        <f>'Data - Customer Counts'!C32</f>
        <v>2.2423927428990797E-2</v>
      </c>
      <c r="D7" s="8">
        <f>'Data - Customer Counts'!D32</f>
        <v>2.3255689481684438E-2</v>
      </c>
      <c r="E7" s="8">
        <f>'Data - Customer Counts'!E32</f>
        <v>2.2739427129013556E-2</v>
      </c>
      <c r="F7" s="8">
        <f>'Data - Customer Counts'!F32</f>
        <v>2.2275360690728663E-2</v>
      </c>
      <c r="G7" s="8">
        <f>'Data - Customer Counts'!G32</f>
        <v>2.228291429030449E-2</v>
      </c>
      <c r="H7" s="8">
        <f>'Data - Customer Counts'!H32</f>
        <v>2.1541081767204151E-2</v>
      </c>
      <c r="I7" s="8">
        <f>'Data - Customer Counts'!I32</f>
        <v>2.1175953801815028E-2</v>
      </c>
      <c r="J7" s="8">
        <f>'Data - Customer Counts'!J32</f>
        <v>1.8026291902051517E-2</v>
      </c>
      <c r="K7" s="8">
        <f>'Data - Customer Counts'!K32</f>
        <v>1.8214819901101409E-2</v>
      </c>
      <c r="L7" s="8">
        <f>'Data - Customer Counts'!L32</f>
        <v>1.9438467760267697E-2</v>
      </c>
      <c r="M7" s="8">
        <f>'Data - Customer Counts'!M32</f>
        <v>1.7847371301090265E-2</v>
      </c>
      <c r="N7" s="8">
        <f>'Data - Customer Counts'!N32</f>
        <v>1.7884702201597991E-2</v>
      </c>
      <c r="O7" s="8">
        <f>'Data - Customer Counts'!C31</f>
        <v>1.8080244843199811E-2</v>
      </c>
      <c r="P7" s="8">
        <f>'Data - Customer Counts'!D31</f>
        <v>1.7444202091212002E-2</v>
      </c>
      <c r="Q7" s="8">
        <f>'Data - Customer Counts'!E31</f>
        <v>1.8087220246810309E-2</v>
      </c>
      <c r="R7" s="8">
        <f>'Data - Customer Counts'!F31</f>
        <v>1.7436171159149527E-2</v>
      </c>
      <c r="S7" s="8">
        <f>'Data - Customer Counts'!G31</f>
        <v>1.8764143827005197E-2</v>
      </c>
      <c r="T7" s="8">
        <f>'Data - Customer Counts'!H31</f>
        <v>2.0227016541274567E-2</v>
      </c>
      <c r="U7" s="8">
        <f>'Data - Customer Counts'!I31</f>
        <v>2.1675838155140736E-2</v>
      </c>
      <c r="V7" s="8">
        <f>'Data - Customer Counts'!J31</f>
        <v>2.2427592862612533E-2</v>
      </c>
      <c r="W7" s="8">
        <f>'Data - Customer Counts'!K31</f>
        <v>2.1067379019399812E-2</v>
      </c>
      <c r="X7" s="8">
        <f>'Data - Customer Counts'!L31</f>
        <v>1.8414420394320619E-2</v>
      </c>
      <c r="Y7" s="8">
        <f>'Data - Customer Counts'!M31</f>
        <v>1.812373350978036E-2</v>
      </c>
      <c r="Z7" s="8">
        <f>'Data - Customer Counts'!N31</f>
        <v>1.8050076068177656E-2</v>
      </c>
      <c r="AA7" s="8">
        <f>'Data - Customer Counts'!C30</f>
        <v>1.7918729988778193E-2</v>
      </c>
      <c r="AB7" s="8">
        <f>'Data - Customer Counts'!D30</f>
        <v>1.8147607394764398E-2</v>
      </c>
      <c r="AC7" s="8">
        <f>'Data - Customer Counts'!E30</f>
        <v>1.8392493027699075E-2</v>
      </c>
      <c r="AD7" s="8">
        <f>'Data - Customer Counts'!F30</f>
        <v>2.0099882219216214E-2</v>
      </c>
      <c r="AE7" s="8">
        <f>'Data - Customer Counts'!G30</f>
        <v>2.0161663530064988E-2</v>
      </c>
      <c r="AF7" s="8">
        <f>'Data - Customer Counts'!H30</f>
        <v>1.9214463007405147E-2</v>
      </c>
      <c r="AG7" s="8">
        <f>'Data - Customer Counts'!I30</f>
        <v>1.8222521167186034E-2</v>
      </c>
      <c r="AH7" s="8">
        <f>'Data - Customer Counts'!J30</f>
        <v>1.8195902202796876E-2</v>
      </c>
      <c r="AI7" s="8">
        <f>'Data - Customer Counts'!K30</f>
        <v>1.8144490351779785E-2</v>
      </c>
      <c r="AJ7" s="8">
        <f>'Data - Customer Counts'!L30</f>
        <v>1.661498352759061E-2</v>
      </c>
      <c r="AK7" s="8">
        <f>'Data - Customer Counts'!M30</f>
        <v>1.5907267686871007E-2</v>
      </c>
      <c r="AL7" s="8">
        <f>'Data - Customer Counts'!N30</f>
        <v>1.5729084876269672E-2</v>
      </c>
      <c r="AM7" s="8">
        <f>'Data - Customer Counts'!C29</f>
        <v>1.4766342852230441E-2</v>
      </c>
      <c r="AN7" s="8">
        <f>'Data - Customer Counts'!D29</f>
        <v>1.4274461488745116E-2</v>
      </c>
      <c r="AO7" s="8">
        <f>'Data - Customer Counts'!E29</f>
        <v>1.3738148073431544E-2</v>
      </c>
      <c r="AP7" s="8">
        <f>'Data - Customer Counts'!F29</f>
        <v>1.3976212204480198E-2</v>
      </c>
      <c r="AQ7" s="8">
        <f>'Data - Customer Counts'!G29</f>
        <v>1.3548455385359759E-2</v>
      </c>
      <c r="AR7" s="8">
        <f>'Data - Customer Counts'!H29</f>
        <v>1.3472359478046814E-2</v>
      </c>
      <c r="AS7" s="8">
        <f>'Data - Customer Counts'!I29</f>
        <v>1.3221856909453988E-2</v>
      </c>
      <c r="AT7" s="8">
        <f>'Data - Customer Counts'!J29</f>
        <v>1.2666199787385146E-2</v>
      </c>
      <c r="AU7" s="8">
        <f>'Data - Customer Counts'!K29</f>
        <v>1.1711462549971019E-2</v>
      </c>
      <c r="AV7" s="8">
        <f>'Data - Customer Counts'!L29</f>
        <v>1.0964077494840963E-2</v>
      </c>
      <c r="AW7" s="8">
        <f>'Data - Customer Counts'!M29</f>
        <v>1.2039762703224044E-2</v>
      </c>
      <c r="AX7" s="8">
        <f>'Data - Customer Counts'!N29</f>
        <v>1.1585457084434703E-2</v>
      </c>
      <c r="AY7" s="8">
        <f>'Data - Customer Counts'!C28</f>
        <v>1.1681043719196538E-2</v>
      </c>
      <c r="AZ7" s="8">
        <f>'Data - Customer Counts'!D28</f>
        <v>1.1031845992243827E-2</v>
      </c>
      <c r="BA7" s="8">
        <f>'Data - Customer Counts'!E28</f>
        <v>1.0527153688483892E-2</v>
      </c>
      <c r="BB7" s="8">
        <f>'Data - Customer Counts'!F28</f>
        <v>1.0248173875858413E-2</v>
      </c>
      <c r="BC7" s="8">
        <f>'Data - Customer Counts'!G28</f>
        <v>8.8916737531516965E-3</v>
      </c>
      <c r="BD7" s="8">
        <f>'Data - Customer Counts'!H28</f>
        <v>9.2386221169729055E-3</v>
      </c>
      <c r="BE7" s="8">
        <f>'Data - Customer Counts'!I28</f>
        <v>9.0081122779077649E-3</v>
      </c>
      <c r="BF7" s="8">
        <f>'Data - Customer Counts'!J28</f>
        <v>8.0549267394711688E-3</v>
      </c>
      <c r="BG7" s="8">
        <f>'Data - Customer Counts'!K28</f>
        <v>8.2258914281738704E-3</v>
      </c>
      <c r="BH7" s="8">
        <f>'Data - Customer Counts'!L28</f>
        <v>9.2052655307890419E-3</v>
      </c>
      <c r="BI7" s="8">
        <f>'Data - Customer Counts'!M28</f>
        <v>8.6569611251581247E-3</v>
      </c>
      <c r="BJ7" s="8">
        <f>'Data - Customer Counts'!N28</f>
        <v>8.2974663886055122E-3</v>
      </c>
      <c r="BK7" s="8">
        <f>'Data - Customer Counts'!C27</f>
        <v>8.7088876957406303E-3</v>
      </c>
      <c r="BL7" s="8">
        <f>'Data - Customer Counts'!D27</f>
        <v>8.5036609565265486E-3</v>
      </c>
      <c r="BM7" s="8">
        <f>'Data - Customer Counts'!E27</f>
        <v>8.6106734935014195E-3</v>
      </c>
      <c r="BN7" s="8">
        <f>'Data - Customer Counts'!F27</f>
        <v>7.6930649210020796E-3</v>
      </c>
      <c r="BO7" s="8">
        <f>'Data - Customer Counts'!G27</f>
        <v>8.1774491682069517E-3</v>
      </c>
      <c r="BP7" s="8">
        <f>'Data - Customer Counts'!H27</f>
        <v>7.3892961190173967E-3</v>
      </c>
    </row>
    <row r="8" spans="1:68" x14ac:dyDescent="0.25">
      <c r="A8" t="s">
        <v>38</v>
      </c>
      <c r="B8" s="11" t="s">
        <v>35</v>
      </c>
      <c r="C8" s="8">
        <f>'Data - Customer Counts'!C48</f>
        <v>1.2742255455516549E-2</v>
      </c>
      <c r="D8" s="8">
        <f>'Data - Customer Counts'!D48</f>
        <v>1.3417702218495142E-2</v>
      </c>
      <c r="E8" s="8">
        <f>'Data - Customer Counts'!E48</f>
        <v>1.2269938650306678E-2</v>
      </c>
      <c r="F8" s="8">
        <f>'Data - Customer Counts'!F48</f>
        <v>1.0345485779728936E-2</v>
      </c>
      <c r="G8" s="8">
        <f>'Data - Customer Counts'!G48</f>
        <v>9.6036118763391798E-3</v>
      </c>
      <c r="H8" s="8">
        <f>'Data - Customer Counts'!H48</f>
        <v>1.0093257090225238E-2</v>
      </c>
      <c r="I8" s="8">
        <f>'Data - Customer Counts'!I48</f>
        <v>9.9934658108160601E-3</v>
      </c>
      <c r="J8" s="8">
        <f>'Data - Customer Counts'!J48</f>
        <v>9.9965396593486577E-3</v>
      </c>
      <c r="K8" s="8">
        <f>'Data - Customer Counts'!K48</f>
        <v>1.0838233598524205E-2</v>
      </c>
      <c r="L8" s="8">
        <f>'Data - Customer Counts'!L48</f>
        <v>1.2364996374460979E-2</v>
      </c>
      <c r="M8" s="8">
        <f>'Data - Customer Counts'!M48</f>
        <v>1.0455337525570041E-2</v>
      </c>
      <c r="N8" s="8">
        <f>'Data - Customer Counts'!N48</f>
        <v>1.1359776578480529E-2</v>
      </c>
      <c r="O8" s="8">
        <f>'Data - Customer Counts'!C47</f>
        <v>1.1903864989075474E-2</v>
      </c>
      <c r="P8" s="8">
        <f>'Data - Customer Counts'!D47</f>
        <v>1.1020838035056046E-2</v>
      </c>
      <c r="Q8" s="8">
        <f>'Data - Customer Counts'!E47</f>
        <v>1.1707133446263951E-2</v>
      </c>
      <c r="R8" s="8">
        <f>'Data - Customer Counts'!F47</f>
        <v>1.0919670520668001E-2</v>
      </c>
      <c r="S8" s="8">
        <f>'Data - Customer Counts'!G47</f>
        <v>1.1786106795012685E-2</v>
      </c>
      <c r="T8" s="8">
        <f>'Data - Customer Counts'!H47</f>
        <v>1.2310030395136673E-2</v>
      </c>
      <c r="U8" s="8">
        <f>'Data - Customer Counts'!I47</f>
        <v>1.2977128287095185E-2</v>
      </c>
      <c r="V8" s="8">
        <f>'Data - Customer Counts'!J47</f>
        <v>1.2828809623510518E-2</v>
      </c>
      <c r="W8" s="8">
        <f>'Data - Customer Counts'!K47</f>
        <v>1.1748602714725775E-2</v>
      </c>
      <c r="X8" s="8">
        <f>'Data - Customer Counts'!L47</f>
        <v>7.011723903946887E-3</v>
      </c>
      <c r="Y8" s="8">
        <f>'Data - Customer Counts'!M47</f>
        <v>5.098597885581535E-3</v>
      </c>
      <c r="Z8" s="8">
        <f>'Data - Customer Counts'!N47</f>
        <v>4.0301515038436708E-3</v>
      </c>
      <c r="AA8" s="8">
        <f>'Data - Customer Counts'!C46</f>
        <v>4.1322314049587749E-3</v>
      </c>
      <c r="AB8" s="8">
        <f>'Data - Customer Counts'!D46</f>
        <v>4.9108969827746929E-3</v>
      </c>
      <c r="AC8" s="8">
        <f>'Data - Customer Counts'!E46</f>
        <v>4.2417026343206654E-3</v>
      </c>
      <c r="AD8" s="8">
        <f>'Data - Customer Counts'!F46</f>
        <v>1.06522145393384E-2</v>
      </c>
      <c r="AE8" s="8">
        <f>'Data - Customer Counts'!G46</f>
        <v>1.2847404299947573E-2</v>
      </c>
      <c r="AF8" s="8">
        <f>'Data - Customer Counts'!H46</f>
        <v>1.4862633238252432E-2</v>
      </c>
      <c r="AG8" s="8">
        <f>'Data - Customer Counts'!I46</f>
        <v>1.5590953490119519E-2</v>
      </c>
      <c r="AH8" s="8">
        <f>'Data - Customer Counts'!J46</f>
        <v>1.5785912951965742E-2</v>
      </c>
      <c r="AI8" s="8">
        <f>'Data - Customer Counts'!K46</f>
        <v>1.5445321307778981E-2</v>
      </c>
      <c r="AJ8" s="8">
        <f>'Data - Customer Counts'!L46</f>
        <v>1.5685246883539783E-2</v>
      </c>
      <c r="AK8" s="8">
        <f>'Data - Customer Counts'!M46</f>
        <v>1.5926892950391736E-2</v>
      </c>
      <c r="AL8" s="8">
        <f>'Data - Customer Counts'!N46</f>
        <v>1.531256968705863E-2</v>
      </c>
      <c r="AM8" s="8">
        <f>'Data - Customer Counts'!C45</f>
        <v>1.2975938901864881E-2</v>
      </c>
      <c r="AN8" s="8">
        <f>'Data - Customer Counts'!D45</f>
        <v>1.2624486320387929E-2</v>
      </c>
      <c r="AO8" s="8">
        <f>'Data - Customer Counts'!E45</f>
        <v>1.3115968877361883E-2</v>
      </c>
      <c r="AP8" s="8">
        <f>'Data - Customer Counts'!F45</f>
        <v>7.8772189349112232E-3</v>
      </c>
      <c r="AQ8" s="8">
        <f>'Data - Customer Counts'!G45</f>
        <v>6.2497688694944653E-3</v>
      </c>
      <c r="AR8" s="8">
        <f>'Data - Customer Counts'!H45</f>
        <v>4.9556213017751816E-3</v>
      </c>
      <c r="AS8" s="8">
        <f>'Data - Customer Counts'!I45</f>
        <v>5.0308881737135547E-3</v>
      </c>
      <c r="AT8" s="8">
        <f>'Data - Customer Counts'!J45</f>
        <v>4.8471841929993431E-3</v>
      </c>
      <c r="AU8" s="8">
        <f>'Data - Customer Counts'!K45</f>
        <v>5.0701306391325307E-3</v>
      </c>
      <c r="AV8" s="8">
        <f>'Data - Customer Counts'!L45</f>
        <v>4.1648238242666391E-3</v>
      </c>
      <c r="AW8" s="8">
        <f>'Data - Customer Counts'!M45</f>
        <v>8.2975364394022311E-3</v>
      </c>
      <c r="AX8" s="8">
        <f>'Data - Customer Counts'!N45</f>
        <v>9.3711106230325303E-3</v>
      </c>
      <c r="AY8" s="8">
        <f>'Data - Customer Counts'!C44</f>
        <v>1.0577169417706589E-2</v>
      </c>
      <c r="AZ8" s="8">
        <f>'Data - Customer Counts'!D44</f>
        <v>9.907867797601666E-3</v>
      </c>
      <c r="BA8" s="8">
        <f>'Data - Customer Counts'!E44</f>
        <v>9.1062024575774281E-3</v>
      </c>
      <c r="BB8" s="8">
        <f>'Data - Customer Counts'!F44</f>
        <v>1.152166733937543E-2</v>
      </c>
      <c r="BC8" s="8">
        <f>'Data - Customer Counts'!G44</f>
        <v>1.0547592796765981E-2</v>
      </c>
      <c r="BD8" s="8">
        <f>'Data - Customer Counts'!H44</f>
        <v>1.0303967027305516E-2</v>
      </c>
      <c r="BE8" s="8">
        <f>'Data - Customer Counts'!I44</f>
        <v>9.1280503515036582E-3</v>
      </c>
      <c r="BF8" s="8">
        <f>'Data - Customer Counts'!J44</f>
        <v>5.9284898921088125E-3</v>
      </c>
      <c r="BG8" s="8">
        <f>'Data - Customer Counts'!K44</f>
        <v>5.2286619044112914E-3</v>
      </c>
      <c r="BH8" s="8">
        <f>'Data - Customer Counts'!L44</f>
        <v>7.7078363002385242E-3</v>
      </c>
      <c r="BI8" s="8">
        <f>'Data - Customer Counts'!M44</f>
        <v>4.6608163711174821E-3</v>
      </c>
      <c r="BJ8" s="8">
        <f>'Data - Customer Counts'!N44</f>
        <v>2.973815913541733E-3</v>
      </c>
      <c r="BK8" s="8">
        <f>'Data - Customer Counts'!C43</f>
        <v>4.8167463421699974E-3</v>
      </c>
      <c r="BL8" s="8">
        <f>'Data - Customer Counts'!D43</f>
        <v>5.3578539622778365E-3</v>
      </c>
      <c r="BM8" s="8">
        <f>'Data - Customer Counts'!E43</f>
        <v>6.5958757655926181E-3</v>
      </c>
      <c r="BN8" s="8">
        <f>'Data - Customer Counts'!F43</f>
        <v>4.5706823375775141E-3</v>
      </c>
      <c r="BO8" s="8">
        <f>'Data - Customer Counts'!G43</f>
        <v>3.9640688075062158E-3</v>
      </c>
      <c r="BP8" s="8">
        <f>'Data - Customer Counts'!H43</f>
        <v>3.1689371312013659E-3</v>
      </c>
    </row>
    <row r="9" spans="1:68" x14ac:dyDescent="0.25">
      <c r="A9" t="s">
        <v>30</v>
      </c>
      <c r="B9" s="11" t="s">
        <v>43</v>
      </c>
      <c r="C9" s="8">
        <v>2.5100000000000001E-2</v>
      </c>
      <c r="D9" s="8">
        <v>2.5100000000000001E-2</v>
      </c>
      <c r="E9" s="8">
        <v>2.5100000000000001E-2</v>
      </c>
      <c r="F9" s="8">
        <v>2.5100000000000001E-2</v>
      </c>
      <c r="G9" s="8">
        <v>2.5100000000000001E-2</v>
      </c>
      <c r="H9" s="8">
        <v>2.5100000000000001E-2</v>
      </c>
      <c r="I9" s="8">
        <v>2.5100000000000001E-2</v>
      </c>
      <c r="J9" s="8">
        <v>2.5100000000000001E-2</v>
      </c>
      <c r="K9" s="8">
        <v>2.5100000000000001E-2</v>
      </c>
      <c r="L9" s="8">
        <v>2.5100000000000001E-2</v>
      </c>
      <c r="M9" s="8">
        <v>2.5100000000000001E-2</v>
      </c>
      <c r="N9" s="8">
        <v>2.5100000000000001E-2</v>
      </c>
      <c r="O9" s="8">
        <v>2.5100000000000001E-2</v>
      </c>
      <c r="P9" s="8">
        <v>2.5100000000000001E-2</v>
      </c>
      <c r="Q9" s="8">
        <v>2.5100000000000001E-2</v>
      </c>
      <c r="R9" s="8">
        <v>2.5100000000000001E-2</v>
      </c>
      <c r="S9" s="8">
        <v>2.5100000000000001E-2</v>
      </c>
      <c r="T9" s="8">
        <v>2.5100000000000001E-2</v>
      </c>
      <c r="U9" s="8">
        <v>2.5100000000000001E-2</v>
      </c>
      <c r="V9" s="8">
        <v>2.5100000000000001E-2</v>
      </c>
      <c r="W9" s="8">
        <v>2.5100000000000001E-2</v>
      </c>
      <c r="X9" s="8">
        <v>2.5100000000000001E-2</v>
      </c>
      <c r="Y9" s="8">
        <v>2.5100000000000001E-2</v>
      </c>
      <c r="Z9" s="8">
        <v>2.5100000000000001E-2</v>
      </c>
      <c r="AA9" s="8">
        <v>2.5100000000000001E-2</v>
      </c>
      <c r="AB9" s="8">
        <v>2.5100000000000001E-2</v>
      </c>
      <c r="AC9" s="8">
        <v>2.5100000000000001E-2</v>
      </c>
      <c r="AD9" s="8">
        <v>2.5100000000000001E-2</v>
      </c>
      <c r="AE9" s="8">
        <v>2.5100000000000001E-2</v>
      </c>
      <c r="AF9" s="8">
        <v>2.5100000000000001E-2</v>
      </c>
      <c r="AG9" s="8">
        <v>2.5100000000000001E-2</v>
      </c>
      <c r="AH9" s="8">
        <v>2.5100000000000001E-2</v>
      </c>
      <c r="AI9" s="8">
        <v>2.5100000000000001E-2</v>
      </c>
      <c r="AJ9" s="8">
        <v>2.5100000000000001E-2</v>
      </c>
      <c r="AK9" s="8">
        <v>2.5100000000000001E-2</v>
      </c>
      <c r="AL9" s="8">
        <v>2.5100000000000001E-2</v>
      </c>
      <c r="AM9" s="8">
        <v>2.5100000000000001E-2</v>
      </c>
      <c r="AN9" s="8">
        <v>2.5100000000000001E-2</v>
      </c>
      <c r="AO9" s="8">
        <v>2.5100000000000001E-2</v>
      </c>
      <c r="AP9" s="8">
        <v>2.5100000000000001E-2</v>
      </c>
      <c r="AQ9" s="8">
        <v>2.5100000000000001E-2</v>
      </c>
      <c r="AR9" s="8">
        <v>2.5100000000000001E-2</v>
      </c>
      <c r="AS9" s="8">
        <v>2.5100000000000001E-2</v>
      </c>
      <c r="AT9" s="8">
        <v>2.5100000000000001E-2</v>
      </c>
      <c r="AU9" s="8">
        <v>2.5100000000000001E-2</v>
      </c>
      <c r="AV9" s="8">
        <v>2.5100000000000001E-2</v>
      </c>
      <c r="AW9" s="8">
        <v>2.5100000000000001E-2</v>
      </c>
      <c r="AX9" s="8">
        <v>2.5100000000000001E-2</v>
      </c>
      <c r="AY9" s="8">
        <v>2.5100000000000001E-2</v>
      </c>
      <c r="AZ9" s="8">
        <v>2.5100000000000001E-2</v>
      </c>
      <c r="BA9" s="8">
        <v>2.5100000000000001E-2</v>
      </c>
      <c r="BB9" s="8">
        <v>2.5100000000000001E-2</v>
      </c>
      <c r="BC9" s="8">
        <v>2.5100000000000001E-2</v>
      </c>
      <c r="BD9" s="8">
        <v>2.5100000000000001E-2</v>
      </c>
      <c r="BE9" s="8">
        <v>2.5100000000000001E-2</v>
      </c>
      <c r="BF9" s="8">
        <v>2.5100000000000001E-2</v>
      </c>
      <c r="BG9" s="8">
        <v>2.5100000000000001E-2</v>
      </c>
      <c r="BH9" s="8">
        <v>2.5100000000000001E-2</v>
      </c>
      <c r="BI9" s="8">
        <v>2.5100000000000001E-2</v>
      </c>
      <c r="BJ9" s="8">
        <v>2.5100000000000001E-2</v>
      </c>
      <c r="BK9" s="8">
        <v>2.5100000000000001E-2</v>
      </c>
      <c r="BL9" s="8">
        <v>2.5100000000000001E-2</v>
      </c>
      <c r="BM9" s="8">
        <v>2.5100000000000001E-2</v>
      </c>
      <c r="BN9" s="8">
        <v>2.5100000000000001E-2</v>
      </c>
      <c r="BO9" s="8">
        <v>2.5100000000000001E-2</v>
      </c>
      <c r="BP9" s="8">
        <v>2.5100000000000001E-2</v>
      </c>
    </row>
    <row r="10" spans="1:68" x14ac:dyDescent="0.25">
      <c r="A10" t="s">
        <v>31</v>
      </c>
      <c r="B10" s="11" t="s">
        <v>43</v>
      </c>
      <c r="C10" s="8">
        <v>1.7000000000000001E-2</v>
      </c>
      <c r="D10" s="8">
        <v>1.7000000000000001E-2</v>
      </c>
      <c r="E10" s="8">
        <v>1.7000000000000001E-2</v>
      </c>
      <c r="F10" s="8">
        <v>1.7000000000000001E-2</v>
      </c>
      <c r="G10" s="8">
        <v>1.7000000000000001E-2</v>
      </c>
      <c r="H10" s="8">
        <v>1.7000000000000001E-2</v>
      </c>
      <c r="I10" s="8">
        <v>1.7000000000000001E-2</v>
      </c>
      <c r="J10" s="8">
        <v>1.7000000000000001E-2</v>
      </c>
      <c r="K10" s="8">
        <v>1.7000000000000001E-2</v>
      </c>
      <c r="L10" s="8">
        <v>1.7000000000000001E-2</v>
      </c>
      <c r="M10" s="8">
        <v>1.7000000000000001E-2</v>
      </c>
      <c r="N10" s="8">
        <v>1.7000000000000001E-2</v>
      </c>
      <c r="O10" s="8">
        <v>1.7000000000000001E-2</v>
      </c>
      <c r="P10" s="8">
        <v>1.7000000000000001E-2</v>
      </c>
      <c r="Q10" s="8">
        <v>1.7000000000000001E-2</v>
      </c>
      <c r="R10" s="8">
        <v>1.7000000000000001E-2</v>
      </c>
      <c r="S10" s="8">
        <v>1.7000000000000001E-2</v>
      </c>
      <c r="T10" s="8">
        <v>1.7000000000000001E-2</v>
      </c>
      <c r="U10" s="8">
        <v>1.7000000000000001E-2</v>
      </c>
      <c r="V10" s="8">
        <v>1.7000000000000001E-2</v>
      </c>
      <c r="W10" s="8">
        <v>1.7000000000000001E-2</v>
      </c>
      <c r="X10" s="8">
        <v>1.7000000000000001E-2</v>
      </c>
      <c r="Y10" s="8">
        <v>1.7000000000000001E-2</v>
      </c>
      <c r="Z10" s="8">
        <v>1.7000000000000001E-2</v>
      </c>
      <c r="AA10" s="8">
        <v>1.7000000000000001E-2</v>
      </c>
      <c r="AB10" s="8">
        <v>1.7000000000000001E-2</v>
      </c>
      <c r="AC10" s="8">
        <v>1.7000000000000001E-2</v>
      </c>
      <c r="AD10" s="8">
        <v>1.7000000000000001E-2</v>
      </c>
      <c r="AE10" s="8">
        <v>1.7000000000000001E-2</v>
      </c>
      <c r="AF10" s="8">
        <v>1.7000000000000001E-2</v>
      </c>
      <c r="AG10" s="8">
        <v>1.7000000000000001E-2</v>
      </c>
      <c r="AH10" s="8">
        <v>1.7000000000000001E-2</v>
      </c>
      <c r="AI10" s="8">
        <v>1.7000000000000001E-2</v>
      </c>
      <c r="AJ10" s="8">
        <v>1.7000000000000001E-2</v>
      </c>
      <c r="AK10" s="8">
        <v>1.7000000000000001E-2</v>
      </c>
      <c r="AL10" s="8">
        <v>1.7000000000000001E-2</v>
      </c>
      <c r="AM10" s="8">
        <v>1.7000000000000001E-2</v>
      </c>
      <c r="AN10" s="8">
        <v>1.7000000000000001E-2</v>
      </c>
      <c r="AO10" s="8">
        <v>1.7000000000000001E-2</v>
      </c>
      <c r="AP10" s="8">
        <v>1.7000000000000001E-2</v>
      </c>
      <c r="AQ10" s="8">
        <v>1.7000000000000001E-2</v>
      </c>
      <c r="AR10" s="8">
        <v>1.7000000000000001E-2</v>
      </c>
      <c r="AS10" s="8">
        <v>1.7000000000000001E-2</v>
      </c>
      <c r="AT10" s="8">
        <v>1.7000000000000001E-2</v>
      </c>
      <c r="AU10" s="8">
        <v>1.7000000000000001E-2</v>
      </c>
      <c r="AV10" s="8">
        <v>1.7000000000000001E-2</v>
      </c>
      <c r="AW10" s="8">
        <v>1.7000000000000001E-2</v>
      </c>
      <c r="AX10" s="8">
        <v>1.7000000000000001E-2</v>
      </c>
      <c r="AY10" s="8">
        <v>1.7000000000000001E-2</v>
      </c>
      <c r="AZ10" s="8">
        <v>1.7000000000000001E-2</v>
      </c>
      <c r="BA10" s="8">
        <v>1.7000000000000001E-2</v>
      </c>
      <c r="BB10" s="8">
        <v>1.7000000000000001E-2</v>
      </c>
      <c r="BC10" s="8">
        <v>1.7000000000000001E-2</v>
      </c>
      <c r="BD10" s="8">
        <v>1.7000000000000001E-2</v>
      </c>
      <c r="BE10" s="8">
        <v>1.7000000000000001E-2</v>
      </c>
      <c r="BF10" s="8">
        <v>1.7000000000000001E-2</v>
      </c>
      <c r="BG10" s="8">
        <v>1.7000000000000001E-2</v>
      </c>
      <c r="BH10" s="8">
        <v>1.7000000000000001E-2</v>
      </c>
      <c r="BI10" s="8">
        <v>1.7000000000000001E-2</v>
      </c>
      <c r="BJ10" s="8">
        <v>1.7000000000000001E-2</v>
      </c>
      <c r="BK10" s="8">
        <v>1.7000000000000001E-2</v>
      </c>
      <c r="BL10" s="8">
        <v>1.7000000000000001E-2</v>
      </c>
      <c r="BM10" s="8">
        <v>1.7000000000000001E-2</v>
      </c>
      <c r="BN10" s="8">
        <v>1.7000000000000001E-2</v>
      </c>
      <c r="BO10" s="8">
        <v>1.7000000000000001E-2</v>
      </c>
      <c r="BP10" s="8">
        <v>1.7000000000000001E-2</v>
      </c>
    </row>
    <row r="11" spans="1:68" x14ac:dyDescent="0.25">
      <c r="A11" t="s">
        <v>32</v>
      </c>
      <c r="B11" s="11" t="s">
        <v>43</v>
      </c>
      <c r="C11" s="8">
        <v>8.3000000000000001E-3</v>
      </c>
      <c r="D11" s="8">
        <v>8.3000000000000001E-3</v>
      </c>
      <c r="E11" s="8">
        <v>8.3000000000000001E-3</v>
      </c>
      <c r="F11" s="8">
        <v>8.3000000000000001E-3</v>
      </c>
      <c r="G11" s="8">
        <v>8.3000000000000001E-3</v>
      </c>
      <c r="H11" s="8">
        <v>8.3000000000000001E-3</v>
      </c>
      <c r="I11" s="8">
        <v>8.3000000000000001E-3</v>
      </c>
      <c r="J11" s="8">
        <v>8.3000000000000001E-3</v>
      </c>
      <c r="K11" s="8">
        <v>8.3000000000000001E-3</v>
      </c>
      <c r="L11" s="8">
        <v>8.3000000000000001E-3</v>
      </c>
      <c r="M11" s="8">
        <v>8.3000000000000001E-3</v>
      </c>
      <c r="N11" s="8">
        <v>8.3000000000000001E-3</v>
      </c>
      <c r="O11" s="8">
        <v>8.3000000000000001E-3</v>
      </c>
      <c r="P11" s="8">
        <v>8.3000000000000001E-3</v>
      </c>
      <c r="Q11" s="8">
        <v>8.3000000000000001E-3</v>
      </c>
      <c r="R11" s="8">
        <v>8.3000000000000001E-3</v>
      </c>
      <c r="S11" s="8">
        <v>8.3000000000000001E-3</v>
      </c>
      <c r="T11" s="8">
        <v>8.3000000000000001E-3</v>
      </c>
      <c r="U11" s="8">
        <v>8.3000000000000001E-3</v>
      </c>
      <c r="V11" s="8">
        <v>8.3000000000000001E-3</v>
      </c>
      <c r="W11" s="8">
        <v>8.3000000000000001E-3</v>
      </c>
      <c r="X11" s="8">
        <v>8.3000000000000001E-3</v>
      </c>
      <c r="Y11" s="8">
        <v>8.3000000000000001E-3</v>
      </c>
      <c r="Z11" s="8">
        <v>8.3000000000000001E-3</v>
      </c>
      <c r="AA11" s="8">
        <v>8.3000000000000001E-3</v>
      </c>
      <c r="AB11" s="8">
        <v>8.3000000000000001E-3</v>
      </c>
      <c r="AC11" s="8">
        <v>8.3000000000000001E-3</v>
      </c>
      <c r="AD11" s="8">
        <v>8.3000000000000001E-3</v>
      </c>
      <c r="AE11" s="8">
        <v>8.3000000000000001E-3</v>
      </c>
      <c r="AF11" s="8">
        <v>8.3000000000000001E-3</v>
      </c>
      <c r="AG11" s="8">
        <v>8.3000000000000001E-3</v>
      </c>
      <c r="AH11" s="8">
        <v>8.3000000000000001E-3</v>
      </c>
      <c r="AI11" s="8">
        <v>8.3000000000000001E-3</v>
      </c>
      <c r="AJ11" s="8">
        <v>8.3000000000000001E-3</v>
      </c>
      <c r="AK11" s="8">
        <v>8.3000000000000001E-3</v>
      </c>
      <c r="AL11" s="8">
        <v>8.3000000000000001E-3</v>
      </c>
      <c r="AM11" s="8">
        <v>8.3000000000000001E-3</v>
      </c>
      <c r="AN11" s="8">
        <v>8.3000000000000001E-3</v>
      </c>
      <c r="AO11" s="8">
        <v>8.3000000000000001E-3</v>
      </c>
      <c r="AP11" s="8">
        <v>8.3000000000000001E-3</v>
      </c>
      <c r="AQ11" s="8">
        <v>8.3000000000000001E-3</v>
      </c>
      <c r="AR11" s="8">
        <v>8.3000000000000001E-3</v>
      </c>
      <c r="AS11" s="8">
        <v>8.3000000000000001E-3</v>
      </c>
      <c r="AT11" s="8">
        <v>8.3000000000000001E-3</v>
      </c>
      <c r="AU11" s="8">
        <v>8.3000000000000001E-3</v>
      </c>
      <c r="AV11" s="8">
        <v>8.3000000000000001E-3</v>
      </c>
      <c r="AW11" s="8">
        <v>8.3000000000000001E-3</v>
      </c>
      <c r="AX11" s="8">
        <v>8.3000000000000001E-3</v>
      </c>
      <c r="AY11" s="8">
        <v>8.3000000000000001E-3</v>
      </c>
      <c r="AZ11" s="8">
        <v>8.3000000000000001E-3</v>
      </c>
      <c r="BA11" s="8">
        <v>8.3000000000000001E-3</v>
      </c>
      <c r="BB11" s="8">
        <v>8.3000000000000001E-3</v>
      </c>
      <c r="BC11" s="8">
        <v>8.3000000000000001E-3</v>
      </c>
      <c r="BD11" s="8">
        <v>8.3000000000000001E-3</v>
      </c>
      <c r="BE11" s="8">
        <v>8.3000000000000001E-3</v>
      </c>
      <c r="BF11" s="8">
        <v>8.3000000000000001E-3</v>
      </c>
      <c r="BG11" s="8">
        <v>8.3000000000000001E-3</v>
      </c>
      <c r="BH11" s="8">
        <v>8.3000000000000001E-3</v>
      </c>
      <c r="BI11" s="8">
        <v>8.3000000000000001E-3</v>
      </c>
      <c r="BJ11" s="8">
        <v>8.3000000000000001E-3</v>
      </c>
      <c r="BK11" s="8">
        <v>8.3000000000000001E-3</v>
      </c>
      <c r="BL11" s="8">
        <v>8.3000000000000001E-3</v>
      </c>
      <c r="BM11" s="8">
        <v>8.3000000000000001E-3</v>
      </c>
      <c r="BN11" s="8">
        <v>8.3000000000000001E-3</v>
      </c>
      <c r="BO11" s="8">
        <v>8.3000000000000001E-3</v>
      </c>
      <c r="BP11" s="8">
        <v>8.3000000000000001E-3</v>
      </c>
    </row>
    <row r="13" spans="1:68" ht="17.25" x14ac:dyDescent="0.25">
      <c r="A13" s="10" t="s">
        <v>64</v>
      </c>
      <c r="E13" s="10" t="s">
        <v>65</v>
      </c>
    </row>
    <row r="14" spans="1:68" x14ac:dyDescent="0.25">
      <c r="A14" t="s">
        <v>39</v>
      </c>
      <c r="B14" t="s">
        <v>40</v>
      </c>
      <c r="C14" t="s">
        <v>41</v>
      </c>
      <c r="E14" t="s">
        <v>39</v>
      </c>
      <c r="F14">
        <v>2018</v>
      </c>
      <c r="G14">
        <v>2019</v>
      </c>
      <c r="H14">
        <v>2020</v>
      </c>
      <c r="I14">
        <v>2021</v>
      </c>
      <c r="J14">
        <v>2022</v>
      </c>
      <c r="K14">
        <v>2023</v>
      </c>
    </row>
    <row r="15" spans="1:68" x14ac:dyDescent="0.25">
      <c r="A15">
        <v>2018</v>
      </c>
      <c r="B15" s="5">
        <f>'Data - Customer Counts'!O10</f>
        <v>214984.08333333334</v>
      </c>
      <c r="C15" t="s">
        <v>42</v>
      </c>
      <c r="E15" t="s">
        <v>13</v>
      </c>
      <c r="F15" s="16">
        <f>'Data - Therms'!B16/'Data - Therms'!$B16*100</f>
        <v>100</v>
      </c>
      <c r="G15" s="16">
        <f>'Data - Therms'!C16/'Data - Therms'!$B16*100</f>
        <v>100.2844085258394</v>
      </c>
      <c r="H15" s="16">
        <f>'Data - Therms'!D16/'Data - Therms'!$B16*100</f>
        <v>96.149601390732457</v>
      </c>
      <c r="I15" s="16">
        <f>'Data - Therms'!E16/'Data - Therms'!$B16*100</f>
        <v>95.709053249059139</v>
      </c>
      <c r="J15" s="16">
        <f>'Data - Therms'!F16/'Data - Therms'!$B16*100</f>
        <v>96.171535756805142</v>
      </c>
      <c r="K15" s="16">
        <f>'Data - Therms'!G16/'Data - Therms'!$B16*100</f>
        <v>93.679743602330518</v>
      </c>
    </row>
    <row r="16" spans="1:68" x14ac:dyDescent="0.25">
      <c r="A16">
        <v>2019</v>
      </c>
      <c r="B16" s="5">
        <f>'Data - Customer Counts'!O9</f>
        <v>218811.25</v>
      </c>
      <c r="C16" s="8">
        <f>'Data - Customer Counts'!O16</f>
        <v>1.7803424667692396E-2</v>
      </c>
      <c r="E16" t="s">
        <v>14</v>
      </c>
      <c r="F16" s="16">
        <f>'Data - Therms'!B17/'Data - Therms'!$B17*100</f>
        <v>100</v>
      </c>
      <c r="G16" s="16">
        <f>'Data - Therms'!C17/'Data - Therms'!$B17*100</f>
        <v>103.48088437736071</v>
      </c>
      <c r="H16" s="16">
        <f>'Data - Therms'!D17/'Data - Therms'!$B17*100</f>
        <v>96.986164143477481</v>
      </c>
      <c r="I16" s="16">
        <f>'Data - Therms'!E17/'Data - Therms'!$B17*100</f>
        <v>96.781778926753432</v>
      </c>
      <c r="J16" s="16">
        <f>'Data - Therms'!F17/'Data - Therms'!$B17*100</f>
        <v>100.1564956031164</v>
      </c>
      <c r="K16" s="16">
        <f>'Data - Therms'!G17/'Data - Therms'!$B17*100</f>
        <v>98.558453754012987</v>
      </c>
    </row>
    <row r="17" spans="1:11" x14ac:dyDescent="0.25">
      <c r="A17">
        <v>2020</v>
      </c>
      <c r="B17" s="5">
        <f>'Data - Customer Counts'!O8</f>
        <v>222759.58333333334</v>
      </c>
      <c r="C17" s="8">
        <f>'Data - Customer Counts'!O15</f>
        <v>1.8050415789657642E-2</v>
      </c>
      <c r="E17" t="s">
        <v>61</v>
      </c>
      <c r="F17" s="16">
        <f>'Data - Therms'!B18/'Data - Therms'!$B18*100</f>
        <v>100</v>
      </c>
      <c r="G17" s="16">
        <f>'Data - Therms'!C18/'Data - Therms'!$B18*100</f>
        <v>101.32491322381733</v>
      </c>
      <c r="H17" s="16">
        <f>'Data - Therms'!D18/'Data - Therms'!$B18*100</f>
        <v>95.994520686433788</v>
      </c>
      <c r="I17" s="16">
        <f>'Data - Therms'!E18/'Data - Therms'!$B18*100</f>
        <v>95.463105342640006</v>
      </c>
      <c r="J17" s="16">
        <f>'Data - Therms'!F18/'Data - Therms'!$B18*100</f>
        <v>96.983254088930977</v>
      </c>
      <c r="K17" s="16">
        <f>'Data - Therms'!G18/'Data - Therms'!$B18*100</f>
        <v>94.817520543968811</v>
      </c>
    </row>
    <row r="18" spans="1:11" x14ac:dyDescent="0.25">
      <c r="A18">
        <v>2021</v>
      </c>
      <c r="B18" s="5">
        <f>'Data - Customer Counts'!O7</f>
        <v>226615</v>
      </c>
      <c r="C18" s="8">
        <f>'Data - Customer Counts'!O14</f>
        <v>1.731134732112764E-2</v>
      </c>
    </row>
    <row r="19" spans="1:11" x14ac:dyDescent="0.25">
      <c r="A19">
        <v>2022</v>
      </c>
      <c r="B19" s="5">
        <f>'Data - Customer Counts'!O6</f>
        <v>229418.33333333334</v>
      </c>
      <c r="C19" s="8">
        <f>'Data - Customer Counts'!O13</f>
        <v>1.2374241204691347E-2</v>
      </c>
    </row>
    <row r="20" spans="1:11" x14ac:dyDescent="0.25">
      <c r="A20">
        <v>2023</v>
      </c>
      <c r="B20" s="5">
        <f>'Data - Customer Counts'!O5</f>
        <v>231538.5</v>
      </c>
      <c r="C20" s="8">
        <f>'Data - Customer Counts'!O12</f>
        <v>9.2436738146947639E-3</v>
      </c>
    </row>
    <row r="21" spans="1:11" x14ac:dyDescent="0.25">
      <c r="A21">
        <v>2024</v>
      </c>
      <c r="B21" s="5">
        <f>'Data - Customer Counts'!O4</f>
        <v>233173.5</v>
      </c>
      <c r="C21" s="8">
        <f>'Data - Customer Counts'!O11</f>
        <v>7.748908864549005E-3</v>
      </c>
    </row>
    <row r="23" spans="1:11" x14ac:dyDescent="0.25">
      <c r="A23" s="11" t="s">
        <v>62</v>
      </c>
    </row>
    <row r="24" spans="1:11" ht="17.25" x14ac:dyDescent="0.25">
      <c r="A24" t="s">
        <v>66</v>
      </c>
    </row>
    <row r="25" spans="1:11" ht="17.25" x14ac:dyDescent="0.25">
      <c r="A25" t="s">
        <v>67</v>
      </c>
    </row>
    <row r="26" spans="1:11" ht="17.25" x14ac:dyDescent="0.25">
      <c r="A26" t="s">
        <v>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DF5C-2D8D-4120-BAC0-D3CDF16B2536}">
  <dimension ref="A1"/>
  <sheetViews>
    <sheetView topLeftCell="A19" zoomScale="104" zoomScaleNormal="100" workbookViewId="0">
      <selection activeCell="M38" sqref="M38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87E5-4015-4138-9E04-58B4DE933237}">
  <dimension ref="B2:CE48"/>
  <sheetViews>
    <sheetView zoomScale="90" zoomScaleNormal="90" workbookViewId="0">
      <selection activeCell="B2" sqref="B2"/>
    </sheetView>
  </sheetViews>
  <sheetFormatPr defaultRowHeight="15" x14ac:dyDescent="0.25"/>
  <cols>
    <col min="3" max="4" width="11.5703125" bestFit="1" customWidth="1"/>
  </cols>
  <sheetData>
    <row r="2" spans="2:83" x14ac:dyDescent="0.25">
      <c r="B2" s="10" t="s">
        <v>36</v>
      </c>
    </row>
    <row r="3" spans="2:83" x14ac:dyDescent="0.25">
      <c r="B3" t="s">
        <v>47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 t="s">
        <v>23</v>
      </c>
    </row>
    <row r="4" spans="2:83" x14ac:dyDescent="0.25">
      <c r="B4">
        <v>2024</v>
      </c>
      <c r="C4" s="5">
        <f>'Customer Counts 2018-2024'!G14</f>
        <v>233326</v>
      </c>
      <c r="D4" s="5">
        <f>'Customer Counts 2018-2024'!H14</f>
        <v>233389</v>
      </c>
      <c r="E4" s="5">
        <f>'Customer Counts 2018-2024'!I14</f>
        <v>233446</v>
      </c>
      <c r="F4" s="5">
        <f>'Customer Counts 2018-2024'!J14</f>
        <v>233229</v>
      </c>
      <c r="G4" s="5">
        <f>'Customer Counts 2018-2024'!K14</f>
        <v>232946</v>
      </c>
      <c r="H4" s="5">
        <f>'Customer Counts 2018-2024'!L14</f>
        <v>232705</v>
      </c>
      <c r="O4" s="6">
        <f>AVERAGE(C4:N4)</f>
        <v>233173.5</v>
      </c>
      <c r="CE4" s="6"/>
    </row>
    <row r="5" spans="2:83" x14ac:dyDescent="0.25">
      <c r="B5">
        <v>2023</v>
      </c>
      <c r="C5" s="5">
        <f>'Customer Counts 2018-2024'!G27</f>
        <v>231428</v>
      </c>
      <c r="D5" s="5">
        <f>'Customer Counts 2018-2024'!H27</f>
        <v>231517</v>
      </c>
      <c r="E5" s="5">
        <f>'Customer Counts 2018-2024'!I27</f>
        <v>231517</v>
      </c>
      <c r="F5" s="5">
        <f>'Customer Counts 2018-2024'!J27</f>
        <v>231538</v>
      </c>
      <c r="G5" s="5">
        <f>'Customer Counts 2018-2024'!K27</f>
        <v>231171</v>
      </c>
      <c r="H5" s="5">
        <f>'Customer Counts 2018-2024'!L27</f>
        <v>231112</v>
      </c>
      <c r="I5" s="5">
        <f>'Customer Counts 2018-2024'!M27</f>
        <v>230953</v>
      </c>
      <c r="J5" s="5">
        <f>'Customer Counts 2018-2024'!N27</f>
        <v>230726</v>
      </c>
      <c r="K5" s="5">
        <f>'Customer Counts 2018-2024'!O27</f>
        <v>230942</v>
      </c>
      <c r="L5" s="5">
        <f>'Customer Counts 2018-2024'!P27</f>
        <v>231948</v>
      </c>
      <c r="M5" s="5">
        <f>'Customer Counts 2018-2024'!Q27</f>
        <v>232637</v>
      </c>
      <c r="N5" s="5">
        <f>'Customer Counts 2018-2024'!R27</f>
        <v>232973</v>
      </c>
      <c r="O5" s="6">
        <f>AVERAGE(C5:N5)</f>
        <v>231538.5</v>
      </c>
    </row>
    <row r="6" spans="2:83" x14ac:dyDescent="0.25">
      <c r="B6">
        <v>2022</v>
      </c>
      <c r="C6" s="5">
        <f>'Customer Counts 2018-2024'!G39</f>
        <v>228785</v>
      </c>
      <c r="D6" s="5">
        <f>'Customer Counts 2018-2024'!H39</f>
        <v>229021</v>
      </c>
      <c r="E6" s="5">
        <f>'Customer Counts 2018-2024'!I39</f>
        <v>229142</v>
      </c>
      <c r="F6" s="5">
        <f>'Customer Counts 2018-2024'!J39</f>
        <v>229156</v>
      </c>
      <c r="G6" s="5">
        <f>'Customer Counts 2018-2024'!K39</f>
        <v>229092</v>
      </c>
      <c r="H6" s="5">
        <f>'Customer Counts 2018-2024'!L39</f>
        <v>228972</v>
      </c>
      <c r="I6" s="5">
        <f>'Customer Counts 2018-2024'!M39</f>
        <v>228895</v>
      </c>
      <c r="J6" s="5">
        <f>'Customer Counts 2018-2024'!N39</f>
        <v>228951</v>
      </c>
      <c r="K6" s="5">
        <f>'Customer Counts 2018-2024'!O39</f>
        <v>229151</v>
      </c>
      <c r="L6" s="5">
        <f>'Customer Counts 2018-2024'!P39</f>
        <v>229886</v>
      </c>
      <c r="M6" s="5">
        <f>'Customer Counts 2018-2024'!Q39</f>
        <v>230760</v>
      </c>
      <c r="N6" s="5">
        <f>'Customer Counts 2018-2024'!R39</f>
        <v>231209</v>
      </c>
      <c r="O6" s="6">
        <f t="shared" ref="O6:O10" si="0">AVERAGE(C6:N6)</f>
        <v>229418.33333333334</v>
      </c>
    </row>
    <row r="7" spans="2:83" x14ac:dyDescent="0.25">
      <c r="B7">
        <v>2021</v>
      </c>
      <c r="C7" s="5">
        <f>'Customer Counts 2018-2024'!G51</f>
        <v>225507</v>
      </c>
      <c r="D7" s="5">
        <f>'Customer Counts 2018-2024'!H51</f>
        <v>225843</v>
      </c>
      <c r="E7" s="5">
        <f>'Customer Counts 2018-2024'!I51</f>
        <v>226057</v>
      </c>
      <c r="F7" s="5">
        <f>'Customer Counts 2018-2024'!J51</f>
        <v>226165</v>
      </c>
      <c r="G7" s="5">
        <f>'Customer Counts 2018-2024'!K51</f>
        <v>226226</v>
      </c>
      <c r="H7" s="5">
        <f>'Customer Counts 2018-2024'!L51</f>
        <v>226159</v>
      </c>
      <c r="I7" s="5">
        <f>'Customer Counts 2018-2024'!M51</f>
        <v>226129</v>
      </c>
      <c r="J7" s="5">
        <f>'Customer Counts 2018-2024'!N51</f>
        <v>226296</v>
      </c>
      <c r="K7" s="5">
        <f>'Customer Counts 2018-2024'!O51</f>
        <v>226676</v>
      </c>
      <c r="L7" s="5">
        <f>'Customer Counts 2018-2024'!P51</f>
        <v>227577</v>
      </c>
      <c r="M7" s="5">
        <f>'Customer Counts 2018-2024'!Q51</f>
        <v>228119</v>
      </c>
      <c r="N7" s="5">
        <f>'Customer Counts 2018-2024'!R51</f>
        <v>228626</v>
      </c>
      <c r="O7" s="6">
        <f t="shared" si="0"/>
        <v>226615</v>
      </c>
    </row>
    <row r="8" spans="2:83" x14ac:dyDescent="0.25">
      <c r="B8">
        <v>2020</v>
      </c>
      <c r="C8" s="5">
        <f>'Customer Counts 2018-2024'!G63</f>
        <v>221910</v>
      </c>
      <c r="D8" s="5">
        <f>'Customer Counts 2018-2024'!H63</f>
        <v>222176</v>
      </c>
      <c r="E8" s="5">
        <f>'Customer Counts 2018-2024'!I63</f>
        <v>222352</v>
      </c>
      <c r="F8" s="5">
        <f>'Customer Counts 2018-2024'!J63</f>
        <v>221964</v>
      </c>
      <c r="G8" s="5">
        <f>'Customer Counts 2018-2024'!K63</f>
        <v>221956</v>
      </c>
      <c r="H8" s="5">
        <f>'Customer Counts 2018-2024'!L63</f>
        <v>222016</v>
      </c>
      <c r="I8" s="5">
        <f>'Customer Counts 2018-2024'!M63</f>
        <v>222156</v>
      </c>
      <c r="J8" s="5">
        <f>'Customer Counts 2018-2024'!N63</f>
        <v>222322</v>
      </c>
      <c r="K8" s="5">
        <f>'Customer Counts 2018-2024'!O63</f>
        <v>222714</v>
      </c>
      <c r="L8" s="5">
        <f>'Customer Counts 2018-2024'!P63</f>
        <v>223890</v>
      </c>
      <c r="M8" s="5">
        <f>'Customer Counts 2018-2024'!Q63</f>
        <v>224555</v>
      </c>
      <c r="N8" s="5">
        <f>'Customer Counts 2018-2024'!R63</f>
        <v>225104</v>
      </c>
      <c r="O8" s="6">
        <f t="shared" si="0"/>
        <v>222759.58333333334</v>
      </c>
    </row>
    <row r="9" spans="2:83" x14ac:dyDescent="0.25">
      <c r="B9">
        <v>2019</v>
      </c>
      <c r="C9" s="5">
        <f>'Customer Counts 2018-2024'!G75</f>
        <v>218132</v>
      </c>
      <c r="D9" s="5">
        <f>'Customer Counts 2018-2024'!H75</f>
        <v>218540</v>
      </c>
      <c r="E9" s="5">
        <f>'Customer Counts 2018-2024'!I75</f>
        <v>218575</v>
      </c>
      <c r="F9" s="5">
        <f>'Customer Counts 2018-2024'!J75</f>
        <v>218334</v>
      </c>
      <c r="G9" s="5">
        <f>'Customer Counts 2018-2024'!K75</f>
        <v>218053</v>
      </c>
      <c r="H9" s="5">
        <f>'Customer Counts 2018-2024'!L75</f>
        <v>217826</v>
      </c>
      <c r="I9" s="5">
        <f>'Customer Counts 2018-2024'!M75</f>
        <v>217678</v>
      </c>
      <c r="J9" s="5">
        <f>'Customer Counts 2018-2024'!N75</f>
        <v>217702</v>
      </c>
      <c r="K9" s="5">
        <f>'Customer Counts 2018-2024'!O75</f>
        <v>218366</v>
      </c>
      <c r="L9" s="5">
        <f>'Customer Counts 2018-2024'!P75</f>
        <v>220143</v>
      </c>
      <c r="M9" s="5">
        <f>'Customer Counts 2018-2024'!Q75</f>
        <v>220903</v>
      </c>
      <c r="N9" s="5">
        <f>'Customer Counts 2018-2024'!R75</f>
        <v>221483</v>
      </c>
      <c r="O9" s="6">
        <f t="shared" si="0"/>
        <v>218811.25</v>
      </c>
      <c r="Q9" s="8"/>
    </row>
    <row r="10" spans="2:83" x14ac:dyDescent="0.25">
      <c r="B10">
        <v>2018</v>
      </c>
      <c r="C10" s="5">
        <f>'Customer Counts 2018-2024'!G88</f>
        <v>214332</v>
      </c>
      <c r="D10" s="5">
        <f>'Customer Counts 2018-2024'!H88</f>
        <v>214586</v>
      </c>
      <c r="E10" s="5">
        <f>'Customer Counts 2018-2024'!I88</f>
        <v>214707</v>
      </c>
      <c r="F10" s="5">
        <f>'Customer Counts 2018-2024'!J88</f>
        <v>214255</v>
      </c>
      <c r="G10" s="5">
        <f>'Customer Counts 2018-2024'!K88</f>
        <v>214135</v>
      </c>
      <c r="H10" s="5">
        <f>'Customer Counts 2018-2024'!L88</f>
        <v>213995</v>
      </c>
      <c r="I10" s="5">
        <f>'Customer Counts 2018-2024'!M88</f>
        <v>213963</v>
      </c>
      <c r="J10" s="5">
        <f>'Customer Counts 2018-2024'!N88</f>
        <v>214061</v>
      </c>
      <c r="K10" s="5">
        <f>'Customer Counts 2018-2024'!O88</f>
        <v>214655</v>
      </c>
      <c r="L10" s="5">
        <f>'Customer Counts 2018-2024'!P88</f>
        <v>216130</v>
      </c>
      <c r="M10" s="5">
        <f>'Customer Counts 2018-2024'!Q88</f>
        <v>217223</v>
      </c>
      <c r="N10" s="5">
        <f>'Customer Counts 2018-2024'!R88</f>
        <v>217767</v>
      </c>
      <c r="O10" s="6">
        <f t="shared" si="0"/>
        <v>214984.08333333334</v>
      </c>
    </row>
    <row r="11" spans="2:83" x14ac:dyDescent="0.25">
      <c r="B11" t="s">
        <v>24</v>
      </c>
      <c r="C11" s="7">
        <f t="shared" ref="C11:H12" si="1">C4/C5-1</f>
        <v>8.2012548179131173E-3</v>
      </c>
      <c r="D11" s="7">
        <f t="shared" si="1"/>
        <v>8.0857993149530127E-3</v>
      </c>
      <c r="E11" s="7">
        <f t="shared" si="1"/>
        <v>8.3320015376839862E-3</v>
      </c>
      <c r="F11" s="7">
        <f t="shared" si="1"/>
        <v>7.3033368172827906E-3</v>
      </c>
      <c r="G11" s="7">
        <f t="shared" si="1"/>
        <v>7.6782987485455312E-3</v>
      </c>
      <c r="H11" s="7">
        <f t="shared" si="1"/>
        <v>6.8927619509155935E-3</v>
      </c>
      <c r="I11" s="7"/>
      <c r="J11" s="7"/>
      <c r="K11" s="7"/>
      <c r="L11" s="7"/>
      <c r="M11" s="7"/>
      <c r="N11" s="7"/>
      <c r="O11" s="8">
        <f>AVERAGE(C11:N11)</f>
        <v>7.748908864549005E-3</v>
      </c>
    </row>
    <row r="12" spans="2:83" x14ac:dyDescent="0.25">
      <c r="B12" t="s">
        <v>25</v>
      </c>
      <c r="C12" s="7">
        <f t="shared" si="1"/>
        <v>1.1552330790917331E-2</v>
      </c>
      <c r="D12" s="7">
        <f t="shared" si="1"/>
        <v>1.0898563887154378E-2</v>
      </c>
      <c r="E12" s="7">
        <f t="shared" si="1"/>
        <v>1.0364751987850251E-2</v>
      </c>
      <c r="F12" s="7">
        <f t="shared" si="1"/>
        <v>1.0394665642619039E-2</v>
      </c>
      <c r="G12" s="7">
        <f t="shared" si="1"/>
        <v>9.0749567859200742E-3</v>
      </c>
      <c r="H12" s="7">
        <f t="shared" si="1"/>
        <v>9.3461209230822906E-3</v>
      </c>
      <c r="I12" s="7">
        <f t="shared" ref="I12:N12" si="2">I5/I6-1</f>
        <v>8.991022084361866E-3</v>
      </c>
      <c r="J12" s="7">
        <f t="shared" si="2"/>
        <v>7.7527505885539583E-3</v>
      </c>
      <c r="K12" s="7">
        <f t="shared" si="2"/>
        <v>7.8158070442633232E-3</v>
      </c>
      <c r="L12" s="7">
        <f t="shared" si="2"/>
        <v>8.9696632243807528E-3</v>
      </c>
      <c r="M12" s="7">
        <f t="shared" si="2"/>
        <v>8.1339920263476806E-3</v>
      </c>
      <c r="N12" s="7">
        <f t="shared" si="2"/>
        <v>7.6294607908862222E-3</v>
      </c>
      <c r="O12" s="8">
        <f>AVERAGE(C12:N12)</f>
        <v>9.2436738146947639E-3</v>
      </c>
    </row>
    <row r="13" spans="2:83" x14ac:dyDescent="0.25">
      <c r="B13" t="s">
        <v>26</v>
      </c>
      <c r="C13" s="7">
        <f t="shared" ref="C13:N13" si="3">C6/C7-1</f>
        <v>1.4536134133308565E-2</v>
      </c>
      <c r="D13" s="7">
        <f t="shared" si="3"/>
        <v>1.4071722391218788E-2</v>
      </c>
      <c r="E13" s="7">
        <f t="shared" si="3"/>
        <v>1.3647000535263132E-2</v>
      </c>
      <c r="F13" s="7">
        <f t="shared" si="3"/>
        <v>1.3224857957685687E-2</v>
      </c>
      <c r="G13" s="7">
        <f t="shared" si="3"/>
        <v>1.2668747182021489E-2</v>
      </c>
      <c r="H13" s="7">
        <f t="shared" si="3"/>
        <v>1.243815191966724E-2</v>
      </c>
      <c r="I13" s="7">
        <f t="shared" si="3"/>
        <v>1.2231956095856811E-2</v>
      </c>
      <c r="J13" s="7">
        <f t="shared" si="3"/>
        <v>1.1732421253579428E-2</v>
      </c>
      <c r="K13" s="7">
        <f t="shared" si="3"/>
        <v>1.091866805484476E-2</v>
      </c>
      <c r="L13" s="7">
        <f t="shared" si="3"/>
        <v>1.0146016513092215E-2</v>
      </c>
      <c r="M13" s="7">
        <f t="shared" si="3"/>
        <v>1.1577290799977158E-2</v>
      </c>
      <c r="N13" s="7">
        <f t="shared" si="3"/>
        <v>1.1297927619780879E-2</v>
      </c>
      <c r="O13" s="8">
        <f t="shared" ref="O13:O16" si="4">AVERAGE(C13:N13)</f>
        <v>1.2374241204691347E-2</v>
      </c>
    </row>
    <row r="14" spans="2:83" x14ac:dyDescent="0.25">
      <c r="B14" t="s">
        <v>27</v>
      </c>
      <c r="C14" s="7">
        <f t="shared" ref="C14:N14" si="5">C7/C8-1</f>
        <v>1.6209274030012155E-2</v>
      </c>
      <c r="D14" s="7">
        <f t="shared" si="5"/>
        <v>1.6504933026069368E-2</v>
      </c>
      <c r="E14" s="7">
        <f t="shared" si="5"/>
        <v>1.6662768942937278E-2</v>
      </c>
      <c r="F14" s="7">
        <f t="shared" si="5"/>
        <v>1.8926492584383059E-2</v>
      </c>
      <c r="G14" s="7">
        <f t="shared" si="5"/>
        <v>1.9238047180522244E-2</v>
      </c>
      <c r="H14" s="7">
        <f t="shared" si="5"/>
        <v>1.8660817238397298E-2</v>
      </c>
      <c r="I14" s="7">
        <f t="shared" si="5"/>
        <v>1.7883829381155625E-2</v>
      </c>
      <c r="J14" s="7">
        <f t="shared" si="5"/>
        <v>1.7874974136612654E-2</v>
      </c>
      <c r="K14" s="7">
        <f t="shared" si="5"/>
        <v>1.7789631545390039E-2</v>
      </c>
      <c r="L14" s="7">
        <f t="shared" si="5"/>
        <v>1.6467908347849392E-2</v>
      </c>
      <c r="M14" s="7">
        <f t="shared" si="5"/>
        <v>1.5871390082607739E-2</v>
      </c>
      <c r="N14" s="7">
        <f t="shared" si="5"/>
        <v>1.564610135759481E-2</v>
      </c>
      <c r="O14" s="8">
        <f t="shared" si="4"/>
        <v>1.731134732112764E-2</v>
      </c>
    </row>
    <row r="15" spans="2:83" x14ac:dyDescent="0.25">
      <c r="B15" t="s">
        <v>28</v>
      </c>
      <c r="C15" s="7">
        <f t="shared" ref="C15:N15" si="6">C8/C9-1</f>
        <v>1.731978801826406E-2</v>
      </c>
      <c r="D15" s="7">
        <f t="shared" si="6"/>
        <v>1.6637686464720414E-2</v>
      </c>
      <c r="E15" s="7">
        <f t="shared" si="6"/>
        <v>1.7280109802127352E-2</v>
      </c>
      <c r="F15" s="7">
        <f t="shared" si="6"/>
        <v>1.6625903432355926E-2</v>
      </c>
      <c r="G15" s="7">
        <f t="shared" si="6"/>
        <v>1.7899318055702107E-2</v>
      </c>
      <c r="H15" s="7">
        <f t="shared" si="6"/>
        <v>1.923553662097266E-2</v>
      </c>
      <c r="I15" s="7">
        <f t="shared" si="6"/>
        <v>2.0571670081496629E-2</v>
      </c>
      <c r="J15" s="7">
        <f t="shared" si="6"/>
        <v>2.1221669989251346E-2</v>
      </c>
      <c r="K15" s="7">
        <f t="shared" si="6"/>
        <v>1.9911524687909354E-2</v>
      </c>
      <c r="L15" s="7">
        <f t="shared" si="6"/>
        <v>1.7020754691268847E-2</v>
      </c>
      <c r="M15" s="7">
        <f t="shared" si="6"/>
        <v>1.6532143067319094E-2</v>
      </c>
      <c r="N15" s="7">
        <f t="shared" si="6"/>
        <v>1.6348884564503896E-2</v>
      </c>
      <c r="O15" s="8">
        <f t="shared" si="4"/>
        <v>1.8050415789657642E-2</v>
      </c>
    </row>
    <row r="16" spans="2:83" x14ac:dyDescent="0.25">
      <c r="B16" t="s">
        <v>29</v>
      </c>
      <c r="C16" s="7">
        <f>C9/C10-1</f>
        <v>1.7729503760520959E-2</v>
      </c>
      <c r="D16" s="7">
        <f t="shared" ref="D16:N16" si="7">D9/D10-1</f>
        <v>1.8426178781467462E-2</v>
      </c>
      <c r="E16" s="7">
        <f t="shared" si="7"/>
        <v>1.801524868774651E-2</v>
      </c>
      <c r="F16" s="7">
        <f t="shared" si="7"/>
        <v>1.9038062122237465E-2</v>
      </c>
      <c r="G16" s="7">
        <f t="shared" si="7"/>
        <v>1.8296868797720967E-2</v>
      </c>
      <c r="H16" s="7">
        <f t="shared" si="7"/>
        <v>1.7902287436622366E-2</v>
      </c>
      <c r="I16" s="7">
        <f t="shared" si="7"/>
        <v>1.7362815066156223E-2</v>
      </c>
      <c r="J16" s="7">
        <f t="shared" si="7"/>
        <v>1.7009170283237118E-2</v>
      </c>
      <c r="K16" s="7">
        <f t="shared" si="7"/>
        <v>1.7288206657193994E-2</v>
      </c>
      <c r="L16" s="7">
        <f t="shared" si="7"/>
        <v>1.8567528802109878E-2</v>
      </c>
      <c r="M16" s="7">
        <f t="shared" si="7"/>
        <v>1.6941115811861529E-2</v>
      </c>
      <c r="N16" s="7">
        <f t="shared" si="7"/>
        <v>1.7064109805434269E-2</v>
      </c>
      <c r="O16" s="8">
        <f t="shared" si="4"/>
        <v>1.7803424667692396E-2</v>
      </c>
    </row>
    <row r="18" spans="2:15" x14ac:dyDescent="0.25">
      <c r="B18" s="10" t="s">
        <v>37</v>
      </c>
    </row>
    <row r="19" spans="2:15" x14ac:dyDescent="0.25">
      <c r="B19" t="s">
        <v>47</v>
      </c>
      <c r="C19">
        <v>1</v>
      </c>
      <c r="D19">
        <v>2</v>
      </c>
      <c r="E19">
        <v>3</v>
      </c>
      <c r="F19">
        <v>4</v>
      </c>
      <c r="G19">
        <v>5</v>
      </c>
      <c r="H19">
        <v>6</v>
      </c>
      <c r="I19">
        <v>7</v>
      </c>
      <c r="J19">
        <v>8</v>
      </c>
      <c r="K19">
        <v>9</v>
      </c>
      <c r="L19">
        <v>10</v>
      </c>
      <c r="M19">
        <v>11</v>
      </c>
      <c r="N19">
        <v>12</v>
      </c>
      <c r="O19" t="s">
        <v>23</v>
      </c>
    </row>
    <row r="20" spans="2:15" x14ac:dyDescent="0.25">
      <c r="B20">
        <v>2024</v>
      </c>
      <c r="C20" s="5">
        <f>'Customer Counts 2018-2024'!G7</f>
        <v>204779</v>
      </c>
      <c r="D20" s="5">
        <f>'Customer Counts 2018-2024'!H7</f>
        <v>204816</v>
      </c>
      <c r="E20" s="5">
        <f>'Customer Counts 2018-2024'!I7</f>
        <v>204869</v>
      </c>
      <c r="F20" s="5">
        <f>'Customer Counts 2018-2024'!J7</f>
        <v>204733</v>
      </c>
      <c r="G20" s="5">
        <f>'Customer Counts 2018-2024'!K7</f>
        <v>204534</v>
      </c>
      <c r="H20" s="5">
        <f>'Customer Counts 2018-2024'!L7</f>
        <v>204360</v>
      </c>
      <c r="O20" s="6">
        <f>AVERAGE(C20:N20)</f>
        <v>204681.83333333334</v>
      </c>
    </row>
    <row r="21" spans="2:15" x14ac:dyDescent="0.25">
      <c r="B21">
        <v>2023</v>
      </c>
      <c r="C21" s="5">
        <f>'Customer Counts 2018-2024'!G20</f>
        <v>203011</v>
      </c>
      <c r="D21" s="5">
        <f>'Customer Counts 2018-2024'!H20</f>
        <v>203089</v>
      </c>
      <c r="E21" s="5">
        <f>'Customer Counts 2018-2024'!I20</f>
        <v>203120</v>
      </c>
      <c r="F21" s="5">
        <f>'Customer Counts 2018-2024'!J20</f>
        <v>203170</v>
      </c>
      <c r="G21" s="5">
        <f>'Customer Counts 2018-2024'!K20</f>
        <v>202875</v>
      </c>
      <c r="H21" s="5">
        <f>'Customer Counts 2018-2024'!L20</f>
        <v>202861</v>
      </c>
      <c r="I21" s="5">
        <f>'Customer Counts 2018-2024'!M20</f>
        <v>202740</v>
      </c>
      <c r="J21" s="5">
        <f>'Customer Counts 2018-2024'!N20</f>
        <v>202614</v>
      </c>
      <c r="K21" s="5">
        <f>'Customer Counts 2018-2024'!O20</f>
        <v>202849</v>
      </c>
      <c r="L21" s="5">
        <f>'Customer Counts 2018-2024'!P20</f>
        <v>203699</v>
      </c>
      <c r="M21" s="5">
        <f>'Customer Counts 2018-2024'!Q20</f>
        <v>204249</v>
      </c>
      <c r="N21" s="5">
        <f>'Customer Counts 2018-2024'!R20</f>
        <v>204516</v>
      </c>
      <c r="O21" s="6">
        <f>AVERAGE(C21:N21)</f>
        <v>203232.75</v>
      </c>
    </row>
    <row r="22" spans="2:15" x14ac:dyDescent="0.25">
      <c r="B22">
        <v>2022</v>
      </c>
      <c r="C22" s="5">
        <f>'Customer Counts 2018-2024'!G32</f>
        <v>200667</v>
      </c>
      <c r="D22" s="5">
        <f>'Customer Counts 2018-2024'!H32</f>
        <v>200873</v>
      </c>
      <c r="E22" s="5">
        <f>'Customer Counts 2018-2024'!I32</f>
        <v>201004</v>
      </c>
      <c r="F22" s="5">
        <f>'Customer Counts 2018-2024'!J32</f>
        <v>201109</v>
      </c>
      <c r="G22" s="5">
        <f>'Customer Counts 2018-2024'!K32</f>
        <v>201087</v>
      </c>
      <c r="H22" s="5">
        <f>'Customer Counts 2018-2024'!L32</f>
        <v>201004</v>
      </c>
      <c r="I22" s="5">
        <f>'Customer Counts 2018-2024'!M32</f>
        <v>200930</v>
      </c>
      <c r="J22" s="5">
        <f>'Customer Counts 2018-2024'!N32</f>
        <v>200995</v>
      </c>
      <c r="K22" s="5">
        <f>'Customer Counts 2018-2024'!O32</f>
        <v>201194</v>
      </c>
      <c r="L22" s="5">
        <f>'Customer Counts 2018-2024'!P32</f>
        <v>201841</v>
      </c>
      <c r="M22" s="5">
        <f>'Customer Counts 2018-2024'!Q32</f>
        <v>202496</v>
      </c>
      <c r="N22" s="5">
        <f>'Customer Counts 2018-2024'!R32</f>
        <v>202833</v>
      </c>
      <c r="O22" s="6">
        <f t="shared" ref="O22:O26" si="8">AVERAGE(C22:N22)</f>
        <v>201336.08333333334</v>
      </c>
    </row>
    <row r="23" spans="2:15" x14ac:dyDescent="0.25">
      <c r="B23">
        <v>2021</v>
      </c>
      <c r="C23" s="5">
        <f>'Customer Counts 2018-2024'!G44</f>
        <v>197747</v>
      </c>
      <c r="D23" s="5">
        <f>'Customer Counts 2018-2024'!H44</f>
        <v>198046</v>
      </c>
      <c r="E23" s="5">
        <f>'Customer Counts 2018-2024'!I44</f>
        <v>198280</v>
      </c>
      <c r="F23" s="5">
        <f>'Customer Counts 2018-2024'!J44</f>
        <v>198337</v>
      </c>
      <c r="G23" s="5">
        <f>'Customer Counts 2018-2024'!K44</f>
        <v>198399</v>
      </c>
      <c r="H23" s="5">
        <f>'Customer Counts 2018-2024'!L44</f>
        <v>198332</v>
      </c>
      <c r="I23" s="5">
        <f>'Customer Counts 2018-2024'!M44</f>
        <v>198308</v>
      </c>
      <c r="J23" s="5">
        <f>'Customer Counts 2018-2024'!N44</f>
        <v>198481</v>
      </c>
      <c r="K23" s="5">
        <f>'Customer Counts 2018-2024'!O44</f>
        <v>198865</v>
      </c>
      <c r="L23" s="5">
        <f>'Customer Counts 2018-2024'!P44</f>
        <v>199652</v>
      </c>
      <c r="M23" s="5">
        <f>'Customer Counts 2018-2024'!Q44</f>
        <v>200087</v>
      </c>
      <c r="N23" s="5">
        <f>'Customer Counts 2018-2024'!R44</f>
        <v>200510</v>
      </c>
      <c r="O23" s="6">
        <f t="shared" si="8"/>
        <v>198753.66666666666</v>
      </c>
    </row>
    <row r="24" spans="2:15" x14ac:dyDescent="0.25">
      <c r="B24">
        <v>2020</v>
      </c>
      <c r="C24" s="5">
        <f>'Customer Counts 2018-2024'!G56</f>
        <v>194266</v>
      </c>
      <c r="D24" s="5">
        <f>'Customer Counts 2018-2024'!H56</f>
        <v>194516</v>
      </c>
      <c r="E24" s="5">
        <f>'Customer Counts 2018-2024'!I56</f>
        <v>194699</v>
      </c>
      <c r="F24" s="5">
        <f>'Customer Counts 2018-2024'!J56</f>
        <v>194429</v>
      </c>
      <c r="G24" s="5">
        <f>'Customer Counts 2018-2024'!K56</f>
        <v>194478</v>
      </c>
      <c r="H24" s="5">
        <f>'Customer Counts 2018-2024'!L56</f>
        <v>194593</v>
      </c>
      <c r="I24" s="5">
        <f>'Customer Counts 2018-2024'!M56</f>
        <v>194759</v>
      </c>
      <c r="J24" s="5">
        <f>'Customer Counts 2018-2024'!N56</f>
        <v>194934</v>
      </c>
      <c r="K24" s="5">
        <f>'Customer Counts 2018-2024'!O56</f>
        <v>195321</v>
      </c>
      <c r="L24" s="5">
        <f>'Customer Counts 2018-2024'!P56</f>
        <v>196389</v>
      </c>
      <c r="M24" s="5">
        <f>'Customer Counts 2018-2024'!Q56</f>
        <v>196954</v>
      </c>
      <c r="N24" s="5">
        <f>'Customer Counts 2018-2024'!R56</f>
        <v>197405</v>
      </c>
      <c r="O24" s="6">
        <f t="shared" si="8"/>
        <v>195228.58333333334</v>
      </c>
    </row>
    <row r="25" spans="2:15" x14ac:dyDescent="0.25">
      <c r="B25">
        <v>2019</v>
      </c>
      <c r="C25" s="5">
        <f>'Customer Counts 2018-2024'!G68</f>
        <v>190816</v>
      </c>
      <c r="D25" s="5">
        <f>'Customer Counts 2018-2024'!H68</f>
        <v>191181</v>
      </c>
      <c r="E25" s="5">
        <f>'Customer Counts 2018-2024'!I68</f>
        <v>191240</v>
      </c>
      <c r="F25" s="5">
        <f>'Customer Counts 2018-2024'!J68</f>
        <v>191097</v>
      </c>
      <c r="G25" s="5">
        <f>'Customer Counts 2018-2024'!K68</f>
        <v>190896</v>
      </c>
      <c r="H25" s="5">
        <f>'Customer Counts 2018-2024'!L68</f>
        <v>190735</v>
      </c>
      <c r="I25" s="5">
        <f>'Customer Counts 2018-2024'!M68</f>
        <v>190627</v>
      </c>
      <c r="J25" s="5">
        <f>'Customer Counts 2018-2024'!N68</f>
        <v>190658</v>
      </c>
      <c r="K25" s="5">
        <f>'Customer Counts 2018-2024'!O68</f>
        <v>191291</v>
      </c>
      <c r="L25" s="5">
        <f>'Customer Counts 2018-2024'!P68</f>
        <v>192838</v>
      </c>
      <c r="M25" s="5">
        <f>'Customer Counts 2018-2024'!Q68</f>
        <v>193448</v>
      </c>
      <c r="N25" s="5">
        <f>'Customer Counts 2018-2024'!R68</f>
        <v>193905</v>
      </c>
      <c r="O25" s="6">
        <f t="shared" si="8"/>
        <v>191561</v>
      </c>
    </row>
    <row r="26" spans="2:15" x14ac:dyDescent="0.25">
      <c r="B26">
        <v>2018</v>
      </c>
      <c r="C26" s="5">
        <f>'Customer Counts 2018-2024'!G81</f>
        <v>186631</v>
      </c>
      <c r="D26" s="5">
        <f>'Customer Counts 2018-2024'!H81</f>
        <v>186836</v>
      </c>
      <c r="E26" s="5">
        <f>'Customer Counts 2018-2024'!I81</f>
        <v>186988</v>
      </c>
      <c r="F26" s="5">
        <f>'Customer Counts 2018-2024'!J81</f>
        <v>186933</v>
      </c>
      <c r="G26" s="5">
        <f>'Customer Counts 2018-2024'!K81</f>
        <v>186735</v>
      </c>
      <c r="H26" s="5">
        <f>'Customer Counts 2018-2024'!L81</f>
        <v>186713</v>
      </c>
      <c r="I26" s="5">
        <f>'Customer Counts 2018-2024'!M81</f>
        <v>186674</v>
      </c>
      <c r="J26" s="5">
        <f>'Customer Counts 2018-2024'!N81</f>
        <v>187282</v>
      </c>
      <c r="K26" s="5">
        <f>'Customer Counts 2018-2024'!O81</f>
        <v>187869</v>
      </c>
      <c r="L26" s="5">
        <f>'Customer Counts 2018-2024'!P81</f>
        <v>189161</v>
      </c>
      <c r="M26" s="5">
        <f>'Customer Counts 2018-2024'!Q81</f>
        <v>190056</v>
      </c>
      <c r="N26" s="5">
        <f>'Customer Counts 2018-2024'!R81</f>
        <v>190498</v>
      </c>
      <c r="O26" s="6">
        <f t="shared" si="8"/>
        <v>187698</v>
      </c>
    </row>
    <row r="27" spans="2:15" x14ac:dyDescent="0.25">
      <c r="B27" t="s">
        <v>24</v>
      </c>
      <c r="C27" s="7">
        <f t="shared" ref="C27:H27" si="9">C20/C21-1</f>
        <v>8.7088876957406303E-3</v>
      </c>
      <c r="D27" s="7">
        <f t="shared" si="9"/>
        <v>8.5036609565265486E-3</v>
      </c>
      <c r="E27" s="7">
        <f t="shared" si="9"/>
        <v>8.6106734935014195E-3</v>
      </c>
      <c r="F27" s="7">
        <f t="shared" si="9"/>
        <v>7.6930649210020796E-3</v>
      </c>
      <c r="G27" s="7">
        <f t="shared" si="9"/>
        <v>8.1774491682069517E-3</v>
      </c>
      <c r="H27" s="7">
        <f t="shared" si="9"/>
        <v>7.3892961190173967E-3</v>
      </c>
      <c r="I27" s="7"/>
      <c r="J27" s="7"/>
      <c r="K27" s="7"/>
      <c r="L27" s="7"/>
      <c r="M27" s="7"/>
      <c r="N27" s="7"/>
      <c r="O27" s="8">
        <f>AVERAGE(C27:N27)</f>
        <v>8.1805053923325044E-3</v>
      </c>
    </row>
    <row r="28" spans="2:15" x14ac:dyDescent="0.25">
      <c r="B28" t="s">
        <v>25</v>
      </c>
      <c r="C28" s="7">
        <f>C21/C22-1</f>
        <v>1.1681043719196538E-2</v>
      </c>
      <c r="D28" s="7">
        <f t="shared" ref="D28:N28" si="10">D21/D22-1</f>
        <v>1.1031845992243827E-2</v>
      </c>
      <c r="E28" s="7">
        <f t="shared" si="10"/>
        <v>1.0527153688483892E-2</v>
      </c>
      <c r="F28" s="7">
        <f t="shared" si="10"/>
        <v>1.0248173875858413E-2</v>
      </c>
      <c r="G28" s="7">
        <f t="shared" si="10"/>
        <v>8.8916737531516965E-3</v>
      </c>
      <c r="H28" s="7">
        <f t="shared" si="10"/>
        <v>9.2386221169729055E-3</v>
      </c>
      <c r="I28" s="7">
        <f t="shared" si="10"/>
        <v>9.0081122779077649E-3</v>
      </c>
      <c r="J28" s="7">
        <f t="shared" si="10"/>
        <v>8.0549267394711688E-3</v>
      </c>
      <c r="K28" s="7">
        <f t="shared" si="10"/>
        <v>8.2258914281738704E-3</v>
      </c>
      <c r="L28" s="7">
        <f t="shared" si="10"/>
        <v>9.2052655307890419E-3</v>
      </c>
      <c r="M28" s="7">
        <f t="shared" si="10"/>
        <v>8.6569611251581247E-3</v>
      </c>
      <c r="N28" s="7">
        <f t="shared" si="10"/>
        <v>8.2974663886055122E-3</v>
      </c>
      <c r="O28" s="8">
        <f>AVERAGE(C28:N28)</f>
        <v>9.4222613863343962E-3</v>
      </c>
    </row>
    <row r="29" spans="2:15" x14ac:dyDescent="0.25">
      <c r="B29" t="s">
        <v>26</v>
      </c>
      <c r="C29" s="7">
        <f t="shared" ref="C29:N29" si="11">C22/C23-1</f>
        <v>1.4766342852230441E-2</v>
      </c>
      <c r="D29" s="7">
        <f t="shared" si="11"/>
        <v>1.4274461488745116E-2</v>
      </c>
      <c r="E29" s="7">
        <f t="shared" si="11"/>
        <v>1.3738148073431544E-2</v>
      </c>
      <c r="F29" s="7">
        <f t="shared" si="11"/>
        <v>1.3976212204480198E-2</v>
      </c>
      <c r="G29" s="7">
        <f t="shared" si="11"/>
        <v>1.3548455385359759E-2</v>
      </c>
      <c r="H29" s="7">
        <f t="shared" si="11"/>
        <v>1.3472359478046814E-2</v>
      </c>
      <c r="I29" s="7">
        <f t="shared" si="11"/>
        <v>1.3221856909453988E-2</v>
      </c>
      <c r="J29" s="7">
        <f t="shared" si="11"/>
        <v>1.2666199787385146E-2</v>
      </c>
      <c r="K29" s="7">
        <f t="shared" si="11"/>
        <v>1.1711462549971019E-2</v>
      </c>
      <c r="L29" s="7">
        <f t="shared" si="11"/>
        <v>1.0964077494840963E-2</v>
      </c>
      <c r="M29" s="7">
        <f t="shared" si="11"/>
        <v>1.2039762703224044E-2</v>
      </c>
      <c r="N29" s="7">
        <f t="shared" si="11"/>
        <v>1.1585457084434703E-2</v>
      </c>
      <c r="O29" s="8">
        <f t="shared" ref="O29:O32" si="12">AVERAGE(C29:N29)</f>
        <v>1.2997066334300311E-2</v>
      </c>
    </row>
    <row r="30" spans="2:15" x14ac:dyDescent="0.25">
      <c r="B30" t="s">
        <v>27</v>
      </c>
      <c r="C30" s="7">
        <f t="shared" ref="C30:N30" si="13">C23/C24-1</f>
        <v>1.7918729988778193E-2</v>
      </c>
      <c r="D30" s="7">
        <f t="shared" si="13"/>
        <v>1.8147607394764398E-2</v>
      </c>
      <c r="E30" s="7">
        <f t="shared" si="13"/>
        <v>1.8392493027699075E-2</v>
      </c>
      <c r="F30" s="7">
        <f t="shared" si="13"/>
        <v>2.0099882219216214E-2</v>
      </c>
      <c r="G30" s="7">
        <f t="shared" si="13"/>
        <v>2.0161663530064988E-2</v>
      </c>
      <c r="H30" s="7">
        <f t="shared" si="13"/>
        <v>1.9214463007405147E-2</v>
      </c>
      <c r="I30" s="7">
        <f t="shared" si="13"/>
        <v>1.8222521167186034E-2</v>
      </c>
      <c r="J30" s="7">
        <f t="shared" si="13"/>
        <v>1.8195902202796876E-2</v>
      </c>
      <c r="K30" s="7">
        <f t="shared" si="13"/>
        <v>1.8144490351779785E-2</v>
      </c>
      <c r="L30" s="7">
        <f t="shared" si="13"/>
        <v>1.661498352759061E-2</v>
      </c>
      <c r="M30" s="7">
        <f t="shared" si="13"/>
        <v>1.5907267686871007E-2</v>
      </c>
      <c r="N30" s="7">
        <f t="shared" si="13"/>
        <v>1.5729084876269672E-2</v>
      </c>
      <c r="O30" s="8">
        <f t="shared" si="12"/>
        <v>1.8062424081701833E-2</v>
      </c>
    </row>
    <row r="31" spans="2:15" x14ac:dyDescent="0.25">
      <c r="B31" t="s">
        <v>28</v>
      </c>
      <c r="C31" s="7">
        <f t="shared" ref="C31:N31" si="14">C24/C25-1</f>
        <v>1.8080244843199811E-2</v>
      </c>
      <c r="D31" s="7">
        <f t="shared" si="14"/>
        <v>1.7444202091212002E-2</v>
      </c>
      <c r="E31" s="7">
        <f t="shared" si="14"/>
        <v>1.8087220246810309E-2</v>
      </c>
      <c r="F31" s="7">
        <f t="shared" si="14"/>
        <v>1.7436171159149527E-2</v>
      </c>
      <c r="G31" s="7">
        <f t="shared" si="14"/>
        <v>1.8764143827005197E-2</v>
      </c>
      <c r="H31" s="7">
        <f t="shared" si="14"/>
        <v>2.0227016541274567E-2</v>
      </c>
      <c r="I31" s="7">
        <f t="shared" si="14"/>
        <v>2.1675838155140736E-2</v>
      </c>
      <c r="J31" s="7">
        <f t="shared" si="14"/>
        <v>2.2427592862612533E-2</v>
      </c>
      <c r="K31" s="7">
        <f t="shared" si="14"/>
        <v>2.1067379019399812E-2</v>
      </c>
      <c r="L31" s="7">
        <f t="shared" si="14"/>
        <v>1.8414420394320619E-2</v>
      </c>
      <c r="M31" s="7">
        <f t="shared" si="14"/>
        <v>1.812373350978036E-2</v>
      </c>
      <c r="N31" s="7">
        <f t="shared" si="14"/>
        <v>1.8050076068177656E-2</v>
      </c>
      <c r="O31" s="8">
        <f t="shared" si="12"/>
        <v>1.9149836559840261E-2</v>
      </c>
    </row>
    <row r="32" spans="2:15" x14ac:dyDescent="0.25">
      <c r="B32" t="s">
        <v>29</v>
      </c>
      <c r="C32" s="7">
        <f>C25/C26-1</f>
        <v>2.2423927428990797E-2</v>
      </c>
      <c r="D32" s="7">
        <f t="shared" ref="D32:N32" si="15">D25/D26-1</f>
        <v>2.3255689481684438E-2</v>
      </c>
      <c r="E32" s="7">
        <f t="shared" si="15"/>
        <v>2.2739427129013556E-2</v>
      </c>
      <c r="F32" s="7">
        <f t="shared" si="15"/>
        <v>2.2275360690728663E-2</v>
      </c>
      <c r="G32" s="7">
        <f t="shared" si="15"/>
        <v>2.228291429030449E-2</v>
      </c>
      <c r="H32" s="7">
        <f t="shared" si="15"/>
        <v>2.1541081767204151E-2</v>
      </c>
      <c r="I32" s="7">
        <f t="shared" si="15"/>
        <v>2.1175953801815028E-2</v>
      </c>
      <c r="J32" s="7">
        <f t="shared" si="15"/>
        <v>1.8026291902051517E-2</v>
      </c>
      <c r="K32" s="7">
        <f t="shared" si="15"/>
        <v>1.8214819901101409E-2</v>
      </c>
      <c r="L32" s="7">
        <f t="shared" si="15"/>
        <v>1.9438467760267697E-2</v>
      </c>
      <c r="M32" s="7">
        <f t="shared" si="15"/>
        <v>1.7847371301090265E-2</v>
      </c>
      <c r="N32" s="7">
        <f t="shared" si="15"/>
        <v>1.7884702201597991E-2</v>
      </c>
      <c r="O32" s="8">
        <f t="shared" si="12"/>
        <v>2.0592167304654168E-2</v>
      </c>
    </row>
    <row r="33" spans="2:15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</row>
    <row r="34" spans="2:15" x14ac:dyDescent="0.25">
      <c r="B34" s="10" t="s">
        <v>38</v>
      </c>
    </row>
    <row r="35" spans="2:15" x14ac:dyDescent="0.25">
      <c r="B35" t="s">
        <v>47</v>
      </c>
      <c r="C35">
        <v>1</v>
      </c>
      <c r="D35">
        <v>2</v>
      </c>
      <c r="E35">
        <v>3</v>
      </c>
      <c r="F35">
        <v>4</v>
      </c>
      <c r="G35">
        <v>5</v>
      </c>
      <c r="H35">
        <v>6</v>
      </c>
      <c r="I35">
        <v>7</v>
      </c>
      <c r="J35">
        <v>8</v>
      </c>
      <c r="K35">
        <v>9</v>
      </c>
      <c r="L35">
        <v>10</v>
      </c>
      <c r="M35">
        <v>11</v>
      </c>
      <c r="N35">
        <v>12</v>
      </c>
      <c r="O35" t="s">
        <v>23</v>
      </c>
    </row>
    <row r="36" spans="2:15" x14ac:dyDescent="0.25">
      <c r="B36">
        <v>2024</v>
      </c>
      <c r="C36" s="5">
        <f>'Customer Counts 2018-2024'!G8</f>
        <v>27745</v>
      </c>
      <c r="D36" s="5">
        <f>'Customer Counts 2018-2024'!H8</f>
        <v>27771</v>
      </c>
      <c r="E36" s="5">
        <f>'Customer Counts 2018-2024'!I8</f>
        <v>27775</v>
      </c>
      <c r="F36" s="5">
        <f>'Customer Counts 2018-2024'!J8</f>
        <v>27693</v>
      </c>
      <c r="G36" s="5">
        <f>'Customer Counts 2018-2024'!K8</f>
        <v>27606</v>
      </c>
      <c r="H36" s="5">
        <f>'Customer Counts 2018-2024'!L8</f>
        <v>27541</v>
      </c>
      <c r="O36" s="6">
        <f>AVERAGE(C36:N36)</f>
        <v>27688.5</v>
      </c>
    </row>
    <row r="37" spans="2:15" x14ac:dyDescent="0.25">
      <c r="B37">
        <v>2023</v>
      </c>
      <c r="C37" s="5">
        <f>'Customer Counts 2018-2024'!G21</f>
        <v>27612</v>
      </c>
      <c r="D37" s="5">
        <f>'Customer Counts 2018-2024'!H21</f>
        <v>27623</v>
      </c>
      <c r="E37" s="5">
        <f>'Customer Counts 2018-2024'!I21</f>
        <v>27593</v>
      </c>
      <c r="F37" s="5">
        <f>'Customer Counts 2018-2024'!J21</f>
        <v>27567</v>
      </c>
      <c r="G37" s="5">
        <f>'Customer Counts 2018-2024'!K21</f>
        <v>27497</v>
      </c>
      <c r="H37" s="5">
        <f>'Customer Counts 2018-2024'!L21</f>
        <v>27454</v>
      </c>
      <c r="I37" s="5">
        <f>'Customer Counts 2018-2024'!M21</f>
        <v>27417</v>
      </c>
      <c r="J37" s="5">
        <f>'Customer Counts 2018-2024'!N21</f>
        <v>27318</v>
      </c>
      <c r="K37" s="5">
        <f>'Customer Counts 2018-2024'!O21</f>
        <v>27300</v>
      </c>
      <c r="L37" s="5">
        <f>'Customer Counts 2018-2024'!P21</f>
        <v>27455</v>
      </c>
      <c r="M37" s="5">
        <f>'Customer Counts 2018-2024'!Q21</f>
        <v>27591</v>
      </c>
      <c r="N37" s="5">
        <f>'Customer Counts 2018-2024'!R21</f>
        <v>27656</v>
      </c>
      <c r="O37" s="6">
        <f>AVERAGE(C37:N37)</f>
        <v>27506.916666666668</v>
      </c>
    </row>
    <row r="38" spans="2:15" x14ac:dyDescent="0.25">
      <c r="B38">
        <v>2022</v>
      </c>
      <c r="C38" s="5">
        <f>'Customer Counts 2018-2024'!G33</f>
        <v>27323</v>
      </c>
      <c r="D38" s="5">
        <f>'Customer Counts 2018-2024'!H33</f>
        <v>27352</v>
      </c>
      <c r="E38" s="5">
        <f>'Customer Counts 2018-2024'!I33</f>
        <v>27344</v>
      </c>
      <c r="F38" s="5">
        <f>'Customer Counts 2018-2024'!J33</f>
        <v>27253</v>
      </c>
      <c r="G38" s="5">
        <f>'Customer Counts 2018-2024'!K33</f>
        <v>27210</v>
      </c>
      <c r="H38" s="5">
        <f>'Customer Counts 2018-2024'!L33</f>
        <v>27174</v>
      </c>
      <c r="I38" s="5">
        <f>'Customer Counts 2018-2024'!M33</f>
        <v>27169</v>
      </c>
      <c r="J38" s="5">
        <f>'Customer Counts 2018-2024'!N33</f>
        <v>27157</v>
      </c>
      <c r="K38" s="5">
        <f>'Customer Counts 2018-2024'!O33</f>
        <v>27158</v>
      </c>
      <c r="L38" s="5">
        <f>'Customer Counts 2018-2024'!P33</f>
        <v>27245</v>
      </c>
      <c r="M38" s="5">
        <f>'Customer Counts 2018-2024'!Q33</f>
        <v>27463</v>
      </c>
      <c r="N38" s="5">
        <f>'Customer Counts 2018-2024'!R33</f>
        <v>27574</v>
      </c>
      <c r="O38" s="6">
        <f t="shared" ref="O38:O42" si="16">AVERAGE(C38:N38)</f>
        <v>27285.166666666668</v>
      </c>
    </row>
    <row r="39" spans="2:15" x14ac:dyDescent="0.25">
      <c r="B39">
        <v>2021</v>
      </c>
      <c r="C39" s="5">
        <f>'Customer Counts 2018-2024'!G45</f>
        <v>26973</v>
      </c>
      <c r="D39" s="5">
        <f>'Customer Counts 2018-2024'!H45</f>
        <v>27011</v>
      </c>
      <c r="E39" s="5">
        <f>'Customer Counts 2018-2024'!I45</f>
        <v>26990</v>
      </c>
      <c r="F39" s="5">
        <f>'Customer Counts 2018-2024'!J45</f>
        <v>27040</v>
      </c>
      <c r="G39" s="5">
        <f>'Customer Counts 2018-2024'!K45</f>
        <v>27041</v>
      </c>
      <c r="H39" s="5">
        <f>'Customer Counts 2018-2024'!L45</f>
        <v>27040</v>
      </c>
      <c r="I39" s="5">
        <f>'Customer Counts 2018-2024'!M45</f>
        <v>27033</v>
      </c>
      <c r="J39" s="5">
        <f>'Customer Counts 2018-2024'!N45</f>
        <v>27026</v>
      </c>
      <c r="K39" s="5">
        <f>'Customer Counts 2018-2024'!O45</f>
        <v>27021</v>
      </c>
      <c r="L39" s="5">
        <f>'Customer Counts 2018-2024'!P45</f>
        <v>27132</v>
      </c>
      <c r="M39" s="5">
        <f>'Customer Counts 2018-2024'!Q45</f>
        <v>27237</v>
      </c>
      <c r="N39" s="5">
        <f>'Customer Counts 2018-2024'!R45</f>
        <v>27318</v>
      </c>
      <c r="O39" s="6">
        <f t="shared" si="16"/>
        <v>27071.833333333332</v>
      </c>
    </row>
    <row r="40" spans="2:15" x14ac:dyDescent="0.25">
      <c r="B40">
        <v>2020</v>
      </c>
      <c r="C40" s="5">
        <f>'Customer Counts 2018-2024'!G57</f>
        <v>26862</v>
      </c>
      <c r="D40" s="5">
        <f>'Customer Counts 2018-2024'!H57</f>
        <v>26879</v>
      </c>
      <c r="E40" s="5">
        <f>'Customer Counts 2018-2024'!I57</f>
        <v>26876</v>
      </c>
      <c r="F40" s="5">
        <f>'Customer Counts 2018-2024'!J57</f>
        <v>26755</v>
      </c>
      <c r="G40" s="5">
        <f>'Customer Counts 2018-2024'!K57</f>
        <v>26698</v>
      </c>
      <c r="H40" s="5">
        <f>'Customer Counts 2018-2024'!L57</f>
        <v>26644</v>
      </c>
      <c r="I40" s="5">
        <f>'Customer Counts 2018-2024'!M57</f>
        <v>26618</v>
      </c>
      <c r="J40" s="5">
        <f>'Customer Counts 2018-2024'!N57</f>
        <v>26606</v>
      </c>
      <c r="K40" s="5">
        <f>'Customer Counts 2018-2024'!O57</f>
        <v>26610</v>
      </c>
      <c r="L40" s="5">
        <f>'Customer Counts 2018-2024'!P57</f>
        <v>26713</v>
      </c>
      <c r="M40" s="5">
        <f>'Customer Counts 2018-2024'!Q57</f>
        <v>26810</v>
      </c>
      <c r="N40" s="5">
        <f>'Customer Counts 2018-2024'!R57</f>
        <v>26906</v>
      </c>
      <c r="O40" s="6">
        <f t="shared" si="16"/>
        <v>26748.083333333332</v>
      </c>
    </row>
    <row r="41" spans="2:15" x14ac:dyDescent="0.25">
      <c r="B41">
        <v>2019</v>
      </c>
      <c r="C41" s="5">
        <f>'Customer Counts 2018-2024'!G69</f>
        <v>26546</v>
      </c>
      <c r="D41" s="5">
        <f>'Customer Counts 2018-2024'!H69</f>
        <v>26586</v>
      </c>
      <c r="E41" s="5">
        <f>'Customer Counts 2018-2024'!I69</f>
        <v>26565</v>
      </c>
      <c r="F41" s="5">
        <f>'Customer Counts 2018-2024'!J69</f>
        <v>26466</v>
      </c>
      <c r="G41" s="5">
        <f>'Customer Counts 2018-2024'!K69</f>
        <v>26387</v>
      </c>
      <c r="H41" s="5">
        <f>'Customer Counts 2018-2024'!L69</f>
        <v>26320</v>
      </c>
      <c r="I41" s="5">
        <f>'Customer Counts 2018-2024'!M69</f>
        <v>26277</v>
      </c>
      <c r="J41" s="5">
        <f>'Customer Counts 2018-2024'!N69</f>
        <v>26269</v>
      </c>
      <c r="K41" s="5">
        <f>'Customer Counts 2018-2024'!O69</f>
        <v>26301</v>
      </c>
      <c r="L41" s="5">
        <f>'Customer Counts 2018-2024'!P69</f>
        <v>26527</v>
      </c>
      <c r="M41" s="5">
        <f>'Customer Counts 2018-2024'!Q69</f>
        <v>26674</v>
      </c>
      <c r="N41" s="5">
        <f>'Customer Counts 2018-2024'!R69</f>
        <v>26798</v>
      </c>
      <c r="O41" s="6">
        <f t="shared" si="16"/>
        <v>26476.333333333332</v>
      </c>
    </row>
    <row r="42" spans="2:15" x14ac:dyDescent="0.25">
      <c r="B42">
        <v>2018</v>
      </c>
      <c r="C42" s="5">
        <f>'Customer Counts 2018-2024'!G82</f>
        <v>26212</v>
      </c>
      <c r="D42" s="5">
        <f>'Customer Counts 2018-2024'!H82</f>
        <v>26234</v>
      </c>
      <c r="E42" s="5">
        <f>'Customer Counts 2018-2024'!I82</f>
        <v>26243</v>
      </c>
      <c r="F42" s="5">
        <f>'Customer Counts 2018-2024'!J82</f>
        <v>26195</v>
      </c>
      <c r="G42" s="5">
        <f>'Customer Counts 2018-2024'!K82</f>
        <v>26136</v>
      </c>
      <c r="H42" s="5">
        <f>'Customer Counts 2018-2024'!L82</f>
        <v>26057</v>
      </c>
      <c r="I42" s="5">
        <f>'Customer Counts 2018-2024'!M82</f>
        <v>26017</v>
      </c>
      <c r="J42" s="5">
        <f>'Customer Counts 2018-2024'!N82</f>
        <v>26009</v>
      </c>
      <c r="K42" s="5">
        <f>'Customer Counts 2018-2024'!O82</f>
        <v>26019</v>
      </c>
      <c r="L42" s="5">
        <f>'Customer Counts 2018-2024'!P82</f>
        <v>26203</v>
      </c>
      <c r="M42" s="5">
        <f>'Customer Counts 2018-2024'!Q82</f>
        <v>26398</v>
      </c>
      <c r="N42" s="5">
        <f>'Customer Counts 2018-2024'!R82</f>
        <v>26497</v>
      </c>
      <c r="O42" s="6">
        <f t="shared" si="16"/>
        <v>26185</v>
      </c>
    </row>
    <row r="43" spans="2:15" x14ac:dyDescent="0.25">
      <c r="B43" t="s">
        <v>24</v>
      </c>
      <c r="C43" s="7">
        <f t="shared" ref="C43:H43" si="17">C36/C37-1</f>
        <v>4.8167463421699974E-3</v>
      </c>
      <c r="D43" s="7">
        <f t="shared" si="17"/>
        <v>5.3578539622778365E-3</v>
      </c>
      <c r="E43" s="7">
        <f t="shared" si="17"/>
        <v>6.5958757655926181E-3</v>
      </c>
      <c r="F43" s="7">
        <f t="shared" si="17"/>
        <v>4.5706823375775141E-3</v>
      </c>
      <c r="G43" s="7">
        <f t="shared" si="17"/>
        <v>3.9640688075062158E-3</v>
      </c>
      <c r="H43" s="7">
        <f t="shared" si="17"/>
        <v>3.1689371312013659E-3</v>
      </c>
      <c r="I43" s="7"/>
      <c r="J43" s="7"/>
      <c r="K43" s="7"/>
      <c r="L43" s="7"/>
      <c r="M43" s="7"/>
      <c r="N43" s="7"/>
      <c r="O43" s="8">
        <f>AVERAGE(C43:N43)</f>
        <v>4.7456940577209243E-3</v>
      </c>
    </row>
    <row r="44" spans="2:15" x14ac:dyDescent="0.25">
      <c r="B44" t="s">
        <v>25</v>
      </c>
      <c r="C44" s="7">
        <f>C37/C38-1</f>
        <v>1.0577169417706589E-2</v>
      </c>
      <c r="D44" s="7">
        <f t="shared" ref="D44:N44" si="18">D37/D38-1</f>
        <v>9.907867797601666E-3</v>
      </c>
      <c r="E44" s="7">
        <f t="shared" si="18"/>
        <v>9.1062024575774281E-3</v>
      </c>
      <c r="F44" s="7">
        <f t="shared" si="18"/>
        <v>1.152166733937543E-2</v>
      </c>
      <c r="G44" s="7">
        <f t="shared" si="18"/>
        <v>1.0547592796765981E-2</v>
      </c>
      <c r="H44" s="7">
        <f t="shared" si="18"/>
        <v>1.0303967027305516E-2</v>
      </c>
      <c r="I44" s="7">
        <f t="shared" si="18"/>
        <v>9.1280503515036582E-3</v>
      </c>
      <c r="J44" s="7">
        <f t="shared" si="18"/>
        <v>5.9284898921088125E-3</v>
      </c>
      <c r="K44" s="7">
        <f t="shared" si="18"/>
        <v>5.2286619044112914E-3</v>
      </c>
      <c r="L44" s="7">
        <f t="shared" si="18"/>
        <v>7.7078363002385242E-3</v>
      </c>
      <c r="M44" s="7">
        <f t="shared" si="18"/>
        <v>4.6608163711174821E-3</v>
      </c>
      <c r="N44" s="7">
        <f t="shared" si="18"/>
        <v>2.973815913541733E-3</v>
      </c>
      <c r="O44" s="8">
        <f>AVERAGE(C44:N44)</f>
        <v>8.132678130771176E-3</v>
      </c>
    </row>
    <row r="45" spans="2:15" x14ac:dyDescent="0.25">
      <c r="B45" t="s">
        <v>26</v>
      </c>
      <c r="C45" s="7">
        <f t="shared" ref="C45:N45" si="19">C38/C39-1</f>
        <v>1.2975938901864881E-2</v>
      </c>
      <c r="D45" s="7">
        <f t="shared" si="19"/>
        <v>1.2624486320387929E-2</v>
      </c>
      <c r="E45" s="7">
        <f t="shared" si="19"/>
        <v>1.3115968877361883E-2</v>
      </c>
      <c r="F45" s="7">
        <f t="shared" si="19"/>
        <v>7.8772189349112232E-3</v>
      </c>
      <c r="G45" s="7">
        <f t="shared" si="19"/>
        <v>6.2497688694944653E-3</v>
      </c>
      <c r="H45" s="7">
        <f t="shared" si="19"/>
        <v>4.9556213017751816E-3</v>
      </c>
      <c r="I45" s="7">
        <f t="shared" si="19"/>
        <v>5.0308881737135547E-3</v>
      </c>
      <c r="J45" s="7">
        <f t="shared" si="19"/>
        <v>4.8471841929993431E-3</v>
      </c>
      <c r="K45" s="7">
        <f t="shared" si="19"/>
        <v>5.0701306391325307E-3</v>
      </c>
      <c r="L45" s="7">
        <f t="shared" si="19"/>
        <v>4.1648238242666391E-3</v>
      </c>
      <c r="M45" s="7">
        <f t="shared" si="19"/>
        <v>8.2975364394022311E-3</v>
      </c>
      <c r="N45" s="7">
        <f t="shared" si="19"/>
        <v>9.3711106230325303E-3</v>
      </c>
      <c r="O45" s="8">
        <f t="shared" ref="O45:O48" si="20">AVERAGE(C45:N45)</f>
        <v>7.8817230915285332E-3</v>
      </c>
    </row>
    <row r="46" spans="2:15" x14ac:dyDescent="0.25">
      <c r="B46" t="s">
        <v>27</v>
      </c>
      <c r="C46" s="7">
        <f t="shared" ref="C46:N46" si="21">C39/C40-1</f>
        <v>4.1322314049587749E-3</v>
      </c>
      <c r="D46" s="7">
        <f t="shared" si="21"/>
        <v>4.9108969827746929E-3</v>
      </c>
      <c r="E46" s="7">
        <f t="shared" si="21"/>
        <v>4.2417026343206654E-3</v>
      </c>
      <c r="F46" s="7">
        <f t="shared" si="21"/>
        <v>1.06522145393384E-2</v>
      </c>
      <c r="G46" s="7">
        <f t="shared" si="21"/>
        <v>1.2847404299947573E-2</v>
      </c>
      <c r="H46" s="7">
        <f t="shared" si="21"/>
        <v>1.4862633238252432E-2</v>
      </c>
      <c r="I46" s="7">
        <f t="shared" si="21"/>
        <v>1.5590953490119519E-2</v>
      </c>
      <c r="J46" s="7">
        <f t="shared" si="21"/>
        <v>1.5785912951965742E-2</v>
      </c>
      <c r="K46" s="7">
        <f t="shared" si="21"/>
        <v>1.5445321307778981E-2</v>
      </c>
      <c r="L46" s="7">
        <f t="shared" si="21"/>
        <v>1.5685246883539783E-2</v>
      </c>
      <c r="M46" s="7">
        <f t="shared" si="21"/>
        <v>1.5926892950391736E-2</v>
      </c>
      <c r="N46" s="7">
        <f t="shared" si="21"/>
        <v>1.531256968705863E-2</v>
      </c>
      <c r="O46" s="8">
        <f t="shared" si="20"/>
        <v>1.2116165030870577E-2</v>
      </c>
    </row>
    <row r="47" spans="2:15" x14ac:dyDescent="0.25">
      <c r="B47" t="s">
        <v>28</v>
      </c>
      <c r="C47" s="7">
        <f t="shared" ref="C47:N47" si="22">C40/C41-1</f>
        <v>1.1903864989075474E-2</v>
      </c>
      <c r="D47" s="7">
        <f t="shared" si="22"/>
        <v>1.1020838035056046E-2</v>
      </c>
      <c r="E47" s="7">
        <f t="shared" si="22"/>
        <v>1.1707133446263951E-2</v>
      </c>
      <c r="F47" s="7">
        <f t="shared" si="22"/>
        <v>1.0919670520668001E-2</v>
      </c>
      <c r="G47" s="7">
        <f t="shared" si="22"/>
        <v>1.1786106795012685E-2</v>
      </c>
      <c r="H47" s="7">
        <f t="shared" si="22"/>
        <v>1.2310030395136673E-2</v>
      </c>
      <c r="I47" s="7">
        <f t="shared" si="22"/>
        <v>1.2977128287095185E-2</v>
      </c>
      <c r="J47" s="7">
        <f t="shared" si="22"/>
        <v>1.2828809623510518E-2</v>
      </c>
      <c r="K47" s="7">
        <f t="shared" si="22"/>
        <v>1.1748602714725775E-2</v>
      </c>
      <c r="L47" s="7">
        <f t="shared" si="22"/>
        <v>7.011723903946887E-3</v>
      </c>
      <c r="M47" s="7">
        <f t="shared" si="22"/>
        <v>5.098597885581535E-3</v>
      </c>
      <c r="N47" s="7">
        <f t="shared" si="22"/>
        <v>4.0301515038436708E-3</v>
      </c>
      <c r="O47" s="8">
        <f t="shared" si="20"/>
        <v>1.0278554841659701E-2</v>
      </c>
    </row>
    <row r="48" spans="2:15" x14ac:dyDescent="0.25">
      <c r="B48" t="s">
        <v>29</v>
      </c>
      <c r="C48" s="7">
        <f>C41/C42-1</f>
        <v>1.2742255455516549E-2</v>
      </c>
      <c r="D48" s="7">
        <f t="shared" ref="D48:N48" si="23">D41/D42-1</f>
        <v>1.3417702218495142E-2</v>
      </c>
      <c r="E48" s="7">
        <f t="shared" si="23"/>
        <v>1.2269938650306678E-2</v>
      </c>
      <c r="F48" s="7">
        <f t="shared" si="23"/>
        <v>1.0345485779728936E-2</v>
      </c>
      <c r="G48" s="7">
        <f t="shared" si="23"/>
        <v>9.6036118763391798E-3</v>
      </c>
      <c r="H48" s="7">
        <f t="shared" si="23"/>
        <v>1.0093257090225238E-2</v>
      </c>
      <c r="I48" s="7">
        <f t="shared" si="23"/>
        <v>9.9934658108160601E-3</v>
      </c>
      <c r="J48" s="7">
        <f t="shared" si="23"/>
        <v>9.9965396593486577E-3</v>
      </c>
      <c r="K48" s="7">
        <f t="shared" si="23"/>
        <v>1.0838233598524205E-2</v>
      </c>
      <c r="L48" s="7">
        <f t="shared" si="23"/>
        <v>1.2364996374460979E-2</v>
      </c>
      <c r="M48" s="7">
        <f t="shared" si="23"/>
        <v>1.0455337525570041E-2</v>
      </c>
      <c r="N48" s="7">
        <f t="shared" si="23"/>
        <v>1.1359776578480529E-2</v>
      </c>
      <c r="O48" s="8">
        <f t="shared" si="20"/>
        <v>1.1123383384817684E-2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DFF1-28D3-4968-A5DD-AC875241681F}">
  <dimension ref="F2:T90"/>
  <sheetViews>
    <sheetView topLeftCell="A25" zoomScale="90" zoomScaleNormal="90" workbookViewId="0">
      <selection activeCell="U28" sqref="U28"/>
    </sheetView>
  </sheetViews>
  <sheetFormatPr defaultRowHeight="15.75" x14ac:dyDescent="0.25"/>
  <cols>
    <col min="1" max="5" width="9.140625" style="1"/>
    <col min="6" max="6" width="22.7109375" style="1" bestFit="1" customWidth="1"/>
    <col min="7" max="13" width="11" style="1" customWidth="1"/>
    <col min="14" max="18" width="12" style="1" customWidth="1"/>
    <col min="19" max="16384" width="9.140625" style="1"/>
  </cols>
  <sheetData>
    <row r="2" spans="6:18" x14ac:dyDescent="0.25">
      <c r="K2" s="18" t="s">
        <v>22</v>
      </c>
      <c r="L2" s="18"/>
      <c r="M2" s="18"/>
    </row>
    <row r="3" spans="6:18" x14ac:dyDescent="0.25">
      <c r="K3" s="18" t="s">
        <v>0</v>
      </c>
      <c r="L3" s="18"/>
      <c r="M3" s="18"/>
    </row>
    <row r="4" spans="6:18" x14ac:dyDescent="0.25">
      <c r="K4" s="18">
        <v>2024</v>
      </c>
      <c r="L4" s="18"/>
      <c r="M4" s="18"/>
    </row>
    <row r="6" spans="6:18" x14ac:dyDescent="0.25"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6:18" x14ac:dyDescent="0.25">
      <c r="F7" s="1" t="s">
        <v>13</v>
      </c>
      <c r="G7" s="2">
        <v>204779</v>
      </c>
      <c r="H7" s="2">
        <v>204816</v>
      </c>
      <c r="I7" s="2">
        <v>204869</v>
      </c>
      <c r="J7" s="2">
        <v>204733</v>
      </c>
      <c r="K7" s="2">
        <v>204534</v>
      </c>
      <c r="L7" s="2">
        <v>204360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</row>
    <row r="8" spans="6:18" x14ac:dyDescent="0.25">
      <c r="F8" s="1" t="s">
        <v>14</v>
      </c>
      <c r="G8" s="2">
        <v>27745</v>
      </c>
      <c r="H8" s="2">
        <v>27771</v>
      </c>
      <c r="I8" s="2">
        <v>27775</v>
      </c>
      <c r="J8" s="2">
        <v>27693</v>
      </c>
      <c r="K8" s="2">
        <v>27606</v>
      </c>
      <c r="L8" s="2">
        <v>27541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</row>
    <row r="9" spans="6:18" x14ac:dyDescent="0.25">
      <c r="F9" s="1" t="s">
        <v>15</v>
      </c>
      <c r="G9" s="2">
        <v>498</v>
      </c>
      <c r="H9" s="2">
        <v>498</v>
      </c>
      <c r="I9" s="2">
        <v>498</v>
      </c>
      <c r="J9" s="2">
        <v>498</v>
      </c>
      <c r="K9" s="2">
        <v>500</v>
      </c>
      <c r="L9" s="2">
        <v>498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</row>
    <row r="10" spans="6:18" x14ac:dyDescent="0.25">
      <c r="F10" s="1" t="s">
        <v>16</v>
      </c>
      <c r="G10" s="2">
        <v>98</v>
      </c>
      <c r="H10" s="2">
        <v>98</v>
      </c>
      <c r="I10" s="2">
        <v>98</v>
      </c>
      <c r="J10" s="2">
        <v>99</v>
      </c>
      <c r="K10" s="2">
        <v>100</v>
      </c>
      <c r="L10" s="2">
        <v>100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</row>
    <row r="11" spans="6:18" x14ac:dyDescent="0.25">
      <c r="F11" s="1" t="s">
        <v>17</v>
      </c>
      <c r="G11" s="2">
        <v>7</v>
      </c>
      <c r="H11" s="2">
        <v>7</v>
      </c>
      <c r="I11" s="2">
        <v>7</v>
      </c>
      <c r="J11" s="2">
        <v>7</v>
      </c>
      <c r="K11" s="2">
        <v>7</v>
      </c>
      <c r="L11" s="2">
        <v>7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</row>
    <row r="12" spans="6:18" x14ac:dyDescent="0.25">
      <c r="F12" s="1" t="s">
        <v>18</v>
      </c>
      <c r="G12" s="3">
        <v>192</v>
      </c>
      <c r="H12" s="3">
        <v>192</v>
      </c>
      <c r="I12" s="3">
        <v>192</v>
      </c>
      <c r="J12" s="3">
        <v>192</v>
      </c>
      <c r="K12" s="3">
        <v>192</v>
      </c>
      <c r="L12" s="3">
        <v>192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</row>
    <row r="13" spans="6:18" x14ac:dyDescent="0.25">
      <c r="F13" s="1" t="s">
        <v>21</v>
      </c>
      <c r="G13" s="3">
        <v>7</v>
      </c>
      <c r="H13" s="3">
        <v>7</v>
      </c>
      <c r="I13" s="3">
        <v>7</v>
      </c>
      <c r="J13" s="3">
        <v>7</v>
      </c>
      <c r="K13" s="3">
        <v>7</v>
      </c>
      <c r="L13" s="3">
        <v>7</v>
      </c>
      <c r="M13" s="2"/>
      <c r="N13" s="2"/>
      <c r="O13" s="2"/>
      <c r="P13" s="2"/>
      <c r="Q13" s="2"/>
      <c r="R13" s="2"/>
    </row>
    <row r="14" spans="6:18" x14ac:dyDescent="0.25">
      <c r="F14" s="1" t="s">
        <v>19</v>
      </c>
      <c r="G14" s="2">
        <f>SUM(G7:G13)</f>
        <v>233326</v>
      </c>
      <c r="H14" s="2">
        <f t="shared" ref="H14:R14" si="0">SUM(H7:H13)</f>
        <v>233389</v>
      </c>
      <c r="I14" s="2">
        <f t="shared" si="0"/>
        <v>233446</v>
      </c>
      <c r="J14" s="2">
        <f t="shared" si="0"/>
        <v>233229</v>
      </c>
      <c r="K14" s="2">
        <f t="shared" si="0"/>
        <v>232946</v>
      </c>
      <c r="L14" s="2">
        <f t="shared" si="0"/>
        <v>232705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0</v>
      </c>
    </row>
    <row r="15" spans="6:18" x14ac:dyDescent="0.25"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6:18" x14ac:dyDescent="0.25"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6:18" x14ac:dyDescent="0.25">
      <c r="K17" s="18">
        <v>2023</v>
      </c>
      <c r="L17" s="18"/>
      <c r="M17" s="18"/>
    </row>
    <row r="19" spans="6:18" x14ac:dyDescent="0.25">
      <c r="G19" s="1" t="s">
        <v>1</v>
      </c>
      <c r="H19" s="1" t="s">
        <v>2</v>
      </c>
      <c r="I19" s="1" t="s">
        <v>3</v>
      </c>
      <c r="J19" s="1" t="s">
        <v>4</v>
      </c>
      <c r="K19" s="1" t="s">
        <v>5</v>
      </c>
      <c r="L19" s="1" t="s">
        <v>6</v>
      </c>
      <c r="M19" s="1" t="s">
        <v>7</v>
      </c>
      <c r="N19" s="1" t="s">
        <v>8</v>
      </c>
      <c r="O19" s="1" t="s">
        <v>9</v>
      </c>
      <c r="P19" s="1" t="s">
        <v>10</v>
      </c>
      <c r="Q19" s="1" t="s">
        <v>11</v>
      </c>
      <c r="R19" s="1" t="s">
        <v>12</v>
      </c>
    </row>
    <row r="20" spans="6:18" x14ac:dyDescent="0.25">
      <c r="F20" s="1" t="s">
        <v>13</v>
      </c>
      <c r="G20" s="2">
        <v>203011</v>
      </c>
      <c r="H20" s="2">
        <v>203089</v>
      </c>
      <c r="I20" s="2">
        <v>203120</v>
      </c>
      <c r="J20" s="2">
        <v>203170</v>
      </c>
      <c r="K20" s="2">
        <v>202875</v>
      </c>
      <c r="L20" s="2">
        <v>202861</v>
      </c>
      <c r="M20" s="2">
        <v>202740</v>
      </c>
      <c r="N20" s="2">
        <v>202614</v>
      </c>
      <c r="O20" s="2">
        <v>202849</v>
      </c>
      <c r="P20" s="2">
        <v>203699</v>
      </c>
      <c r="Q20" s="2">
        <v>204249</v>
      </c>
      <c r="R20" s="2">
        <v>204516</v>
      </c>
    </row>
    <row r="21" spans="6:18" x14ac:dyDescent="0.25">
      <c r="F21" s="1" t="s">
        <v>14</v>
      </c>
      <c r="G21" s="2">
        <v>27612</v>
      </c>
      <c r="H21" s="2">
        <v>27623</v>
      </c>
      <c r="I21" s="2">
        <v>27593</v>
      </c>
      <c r="J21" s="2">
        <v>27567</v>
      </c>
      <c r="K21" s="2">
        <v>27497</v>
      </c>
      <c r="L21" s="2">
        <v>27454</v>
      </c>
      <c r="M21" s="2">
        <v>27417</v>
      </c>
      <c r="N21" s="2">
        <v>27318</v>
      </c>
      <c r="O21" s="2">
        <v>27300</v>
      </c>
      <c r="P21" s="2">
        <v>27455</v>
      </c>
      <c r="Q21" s="2">
        <v>27591</v>
      </c>
      <c r="R21" s="2">
        <v>27656</v>
      </c>
    </row>
    <row r="22" spans="6:18" x14ac:dyDescent="0.25">
      <c r="F22" s="1" t="s">
        <v>15</v>
      </c>
      <c r="G22" s="2">
        <v>496</v>
      </c>
      <c r="H22" s="2">
        <v>496</v>
      </c>
      <c r="I22" s="2">
        <v>495</v>
      </c>
      <c r="J22" s="2">
        <v>491</v>
      </c>
      <c r="K22" s="2">
        <v>490</v>
      </c>
      <c r="L22" s="2">
        <v>490</v>
      </c>
      <c r="M22" s="2">
        <v>489</v>
      </c>
      <c r="N22" s="2">
        <v>488</v>
      </c>
      <c r="O22" s="2">
        <v>488</v>
      </c>
      <c r="P22" s="2">
        <v>490</v>
      </c>
      <c r="Q22" s="2">
        <v>493</v>
      </c>
      <c r="R22" s="2">
        <v>495</v>
      </c>
    </row>
    <row r="23" spans="6:18" x14ac:dyDescent="0.25">
      <c r="F23" s="1" t="s">
        <v>16</v>
      </c>
      <c r="G23" s="2">
        <v>100</v>
      </c>
      <c r="H23" s="2">
        <v>100</v>
      </c>
      <c r="I23" s="2">
        <v>100</v>
      </c>
      <c r="J23" s="2">
        <v>100</v>
      </c>
      <c r="K23" s="2">
        <v>100</v>
      </c>
      <c r="L23" s="2">
        <v>100</v>
      </c>
      <c r="M23" s="2">
        <v>100</v>
      </c>
      <c r="N23" s="2">
        <v>99</v>
      </c>
      <c r="O23" s="2">
        <v>98</v>
      </c>
      <c r="P23" s="2">
        <v>98</v>
      </c>
      <c r="Q23" s="2">
        <v>98</v>
      </c>
      <c r="R23" s="2">
        <v>99</v>
      </c>
    </row>
    <row r="24" spans="6:18" x14ac:dyDescent="0.25">
      <c r="F24" s="1" t="s">
        <v>17</v>
      </c>
      <c r="G24" s="2">
        <v>7</v>
      </c>
      <c r="H24" s="2">
        <v>7</v>
      </c>
      <c r="I24" s="2">
        <v>7</v>
      </c>
      <c r="J24" s="2">
        <v>7</v>
      </c>
      <c r="K24" s="2">
        <v>7</v>
      </c>
      <c r="L24" s="2">
        <v>7</v>
      </c>
      <c r="M24" s="2">
        <v>7</v>
      </c>
      <c r="N24" s="2">
        <v>7</v>
      </c>
      <c r="O24" s="2">
        <v>7</v>
      </c>
      <c r="P24" s="2">
        <v>7</v>
      </c>
      <c r="Q24" s="2">
        <v>7</v>
      </c>
      <c r="R24" s="2">
        <v>7</v>
      </c>
    </row>
    <row r="25" spans="6:18" x14ac:dyDescent="0.25">
      <c r="F25" s="1" t="s">
        <v>18</v>
      </c>
      <c r="G25" s="3">
        <v>195</v>
      </c>
      <c r="H25" s="3">
        <v>195</v>
      </c>
      <c r="I25" s="3">
        <v>195</v>
      </c>
      <c r="J25" s="3">
        <v>196</v>
      </c>
      <c r="K25" s="3">
        <v>195</v>
      </c>
      <c r="L25" s="3">
        <v>193</v>
      </c>
      <c r="M25" s="3">
        <v>193</v>
      </c>
      <c r="N25" s="3">
        <v>193</v>
      </c>
      <c r="O25" s="3">
        <v>193</v>
      </c>
      <c r="P25" s="3">
        <v>192</v>
      </c>
      <c r="Q25" s="3">
        <v>192</v>
      </c>
      <c r="R25" s="3">
        <v>193</v>
      </c>
    </row>
    <row r="26" spans="6:18" x14ac:dyDescent="0.25">
      <c r="F26" s="1" t="s">
        <v>21</v>
      </c>
      <c r="G26" s="3">
        <v>7</v>
      </c>
      <c r="H26" s="3">
        <v>7</v>
      </c>
      <c r="I26" s="3">
        <v>7</v>
      </c>
      <c r="J26" s="3">
        <v>7</v>
      </c>
      <c r="K26" s="3">
        <v>7</v>
      </c>
      <c r="L26" s="3">
        <v>7</v>
      </c>
      <c r="M26" s="3">
        <v>7</v>
      </c>
      <c r="N26" s="3">
        <v>7</v>
      </c>
      <c r="O26" s="3">
        <v>7</v>
      </c>
      <c r="P26" s="3">
        <v>7</v>
      </c>
      <c r="Q26" s="3">
        <v>7</v>
      </c>
      <c r="R26" s="3">
        <v>7</v>
      </c>
    </row>
    <row r="27" spans="6:18" x14ac:dyDescent="0.25">
      <c r="F27" s="1" t="s">
        <v>19</v>
      </c>
      <c r="G27" s="2">
        <f>SUM(G20:G26)</f>
        <v>231428</v>
      </c>
      <c r="H27" s="2">
        <f t="shared" ref="H27:R27" si="1">SUM(H20:H26)</f>
        <v>231517</v>
      </c>
      <c r="I27" s="2">
        <f t="shared" si="1"/>
        <v>231517</v>
      </c>
      <c r="J27" s="2">
        <f t="shared" si="1"/>
        <v>231538</v>
      </c>
      <c r="K27" s="2">
        <f t="shared" si="1"/>
        <v>231171</v>
      </c>
      <c r="L27" s="2">
        <f t="shared" si="1"/>
        <v>231112</v>
      </c>
      <c r="M27" s="2">
        <f t="shared" si="1"/>
        <v>230953</v>
      </c>
      <c r="N27" s="2">
        <f t="shared" si="1"/>
        <v>230726</v>
      </c>
      <c r="O27" s="2">
        <f t="shared" si="1"/>
        <v>230942</v>
      </c>
      <c r="P27" s="2">
        <f t="shared" si="1"/>
        <v>231948</v>
      </c>
      <c r="Q27" s="2">
        <f t="shared" si="1"/>
        <v>232637</v>
      </c>
      <c r="R27" s="2">
        <f t="shared" si="1"/>
        <v>232973</v>
      </c>
    </row>
    <row r="28" spans="6:18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6:18" x14ac:dyDescent="0.25">
      <c r="K29" s="18">
        <v>2022</v>
      </c>
      <c r="L29" s="18"/>
      <c r="M29" s="18"/>
    </row>
    <row r="31" spans="6:18" x14ac:dyDescent="0.25">
      <c r="G31" s="1" t="s">
        <v>1</v>
      </c>
      <c r="H31" s="1" t="s">
        <v>2</v>
      </c>
      <c r="I31" s="1" t="s">
        <v>3</v>
      </c>
      <c r="J31" s="1" t="s">
        <v>4</v>
      </c>
      <c r="K31" s="1" t="s">
        <v>5</v>
      </c>
      <c r="L31" s="1" t="s">
        <v>6</v>
      </c>
      <c r="M31" s="1" t="s">
        <v>7</v>
      </c>
      <c r="N31" s="1" t="s">
        <v>8</v>
      </c>
      <c r="O31" s="1" t="s">
        <v>9</v>
      </c>
      <c r="P31" s="1" t="s">
        <v>10</v>
      </c>
      <c r="Q31" s="1" t="s">
        <v>11</v>
      </c>
      <c r="R31" s="1" t="s">
        <v>12</v>
      </c>
    </row>
    <row r="32" spans="6:18" x14ac:dyDescent="0.25">
      <c r="F32" s="1" t="s">
        <v>13</v>
      </c>
      <c r="G32" s="2">
        <v>200667</v>
      </c>
      <c r="H32" s="2">
        <v>200873</v>
      </c>
      <c r="I32" s="2">
        <v>201004</v>
      </c>
      <c r="J32" s="2">
        <v>201109</v>
      </c>
      <c r="K32" s="2">
        <v>201087</v>
      </c>
      <c r="L32" s="2">
        <v>201004</v>
      </c>
      <c r="M32" s="2">
        <v>200930</v>
      </c>
      <c r="N32" s="2">
        <v>200995</v>
      </c>
      <c r="O32" s="2">
        <v>201194</v>
      </c>
      <c r="P32" s="2">
        <v>201841</v>
      </c>
      <c r="Q32" s="2">
        <v>202496</v>
      </c>
      <c r="R32" s="2">
        <v>202833</v>
      </c>
    </row>
    <row r="33" spans="6:18" x14ac:dyDescent="0.25">
      <c r="F33" s="1" t="s">
        <v>14</v>
      </c>
      <c r="G33" s="2">
        <v>27323</v>
      </c>
      <c r="H33" s="2">
        <v>27352</v>
      </c>
      <c r="I33" s="2">
        <v>27344</v>
      </c>
      <c r="J33" s="2">
        <v>27253</v>
      </c>
      <c r="K33" s="2">
        <v>27210</v>
      </c>
      <c r="L33" s="2">
        <v>27174</v>
      </c>
      <c r="M33" s="2">
        <v>27169</v>
      </c>
      <c r="N33" s="2">
        <v>27157</v>
      </c>
      <c r="O33" s="2">
        <v>27158</v>
      </c>
      <c r="P33" s="2">
        <v>27245</v>
      </c>
      <c r="Q33" s="2">
        <v>27463</v>
      </c>
      <c r="R33" s="2">
        <v>27574</v>
      </c>
    </row>
    <row r="34" spans="6:18" x14ac:dyDescent="0.25">
      <c r="F34" s="1" t="s">
        <v>15</v>
      </c>
      <c r="G34" s="2">
        <v>490</v>
      </c>
      <c r="H34" s="2">
        <v>491</v>
      </c>
      <c r="I34" s="2">
        <v>489</v>
      </c>
      <c r="J34" s="2">
        <v>489</v>
      </c>
      <c r="K34" s="2">
        <v>489</v>
      </c>
      <c r="L34" s="2">
        <v>488</v>
      </c>
      <c r="M34" s="2">
        <v>487</v>
      </c>
      <c r="N34" s="2">
        <v>488</v>
      </c>
      <c r="O34" s="2">
        <v>490</v>
      </c>
      <c r="P34" s="2">
        <v>491</v>
      </c>
      <c r="Q34" s="2">
        <v>493</v>
      </c>
      <c r="R34" s="2">
        <v>497</v>
      </c>
    </row>
    <row r="35" spans="6:18" x14ac:dyDescent="0.25">
      <c r="F35" s="1" t="s">
        <v>16</v>
      </c>
      <c r="G35" s="2">
        <v>95</v>
      </c>
      <c r="H35" s="2">
        <v>95</v>
      </c>
      <c r="I35" s="2">
        <v>96</v>
      </c>
      <c r="J35" s="2">
        <v>96</v>
      </c>
      <c r="K35" s="2">
        <v>96</v>
      </c>
      <c r="L35" s="2">
        <v>96</v>
      </c>
      <c r="M35" s="2">
        <v>98</v>
      </c>
      <c r="N35" s="2">
        <v>99</v>
      </c>
      <c r="O35" s="2">
        <v>97</v>
      </c>
      <c r="P35" s="2">
        <v>97</v>
      </c>
      <c r="Q35" s="2">
        <v>97</v>
      </c>
      <c r="R35" s="2">
        <v>96</v>
      </c>
    </row>
    <row r="36" spans="6:18" x14ac:dyDescent="0.25">
      <c r="F36" s="1" t="s">
        <v>17</v>
      </c>
      <c r="G36" s="2">
        <v>7</v>
      </c>
      <c r="H36" s="2">
        <v>7</v>
      </c>
      <c r="I36" s="2">
        <v>7</v>
      </c>
      <c r="J36" s="2">
        <v>7</v>
      </c>
      <c r="K36" s="2">
        <v>7</v>
      </c>
      <c r="L36" s="2">
        <v>7</v>
      </c>
      <c r="M36" s="2">
        <v>7</v>
      </c>
      <c r="N36" s="2">
        <v>7</v>
      </c>
      <c r="O36" s="2">
        <v>7</v>
      </c>
      <c r="P36" s="2">
        <v>7</v>
      </c>
      <c r="Q36" s="2">
        <v>7</v>
      </c>
      <c r="R36" s="2">
        <v>7</v>
      </c>
    </row>
    <row r="37" spans="6:18" x14ac:dyDescent="0.25">
      <c r="F37" s="1" t="s">
        <v>18</v>
      </c>
      <c r="G37" s="3">
        <v>195</v>
      </c>
      <c r="H37" s="3">
        <v>195</v>
      </c>
      <c r="I37" s="3">
        <v>194</v>
      </c>
      <c r="J37" s="3">
        <v>193</v>
      </c>
      <c r="K37" s="3">
        <v>194</v>
      </c>
      <c r="L37" s="3">
        <v>194</v>
      </c>
      <c r="M37" s="3">
        <v>195</v>
      </c>
      <c r="N37" s="3">
        <v>196</v>
      </c>
      <c r="O37" s="3">
        <v>196</v>
      </c>
      <c r="P37" s="3">
        <v>196</v>
      </c>
      <c r="Q37" s="3">
        <v>195</v>
      </c>
      <c r="R37" s="3">
        <v>194</v>
      </c>
    </row>
    <row r="38" spans="6:18" x14ac:dyDescent="0.25">
      <c r="F38" s="1" t="s">
        <v>21</v>
      </c>
      <c r="G38" s="3">
        <v>8</v>
      </c>
      <c r="H38" s="3">
        <v>8</v>
      </c>
      <c r="I38" s="3">
        <v>8</v>
      </c>
      <c r="J38" s="3">
        <v>9</v>
      </c>
      <c r="K38" s="3">
        <v>9</v>
      </c>
      <c r="L38" s="3">
        <v>9</v>
      </c>
      <c r="M38" s="3">
        <v>9</v>
      </c>
      <c r="N38" s="3">
        <v>9</v>
      </c>
      <c r="O38" s="3">
        <v>9</v>
      </c>
      <c r="P38" s="3">
        <v>9</v>
      </c>
      <c r="Q38" s="3">
        <v>9</v>
      </c>
      <c r="R38" s="3">
        <v>8</v>
      </c>
    </row>
    <row r="39" spans="6:18" x14ac:dyDescent="0.25">
      <c r="F39" s="1" t="s">
        <v>19</v>
      </c>
      <c r="G39" s="2">
        <f t="shared" ref="G39:R39" si="2">SUM(G32:G38)</f>
        <v>228785</v>
      </c>
      <c r="H39" s="2">
        <f t="shared" si="2"/>
        <v>229021</v>
      </c>
      <c r="I39" s="2">
        <f t="shared" si="2"/>
        <v>229142</v>
      </c>
      <c r="J39" s="2">
        <f t="shared" si="2"/>
        <v>229156</v>
      </c>
      <c r="K39" s="2">
        <f t="shared" si="2"/>
        <v>229092</v>
      </c>
      <c r="L39" s="2">
        <f t="shared" si="2"/>
        <v>228972</v>
      </c>
      <c r="M39" s="2">
        <f t="shared" si="2"/>
        <v>228895</v>
      </c>
      <c r="N39" s="2">
        <f t="shared" si="2"/>
        <v>228951</v>
      </c>
      <c r="O39" s="2">
        <f t="shared" si="2"/>
        <v>229151</v>
      </c>
      <c r="P39" s="2">
        <f t="shared" si="2"/>
        <v>229886</v>
      </c>
      <c r="Q39" s="2">
        <f t="shared" si="2"/>
        <v>230760</v>
      </c>
      <c r="R39" s="2">
        <f t="shared" si="2"/>
        <v>231209</v>
      </c>
    </row>
    <row r="41" spans="6:18" x14ac:dyDescent="0.25">
      <c r="K41" s="18">
        <v>2021</v>
      </c>
      <c r="L41" s="18"/>
      <c r="M41" s="18"/>
    </row>
    <row r="43" spans="6:18" x14ac:dyDescent="0.25">
      <c r="G43" s="1" t="s">
        <v>1</v>
      </c>
      <c r="H43" s="1" t="s">
        <v>2</v>
      </c>
      <c r="I43" s="1" t="s">
        <v>3</v>
      </c>
      <c r="J43" s="1" t="s">
        <v>4</v>
      </c>
      <c r="K43" s="1" t="s">
        <v>5</v>
      </c>
      <c r="L43" s="1" t="s">
        <v>6</v>
      </c>
      <c r="M43" s="1" t="s">
        <v>7</v>
      </c>
      <c r="N43" s="1" t="s">
        <v>8</v>
      </c>
      <c r="O43" s="1" t="s">
        <v>9</v>
      </c>
      <c r="P43" s="1" t="s">
        <v>10</v>
      </c>
      <c r="Q43" s="1" t="s">
        <v>11</v>
      </c>
      <c r="R43" s="1" t="s">
        <v>12</v>
      </c>
    </row>
    <row r="44" spans="6:18" x14ac:dyDescent="0.25">
      <c r="F44" s="1" t="s">
        <v>13</v>
      </c>
      <c r="G44" s="2">
        <v>197747</v>
      </c>
      <c r="H44" s="2">
        <v>198046</v>
      </c>
      <c r="I44" s="2">
        <v>198280</v>
      </c>
      <c r="J44" s="2">
        <v>198337</v>
      </c>
      <c r="K44" s="2">
        <v>198399</v>
      </c>
      <c r="L44" s="2">
        <v>198332</v>
      </c>
      <c r="M44" s="2">
        <v>198308</v>
      </c>
      <c r="N44" s="2">
        <v>198481</v>
      </c>
      <c r="O44" s="2">
        <v>198865</v>
      </c>
      <c r="P44" s="2">
        <v>199652</v>
      </c>
      <c r="Q44" s="2">
        <v>200087</v>
      </c>
      <c r="R44" s="2">
        <v>200510</v>
      </c>
    </row>
    <row r="45" spans="6:18" x14ac:dyDescent="0.25">
      <c r="F45" s="1" t="s">
        <v>14</v>
      </c>
      <c r="G45" s="2">
        <v>26973</v>
      </c>
      <c r="H45" s="2">
        <v>27011</v>
      </c>
      <c r="I45" s="2">
        <v>26990</v>
      </c>
      <c r="J45" s="2">
        <v>27040</v>
      </c>
      <c r="K45" s="2">
        <v>27041</v>
      </c>
      <c r="L45" s="2">
        <v>27040</v>
      </c>
      <c r="M45" s="2">
        <v>27033</v>
      </c>
      <c r="N45" s="2">
        <v>27026</v>
      </c>
      <c r="O45" s="2">
        <v>27021</v>
      </c>
      <c r="P45" s="2">
        <v>27132</v>
      </c>
      <c r="Q45" s="2">
        <v>27237</v>
      </c>
      <c r="R45" s="2">
        <v>27318</v>
      </c>
    </row>
    <row r="46" spans="6:18" x14ac:dyDescent="0.25">
      <c r="F46" s="1" t="s">
        <v>15</v>
      </c>
      <c r="G46" s="2">
        <v>487</v>
      </c>
      <c r="H46" s="2">
        <v>485</v>
      </c>
      <c r="I46" s="2">
        <v>484</v>
      </c>
      <c r="J46" s="2">
        <v>484</v>
      </c>
      <c r="K46" s="2">
        <v>482</v>
      </c>
      <c r="L46" s="2">
        <v>481</v>
      </c>
      <c r="M46" s="2">
        <v>481</v>
      </c>
      <c r="N46" s="2">
        <v>481</v>
      </c>
      <c r="O46" s="2">
        <v>481</v>
      </c>
      <c r="P46" s="2">
        <v>484</v>
      </c>
      <c r="Q46" s="2">
        <v>485</v>
      </c>
      <c r="R46" s="2">
        <v>490</v>
      </c>
    </row>
    <row r="47" spans="6:18" x14ac:dyDescent="0.25">
      <c r="F47" s="1" t="s">
        <v>16</v>
      </c>
      <c r="G47" s="2">
        <v>92</v>
      </c>
      <c r="H47" s="2">
        <v>93</v>
      </c>
      <c r="I47" s="2">
        <v>93</v>
      </c>
      <c r="J47" s="2">
        <v>94</v>
      </c>
      <c r="K47" s="2">
        <v>94</v>
      </c>
      <c r="L47" s="2">
        <v>94</v>
      </c>
      <c r="M47" s="2">
        <v>95</v>
      </c>
      <c r="N47" s="2">
        <v>96</v>
      </c>
      <c r="O47" s="2">
        <v>97</v>
      </c>
      <c r="P47" s="2">
        <v>97</v>
      </c>
      <c r="Q47" s="2">
        <v>98</v>
      </c>
      <c r="R47" s="2">
        <v>98</v>
      </c>
    </row>
    <row r="48" spans="6:18" x14ac:dyDescent="0.25">
      <c r="F48" s="1" t="s">
        <v>17</v>
      </c>
      <c r="G48" s="2">
        <v>7</v>
      </c>
      <c r="H48" s="2">
        <v>7</v>
      </c>
      <c r="I48" s="2">
        <v>7</v>
      </c>
      <c r="J48" s="2">
        <v>7</v>
      </c>
      <c r="K48" s="2">
        <v>7</v>
      </c>
      <c r="L48" s="2">
        <v>7</v>
      </c>
      <c r="M48" s="2">
        <v>7</v>
      </c>
      <c r="N48" s="2">
        <v>7</v>
      </c>
      <c r="O48" s="2">
        <v>7</v>
      </c>
      <c r="P48" s="2">
        <v>7</v>
      </c>
      <c r="Q48" s="2">
        <v>7</v>
      </c>
      <c r="R48" s="2">
        <v>7</v>
      </c>
    </row>
    <row r="49" spans="6:18" x14ac:dyDescent="0.25">
      <c r="F49" s="1" t="s">
        <v>18</v>
      </c>
      <c r="G49" s="3">
        <v>193</v>
      </c>
      <c r="H49" s="3">
        <v>193</v>
      </c>
      <c r="I49" s="3">
        <v>195</v>
      </c>
      <c r="J49" s="3">
        <v>195</v>
      </c>
      <c r="K49" s="3">
        <v>195</v>
      </c>
      <c r="L49" s="3">
        <v>197</v>
      </c>
      <c r="M49" s="3">
        <v>197</v>
      </c>
      <c r="N49" s="3">
        <v>197</v>
      </c>
      <c r="O49" s="3">
        <v>197</v>
      </c>
      <c r="P49" s="3">
        <v>197</v>
      </c>
      <c r="Q49" s="3">
        <v>197</v>
      </c>
      <c r="R49" s="3">
        <v>195</v>
      </c>
    </row>
    <row r="50" spans="6:18" x14ac:dyDescent="0.25">
      <c r="F50" s="1" t="s">
        <v>21</v>
      </c>
      <c r="G50" s="3">
        <v>8</v>
      </c>
      <c r="H50" s="3">
        <v>8</v>
      </c>
      <c r="I50" s="3">
        <v>8</v>
      </c>
      <c r="J50" s="3">
        <v>8</v>
      </c>
      <c r="K50" s="3">
        <v>8</v>
      </c>
      <c r="L50" s="3">
        <v>8</v>
      </c>
      <c r="M50" s="3">
        <v>8</v>
      </c>
      <c r="N50" s="3">
        <v>8</v>
      </c>
      <c r="O50" s="3">
        <v>8</v>
      </c>
      <c r="P50" s="3">
        <v>8</v>
      </c>
      <c r="Q50" s="3">
        <v>8</v>
      </c>
      <c r="R50" s="3">
        <v>8</v>
      </c>
    </row>
    <row r="51" spans="6:18" x14ac:dyDescent="0.25">
      <c r="F51" s="1" t="s">
        <v>19</v>
      </c>
      <c r="G51" s="2">
        <f>SUM(G44:G50)</f>
        <v>225507</v>
      </c>
      <c r="H51" s="2">
        <f t="shared" ref="H51:R51" si="3">SUM(H44:H50)</f>
        <v>225843</v>
      </c>
      <c r="I51" s="2">
        <f t="shared" si="3"/>
        <v>226057</v>
      </c>
      <c r="J51" s="2">
        <f t="shared" si="3"/>
        <v>226165</v>
      </c>
      <c r="K51" s="2">
        <f t="shared" si="3"/>
        <v>226226</v>
      </c>
      <c r="L51" s="2">
        <f t="shared" si="3"/>
        <v>226159</v>
      </c>
      <c r="M51" s="2">
        <f t="shared" si="3"/>
        <v>226129</v>
      </c>
      <c r="N51" s="2">
        <f t="shared" si="3"/>
        <v>226296</v>
      </c>
      <c r="O51" s="2">
        <f t="shared" si="3"/>
        <v>226676</v>
      </c>
      <c r="P51" s="2">
        <f t="shared" si="3"/>
        <v>227577</v>
      </c>
      <c r="Q51" s="2">
        <f t="shared" si="3"/>
        <v>228119</v>
      </c>
      <c r="R51" s="2">
        <f t="shared" si="3"/>
        <v>228626</v>
      </c>
    </row>
    <row r="52" spans="6:18" x14ac:dyDescent="0.25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6:18" x14ac:dyDescent="0.25">
      <c r="K53" s="18">
        <v>2020</v>
      </c>
      <c r="L53" s="18"/>
      <c r="M53" s="18"/>
    </row>
    <row r="55" spans="6:18" x14ac:dyDescent="0.25">
      <c r="G55" s="1" t="s">
        <v>1</v>
      </c>
      <c r="H55" s="1" t="s">
        <v>2</v>
      </c>
      <c r="I55" s="1" t="s">
        <v>3</v>
      </c>
      <c r="J55" s="1" t="s">
        <v>4</v>
      </c>
      <c r="K55" s="1" t="s">
        <v>5</v>
      </c>
      <c r="L55" s="1" t="s">
        <v>6</v>
      </c>
      <c r="M55" s="1" t="s">
        <v>7</v>
      </c>
      <c r="N55" s="1" t="s">
        <v>8</v>
      </c>
      <c r="O55" s="1" t="s">
        <v>9</v>
      </c>
      <c r="P55" s="1" t="s">
        <v>10</v>
      </c>
      <c r="Q55" s="1" t="s">
        <v>11</v>
      </c>
      <c r="R55" s="1" t="s">
        <v>12</v>
      </c>
    </row>
    <row r="56" spans="6:18" x14ac:dyDescent="0.25">
      <c r="F56" s="1" t="s">
        <v>13</v>
      </c>
      <c r="G56" s="2">
        <v>194266</v>
      </c>
      <c r="H56" s="2">
        <v>194516</v>
      </c>
      <c r="I56" s="2">
        <v>194699</v>
      </c>
      <c r="J56" s="2">
        <v>194429</v>
      </c>
      <c r="K56" s="2">
        <v>194478</v>
      </c>
      <c r="L56" s="2">
        <v>194593</v>
      </c>
      <c r="M56" s="2">
        <v>194759</v>
      </c>
      <c r="N56" s="2">
        <v>194934</v>
      </c>
      <c r="O56" s="2">
        <v>195321</v>
      </c>
      <c r="P56" s="2">
        <v>196389</v>
      </c>
      <c r="Q56" s="2">
        <v>196954</v>
      </c>
      <c r="R56" s="2">
        <v>197405</v>
      </c>
    </row>
    <row r="57" spans="6:18" x14ac:dyDescent="0.25">
      <c r="F57" s="1" t="s">
        <v>14</v>
      </c>
      <c r="G57" s="4">
        <v>26862</v>
      </c>
      <c r="H57" s="4">
        <v>26879</v>
      </c>
      <c r="I57" s="4">
        <v>26876</v>
      </c>
      <c r="J57" s="4">
        <v>26755</v>
      </c>
      <c r="K57" s="4">
        <v>26698</v>
      </c>
      <c r="L57" s="4">
        <v>26644</v>
      </c>
      <c r="M57" s="4">
        <v>26618</v>
      </c>
      <c r="N57" s="4">
        <v>26606</v>
      </c>
      <c r="O57" s="4">
        <v>26610</v>
      </c>
      <c r="P57" s="4">
        <v>26713</v>
      </c>
      <c r="Q57" s="4">
        <v>26810</v>
      </c>
      <c r="R57" s="4">
        <v>26906</v>
      </c>
    </row>
    <row r="58" spans="6:18" x14ac:dyDescent="0.25">
      <c r="F58" s="1" t="s">
        <v>15</v>
      </c>
      <c r="G58" s="2">
        <v>480</v>
      </c>
      <c r="H58" s="2">
        <v>480</v>
      </c>
      <c r="I58" s="2">
        <v>476</v>
      </c>
      <c r="J58" s="2">
        <v>479</v>
      </c>
      <c r="K58" s="2">
        <v>479</v>
      </c>
      <c r="L58" s="2">
        <v>479</v>
      </c>
      <c r="M58" s="2">
        <v>479</v>
      </c>
      <c r="N58" s="2">
        <v>482</v>
      </c>
      <c r="O58" s="2">
        <v>482</v>
      </c>
      <c r="P58" s="2">
        <v>486</v>
      </c>
      <c r="Q58" s="2">
        <v>487</v>
      </c>
      <c r="R58" s="2">
        <v>489</v>
      </c>
    </row>
    <row r="59" spans="6:18" x14ac:dyDescent="0.25">
      <c r="F59" s="1" t="s">
        <v>16</v>
      </c>
      <c r="G59" s="2">
        <v>99</v>
      </c>
      <c r="H59" s="2">
        <v>98</v>
      </c>
      <c r="I59" s="2">
        <v>99</v>
      </c>
      <c r="J59" s="2">
        <v>99</v>
      </c>
      <c r="K59" s="2">
        <v>99</v>
      </c>
      <c r="L59" s="2">
        <v>99</v>
      </c>
      <c r="M59" s="2">
        <v>99</v>
      </c>
      <c r="N59" s="2">
        <v>99</v>
      </c>
      <c r="O59" s="2">
        <v>100</v>
      </c>
      <c r="P59" s="2">
        <v>93</v>
      </c>
      <c r="Q59" s="2">
        <v>93</v>
      </c>
      <c r="R59" s="2">
        <v>93</v>
      </c>
    </row>
    <row r="60" spans="6:18" x14ac:dyDescent="0.25">
      <c r="F60" s="1" t="s">
        <v>17</v>
      </c>
      <c r="G60" s="2">
        <v>8</v>
      </c>
      <c r="H60" s="2">
        <v>8</v>
      </c>
      <c r="I60" s="2">
        <v>8</v>
      </c>
      <c r="J60" s="2">
        <v>8</v>
      </c>
      <c r="K60" s="2">
        <v>8</v>
      </c>
      <c r="L60" s="2">
        <v>7</v>
      </c>
      <c r="M60" s="2">
        <v>7</v>
      </c>
      <c r="N60" s="2">
        <v>7</v>
      </c>
      <c r="O60" s="2">
        <v>7</v>
      </c>
      <c r="P60" s="2">
        <v>7</v>
      </c>
      <c r="Q60" s="2">
        <v>7</v>
      </c>
      <c r="R60" s="2">
        <v>7</v>
      </c>
    </row>
    <row r="61" spans="6:18" x14ac:dyDescent="0.25">
      <c r="F61" s="1" t="s">
        <v>18</v>
      </c>
      <c r="G61" s="3">
        <v>186</v>
      </c>
      <c r="H61" s="3">
        <v>186</v>
      </c>
      <c r="I61" s="3">
        <v>185</v>
      </c>
      <c r="J61" s="3">
        <v>185</v>
      </c>
      <c r="K61" s="3">
        <v>186</v>
      </c>
      <c r="L61" s="3">
        <v>186</v>
      </c>
      <c r="M61" s="3">
        <v>186</v>
      </c>
      <c r="N61" s="3">
        <v>186</v>
      </c>
      <c r="O61" s="3">
        <v>186</v>
      </c>
      <c r="P61" s="3">
        <v>194</v>
      </c>
      <c r="Q61" s="3">
        <v>196</v>
      </c>
      <c r="R61" s="3">
        <v>196</v>
      </c>
    </row>
    <row r="62" spans="6:18" x14ac:dyDescent="0.25">
      <c r="F62" s="1" t="s">
        <v>21</v>
      </c>
      <c r="G62" s="3">
        <v>9</v>
      </c>
      <c r="H62" s="3">
        <v>9</v>
      </c>
      <c r="I62" s="3">
        <v>9</v>
      </c>
      <c r="J62" s="3">
        <v>9</v>
      </c>
      <c r="K62" s="3">
        <v>8</v>
      </c>
      <c r="L62" s="3">
        <v>8</v>
      </c>
      <c r="M62" s="3">
        <v>8</v>
      </c>
      <c r="N62" s="3">
        <v>8</v>
      </c>
      <c r="O62" s="3">
        <v>8</v>
      </c>
      <c r="P62" s="3">
        <v>8</v>
      </c>
      <c r="Q62" s="3">
        <v>8</v>
      </c>
      <c r="R62" s="3">
        <v>8</v>
      </c>
    </row>
    <row r="63" spans="6:18" x14ac:dyDescent="0.25">
      <c r="F63" s="1" t="s">
        <v>19</v>
      </c>
      <c r="G63" s="2">
        <f>SUM(G56:G62)</f>
        <v>221910</v>
      </c>
      <c r="H63" s="2">
        <f t="shared" ref="H63:R63" si="4">SUM(H56:H62)</f>
        <v>222176</v>
      </c>
      <c r="I63" s="2">
        <f t="shared" si="4"/>
        <v>222352</v>
      </c>
      <c r="J63" s="2">
        <f t="shared" si="4"/>
        <v>221964</v>
      </c>
      <c r="K63" s="2">
        <f t="shared" si="4"/>
        <v>221956</v>
      </c>
      <c r="L63" s="2">
        <f t="shared" si="4"/>
        <v>222016</v>
      </c>
      <c r="M63" s="2">
        <f t="shared" si="4"/>
        <v>222156</v>
      </c>
      <c r="N63" s="2">
        <f t="shared" si="4"/>
        <v>222322</v>
      </c>
      <c r="O63" s="2">
        <f t="shared" si="4"/>
        <v>222714</v>
      </c>
      <c r="P63" s="2">
        <f t="shared" si="4"/>
        <v>223890</v>
      </c>
      <c r="Q63" s="2">
        <f t="shared" si="4"/>
        <v>224555</v>
      </c>
      <c r="R63" s="2">
        <f t="shared" si="4"/>
        <v>225104</v>
      </c>
    </row>
    <row r="65" spans="6:20" x14ac:dyDescent="0.25">
      <c r="K65" s="18">
        <v>2019</v>
      </c>
      <c r="L65" s="18"/>
      <c r="M65" s="18"/>
    </row>
    <row r="67" spans="6:20" x14ac:dyDescent="0.25">
      <c r="G67" s="1" t="s">
        <v>1</v>
      </c>
      <c r="H67" s="1" t="s">
        <v>2</v>
      </c>
      <c r="I67" s="1" t="s">
        <v>3</v>
      </c>
      <c r="J67" s="1" t="s">
        <v>4</v>
      </c>
      <c r="K67" s="1" t="s">
        <v>5</v>
      </c>
      <c r="L67" s="1" t="s">
        <v>6</v>
      </c>
      <c r="M67" s="1" t="s">
        <v>7</v>
      </c>
      <c r="N67" s="1" t="s">
        <v>8</v>
      </c>
      <c r="O67" s="1" t="s">
        <v>9</v>
      </c>
      <c r="P67" s="1" t="s">
        <v>10</v>
      </c>
      <c r="Q67" s="1" t="s">
        <v>11</v>
      </c>
      <c r="R67" s="1" t="s">
        <v>12</v>
      </c>
    </row>
    <row r="68" spans="6:20" x14ac:dyDescent="0.25">
      <c r="F68" s="1" t="s">
        <v>13</v>
      </c>
      <c r="G68" s="2">
        <v>190816</v>
      </c>
      <c r="H68" s="2">
        <v>191181</v>
      </c>
      <c r="I68" s="2">
        <v>191240</v>
      </c>
      <c r="J68" s="2">
        <v>191097</v>
      </c>
      <c r="K68" s="2">
        <v>190896</v>
      </c>
      <c r="L68" s="2">
        <v>190735</v>
      </c>
      <c r="M68" s="2">
        <v>190627</v>
      </c>
      <c r="N68" s="2">
        <v>190658</v>
      </c>
      <c r="O68" s="2">
        <v>191291</v>
      </c>
      <c r="P68" s="2">
        <v>192838</v>
      </c>
      <c r="Q68" s="2">
        <v>193448</v>
      </c>
      <c r="R68" s="2">
        <v>193905</v>
      </c>
    </row>
    <row r="69" spans="6:20" x14ac:dyDescent="0.25">
      <c r="F69" s="1" t="s">
        <v>14</v>
      </c>
      <c r="G69" s="2">
        <v>26546</v>
      </c>
      <c r="H69" s="2">
        <v>26586</v>
      </c>
      <c r="I69" s="2">
        <v>26565</v>
      </c>
      <c r="J69" s="2">
        <v>26466</v>
      </c>
      <c r="K69" s="2">
        <v>26387</v>
      </c>
      <c r="L69" s="2">
        <v>26320</v>
      </c>
      <c r="M69" s="2">
        <v>26277</v>
      </c>
      <c r="N69" s="2">
        <v>26269</v>
      </c>
      <c r="O69" s="2">
        <v>26301</v>
      </c>
      <c r="P69" s="2">
        <v>26527</v>
      </c>
      <c r="Q69" s="2">
        <v>26674</v>
      </c>
      <c r="R69" s="2">
        <v>26798</v>
      </c>
    </row>
    <row r="70" spans="6:20" x14ac:dyDescent="0.25">
      <c r="F70" s="1" t="s">
        <v>15</v>
      </c>
      <c r="G70" s="2">
        <v>476</v>
      </c>
      <c r="H70" s="2">
        <v>480</v>
      </c>
      <c r="I70" s="2">
        <v>479</v>
      </c>
      <c r="J70" s="2">
        <v>480</v>
      </c>
      <c r="K70" s="2">
        <v>478</v>
      </c>
      <c r="L70" s="2">
        <v>479</v>
      </c>
      <c r="M70" s="2">
        <v>479</v>
      </c>
      <c r="N70" s="2">
        <v>479</v>
      </c>
      <c r="O70" s="2">
        <v>481</v>
      </c>
      <c r="P70" s="2">
        <v>482</v>
      </c>
      <c r="Q70" s="2">
        <v>482</v>
      </c>
      <c r="R70" s="2">
        <v>480</v>
      </c>
    </row>
    <row r="71" spans="6:20" x14ac:dyDescent="0.25">
      <c r="F71" s="1" t="s">
        <v>16</v>
      </c>
      <c r="G71" s="2">
        <v>87</v>
      </c>
      <c r="H71" s="2">
        <v>87</v>
      </c>
      <c r="I71" s="2">
        <v>86</v>
      </c>
      <c r="J71" s="2">
        <v>85</v>
      </c>
      <c r="K71" s="2">
        <v>84</v>
      </c>
      <c r="L71" s="2">
        <v>84</v>
      </c>
      <c r="M71" s="2">
        <v>86</v>
      </c>
      <c r="N71" s="2">
        <v>89</v>
      </c>
      <c r="O71" s="2">
        <v>89</v>
      </c>
      <c r="P71" s="2">
        <v>96</v>
      </c>
      <c r="Q71" s="2">
        <v>97</v>
      </c>
      <c r="R71" s="2">
        <v>97</v>
      </c>
    </row>
    <row r="72" spans="6:20" x14ac:dyDescent="0.25">
      <c r="F72" s="1" t="s">
        <v>17</v>
      </c>
      <c r="G72" s="2">
        <v>8</v>
      </c>
      <c r="H72" s="2">
        <v>8</v>
      </c>
      <c r="I72" s="2">
        <v>7</v>
      </c>
      <c r="J72" s="2">
        <v>7</v>
      </c>
      <c r="K72" s="2">
        <v>7</v>
      </c>
      <c r="L72" s="2">
        <v>7</v>
      </c>
      <c r="M72" s="2">
        <v>8</v>
      </c>
      <c r="N72" s="2">
        <v>8</v>
      </c>
      <c r="O72" s="2">
        <v>8</v>
      </c>
      <c r="P72" s="2">
        <v>8</v>
      </c>
      <c r="Q72" s="2">
        <v>8</v>
      </c>
      <c r="R72" s="2">
        <v>8</v>
      </c>
    </row>
    <row r="73" spans="6:20" x14ac:dyDescent="0.25">
      <c r="F73" s="1" t="s">
        <v>18</v>
      </c>
      <c r="G73" s="3">
        <v>190</v>
      </c>
      <c r="H73" s="3">
        <v>189</v>
      </c>
      <c r="I73" s="3">
        <v>189</v>
      </c>
      <c r="J73" s="3">
        <v>190</v>
      </c>
      <c r="K73" s="3">
        <v>192</v>
      </c>
      <c r="L73" s="3">
        <v>192</v>
      </c>
      <c r="M73" s="3">
        <v>192</v>
      </c>
      <c r="N73" s="3">
        <v>190</v>
      </c>
      <c r="O73" s="3">
        <v>187</v>
      </c>
      <c r="P73" s="3">
        <v>183</v>
      </c>
      <c r="Q73" s="3">
        <v>185</v>
      </c>
      <c r="R73" s="3">
        <v>186</v>
      </c>
    </row>
    <row r="74" spans="6:20" x14ac:dyDescent="0.25">
      <c r="F74" s="1" t="s">
        <v>21</v>
      </c>
      <c r="G74" s="3">
        <v>9</v>
      </c>
      <c r="H74" s="3">
        <v>9</v>
      </c>
      <c r="I74" s="3">
        <v>9</v>
      </c>
      <c r="J74" s="3">
        <v>9</v>
      </c>
      <c r="K74" s="3">
        <v>9</v>
      </c>
      <c r="L74" s="3">
        <v>9</v>
      </c>
      <c r="M74" s="3">
        <v>9</v>
      </c>
      <c r="N74" s="3">
        <v>9</v>
      </c>
      <c r="O74" s="3">
        <v>9</v>
      </c>
      <c r="P74" s="3">
        <v>9</v>
      </c>
      <c r="Q74" s="3">
        <v>9</v>
      </c>
      <c r="R74" s="3">
        <v>9</v>
      </c>
    </row>
    <row r="75" spans="6:20" x14ac:dyDescent="0.25">
      <c r="F75" s="1" t="s">
        <v>19</v>
      </c>
      <c r="G75" s="2">
        <f>SUM(G68:G74)</f>
        <v>218132</v>
      </c>
      <c r="H75" s="2">
        <f t="shared" ref="H75:R75" si="5">SUM(H68:H74)</f>
        <v>218540</v>
      </c>
      <c r="I75" s="2">
        <f t="shared" si="5"/>
        <v>218575</v>
      </c>
      <c r="J75" s="2">
        <f t="shared" si="5"/>
        <v>218334</v>
      </c>
      <c r="K75" s="2">
        <f t="shared" si="5"/>
        <v>218053</v>
      </c>
      <c r="L75" s="2">
        <f t="shared" si="5"/>
        <v>217826</v>
      </c>
      <c r="M75" s="2">
        <f t="shared" si="5"/>
        <v>217678</v>
      </c>
      <c r="N75" s="2">
        <f t="shared" si="5"/>
        <v>217702</v>
      </c>
      <c r="O75" s="2">
        <f t="shared" si="5"/>
        <v>218366</v>
      </c>
      <c r="P75" s="2">
        <f t="shared" si="5"/>
        <v>220143</v>
      </c>
      <c r="Q75" s="2">
        <f t="shared" si="5"/>
        <v>220903</v>
      </c>
      <c r="R75" s="2">
        <f t="shared" si="5"/>
        <v>221483</v>
      </c>
    </row>
    <row r="76" spans="6:20" x14ac:dyDescent="0.25">
      <c r="T76" s="2"/>
    </row>
    <row r="77" spans="6:20" x14ac:dyDescent="0.25">
      <c r="K77" s="18">
        <v>2018</v>
      </c>
      <c r="L77" s="18"/>
      <c r="M77" s="18"/>
    </row>
    <row r="79" spans="6:20" x14ac:dyDescent="0.25">
      <c r="G79" s="1" t="s">
        <v>1</v>
      </c>
      <c r="H79" s="1" t="s">
        <v>2</v>
      </c>
      <c r="I79" s="1" t="s">
        <v>3</v>
      </c>
      <c r="J79" s="1" t="s">
        <v>4</v>
      </c>
      <c r="K79" s="1" t="s">
        <v>5</v>
      </c>
      <c r="L79" s="1" t="s">
        <v>6</v>
      </c>
      <c r="M79" s="1" t="s">
        <v>7</v>
      </c>
      <c r="N79" s="1" t="s">
        <v>8</v>
      </c>
      <c r="O79" s="1" t="s">
        <v>9</v>
      </c>
      <c r="P79" s="1" t="s">
        <v>10</v>
      </c>
      <c r="Q79" s="1" t="s">
        <v>11</v>
      </c>
      <c r="R79" s="1" t="s">
        <v>12</v>
      </c>
    </row>
    <row r="80" spans="6:20" x14ac:dyDescent="0.25">
      <c r="F80" s="1" t="s">
        <v>20</v>
      </c>
      <c r="G80" s="2">
        <v>725</v>
      </c>
      <c r="H80" s="2">
        <v>751</v>
      </c>
      <c r="I80" s="2">
        <v>707</v>
      </c>
      <c r="J80" s="2">
        <v>366</v>
      </c>
      <c r="K80" s="2">
        <v>505</v>
      </c>
      <c r="L80" s="2">
        <v>467</v>
      </c>
      <c r="M80" s="2">
        <v>506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</row>
    <row r="81" spans="6:18" x14ac:dyDescent="0.25">
      <c r="F81" s="1" t="s">
        <v>13</v>
      </c>
      <c r="G81" s="2">
        <v>186631</v>
      </c>
      <c r="H81" s="2">
        <v>186836</v>
      </c>
      <c r="I81" s="2">
        <v>186988</v>
      </c>
      <c r="J81" s="2">
        <v>186933</v>
      </c>
      <c r="K81" s="2">
        <v>186735</v>
      </c>
      <c r="L81" s="2">
        <v>186713</v>
      </c>
      <c r="M81" s="2">
        <v>186674</v>
      </c>
      <c r="N81" s="2">
        <v>187282</v>
      </c>
      <c r="O81" s="2">
        <v>187869</v>
      </c>
      <c r="P81" s="2">
        <v>189161</v>
      </c>
      <c r="Q81" s="2">
        <v>190056</v>
      </c>
      <c r="R81" s="2">
        <v>190498</v>
      </c>
    </row>
    <row r="82" spans="6:18" x14ac:dyDescent="0.25">
      <c r="F82" s="1" t="s">
        <v>14</v>
      </c>
      <c r="G82" s="2">
        <v>26212</v>
      </c>
      <c r="H82" s="2">
        <v>26234</v>
      </c>
      <c r="I82" s="2">
        <v>26243</v>
      </c>
      <c r="J82" s="2">
        <v>26195</v>
      </c>
      <c r="K82" s="2">
        <v>26136</v>
      </c>
      <c r="L82" s="2">
        <v>26057</v>
      </c>
      <c r="M82" s="2">
        <v>26017</v>
      </c>
      <c r="N82" s="2">
        <v>26009</v>
      </c>
      <c r="O82" s="2">
        <v>26019</v>
      </c>
      <c r="P82" s="2">
        <v>26203</v>
      </c>
      <c r="Q82" s="2">
        <v>26398</v>
      </c>
      <c r="R82" s="2">
        <v>26497</v>
      </c>
    </row>
    <row r="83" spans="6:18" x14ac:dyDescent="0.25">
      <c r="F83" s="1" t="s">
        <v>15</v>
      </c>
      <c r="G83" s="2">
        <v>467</v>
      </c>
      <c r="H83" s="2">
        <v>469</v>
      </c>
      <c r="I83" s="2">
        <v>472</v>
      </c>
      <c r="J83" s="2">
        <v>463</v>
      </c>
      <c r="K83" s="2">
        <v>461</v>
      </c>
      <c r="L83" s="2">
        <v>460</v>
      </c>
      <c r="M83" s="2">
        <v>468</v>
      </c>
      <c r="N83" s="2">
        <v>473</v>
      </c>
      <c r="O83" s="2">
        <v>473</v>
      </c>
      <c r="P83" s="2">
        <v>475</v>
      </c>
      <c r="Q83" s="2">
        <v>477</v>
      </c>
      <c r="R83" s="2">
        <v>477</v>
      </c>
    </row>
    <row r="84" spans="6:18" x14ac:dyDescent="0.25">
      <c r="F84" s="1" t="s">
        <v>16</v>
      </c>
      <c r="G84" s="2">
        <v>87</v>
      </c>
      <c r="H84" s="2">
        <v>86</v>
      </c>
      <c r="I84" s="2">
        <v>86</v>
      </c>
      <c r="J84" s="2">
        <v>86</v>
      </c>
      <c r="K84" s="2">
        <v>86</v>
      </c>
      <c r="L84" s="2">
        <v>85</v>
      </c>
      <c r="M84" s="2">
        <v>85</v>
      </c>
      <c r="N84" s="2">
        <v>85</v>
      </c>
      <c r="O84" s="2">
        <v>86</v>
      </c>
      <c r="P84" s="2">
        <v>85</v>
      </c>
      <c r="Q84" s="2">
        <v>85</v>
      </c>
      <c r="R84" s="2">
        <v>87</v>
      </c>
    </row>
    <row r="85" spans="6:18" x14ac:dyDescent="0.25">
      <c r="F85" s="1" t="s">
        <v>17</v>
      </c>
      <c r="G85" s="2">
        <v>7</v>
      </c>
      <c r="H85" s="2">
        <v>7</v>
      </c>
      <c r="I85" s="2">
        <v>7</v>
      </c>
      <c r="J85" s="2">
        <v>10</v>
      </c>
      <c r="K85" s="2">
        <v>10</v>
      </c>
      <c r="L85" s="2">
        <v>10</v>
      </c>
      <c r="M85" s="2">
        <v>10</v>
      </c>
      <c r="N85" s="2">
        <v>10</v>
      </c>
      <c r="O85" s="2">
        <v>8</v>
      </c>
      <c r="P85" s="2">
        <v>8</v>
      </c>
      <c r="Q85" s="2">
        <v>8</v>
      </c>
      <c r="R85" s="2">
        <v>8</v>
      </c>
    </row>
    <row r="86" spans="6:18" x14ac:dyDescent="0.25">
      <c r="F86" s="1" t="s">
        <v>18</v>
      </c>
      <c r="G86" s="3">
        <v>192</v>
      </c>
      <c r="H86" s="3">
        <v>192</v>
      </c>
      <c r="I86" s="3">
        <v>193</v>
      </c>
      <c r="J86" s="3">
        <v>191</v>
      </c>
      <c r="K86" s="3">
        <v>191</v>
      </c>
      <c r="L86" s="3">
        <v>192</v>
      </c>
      <c r="M86" s="3">
        <v>192</v>
      </c>
      <c r="N86" s="3">
        <v>192</v>
      </c>
      <c r="O86" s="3">
        <v>192</v>
      </c>
      <c r="P86" s="3">
        <v>189</v>
      </c>
      <c r="Q86" s="3">
        <v>190</v>
      </c>
      <c r="R86" s="3">
        <v>191</v>
      </c>
    </row>
    <row r="87" spans="6:18" x14ac:dyDescent="0.25">
      <c r="F87" s="1" t="s">
        <v>21</v>
      </c>
      <c r="G87" s="3">
        <v>11</v>
      </c>
      <c r="H87" s="3">
        <v>11</v>
      </c>
      <c r="I87" s="3">
        <v>11</v>
      </c>
      <c r="J87" s="3">
        <v>11</v>
      </c>
      <c r="K87" s="3">
        <v>11</v>
      </c>
      <c r="L87" s="3">
        <v>11</v>
      </c>
      <c r="M87" s="3">
        <v>11</v>
      </c>
      <c r="N87" s="3">
        <v>10</v>
      </c>
      <c r="O87" s="3">
        <v>8</v>
      </c>
      <c r="P87" s="3">
        <v>9</v>
      </c>
      <c r="Q87" s="3">
        <v>9</v>
      </c>
      <c r="R87" s="3">
        <v>9</v>
      </c>
    </row>
    <row r="88" spans="6:18" x14ac:dyDescent="0.25">
      <c r="F88" s="1" t="s">
        <v>19</v>
      </c>
      <c r="G88" s="2">
        <f>SUM(G80:G87)</f>
        <v>214332</v>
      </c>
      <c r="H88" s="2">
        <f t="shared" ref="H88:R88" si="6">SUM(H80:H87)</f>
        <v>214586</v>
      </c>
      <c r="I88" s="2">
        <f t="shared" si="6"/>
        <v>214707</v>
      </c>
      <c r="J88" s="2">
        <f t="shared" si="6"/>
        <v>214255</v>
      </c>
      <c r="K88" s="2">
        <f t="shared" si="6"/>
        <v>214135</v>
      </c>
      <c r="L88" s="2">
        <f t="shared" si="6"/>
        <v>213995</v>
      </c>
      <c r="M88" s="2">
        <f t="shared" si="6"/>
        <v>213963</v>
      </c>
      <c r="N88" s="2">
        <f t="shared" si="6"/>
        <v>214061</v>
      </c>
      <c r="O88" s="2">
        <f t="shared" si="6"/>
        <v>214655</v>
      </c>
      <c r="P88" s="2">
        <f t="shared" si="6"/>
        <v>216130</v>
      </c>
      <c r="Q88" s="2">
        <f t="shared" si="6"/>
        <v>217223</v>
      </c>
      <c r="R88" s="2">
        <f t="shared" si="6"/>
        <v>217767</v>
      </c>
    </row>
    <row r="90" spans="6:18" x14ac:dyDescent="0.25">
      <c r="J90" s="2"/>
      <c r="K90" s="2"/>
      <c r="L90" s="2"/>
      <c r="M90" s="2"/>
      <c r="N90" s="2"/>
      <c r="O90" s="2"/>
    </row>
  </sheetData>
  <mergeCells count="9">
    <mergeCell ref="K2:M2"/>
    <mergeCell ref="K65:M65"/>
    <mergeCell ref="K77:M77"/>
    <mergeCell ref="K17:M17"/>
    <mergeCell ref="K3:M3"/>
    <mergeCell ref="K29:M29"/>
    <mergeCell ref="K41:M41"/>
    <mergeCell ref="K53:M53"/>
    <mergeCell ref="K4:M4"/>
  </mergeCells>
  <phoneticPr fontId="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DA81-5FFA-456D-9BD8-3974B14D50F1}">
  <dimension ref="A4:CB18"/>
  <sheetViews>
    <sheetView workbookViewId="0">
      <selection activeCell="D19" sqref="D19"/>
    </sheetView>
  </sheetViews>
  <sheetFormatPr defaultRowHeight="15" x14ac:dyDescent="0.25"/>
  <cols>
    <col min="1" max="1" width="31.140625" bestFit="1" customWidth="1"/>
    <col min="2" max="4" width="14.42578125" bestFit="1" customWidth="1"/>
    <col min="5" max="11" width="13.28515625" bestFit="1" customWidth="1"/>
    <col min="12" max="16" width="14.42578125" bestFit="1" customWidth="1"/>
    <col min="17" max="23" width="13.28515625" bestFit="1" customWidth="1"/>
    <col min="24" max="28" width="14.42578125" bestFit="1" customWidth="1"/>
    <col min="29" max="35" width="13.28515625" bestFit="1" customWidth="1"/>
    <col min="36" max="40" width="14.42578125" bestFit="1" customWidth="1"/>
    <col min="41" max="47" width="13.28515625" bestFit="1" customWidth="1"/>
    <col min="48" max="52" width="14.42578125" bestFit="1" customWidth="1"/>
    <col min="53" max="59" width="13.28515625" bestFit="1" customWidth="1"/>
    <col min="60" max="64" width="14.42578125" bestFit="1" customWidth="1"/>
    <col min="65" max="71" width="13.28515625" bestFit="1" customWidth="1"/>
    <col min="72" max="76" width="14.42578125" bestFit="1" customWidth="1"/>
    <col min="77" max="80" width="13.28515625" bestFit="1" customWidth="1"/>
  </cols>
  <sheetData>
    <row r="4" spans="1:80" x14ac:dyDescent="0.25">
      <c r="A4" t="s">
        <v>47</v>
      </c>
      <c r="B4" s="15" cm="1">
        <f t="array" ref="B4:CA4">TRANSPOSE('Therms 2018-2024'!A5:A82)</f>
        <v>43101</v>
      </c>
      <c r="C4" s="15">
        <v>43132</v>
      </c>
      <c r="D4" s="15">
        <v>43160</v>
      </c>
      <c r="E4" s="15">
        <v>43191</v>
      </c>
      <c r="F4" s="15">
        <v>43221</v>
      </c>
      <c r="G4" s="15">
        <v>43252</v>
      </c>
      <c r="H4" s="15">
        <v>43282</v>
      </c>
      <c r="I4" s="15">
        <v>43313</v>
      </c>
      <c r="J4" s="15">
        <v>43344</v>
      </c>
      <c r="K4" s="15">
        <v>43374</v>
      </c>
      <c r="L4" s="15">
        <v>43405</v>
      </c>
      <c r="M4" s="15">
        <v>43435</v>
      </c>
      <c r="N4" s="15">
        <v>43466</v>
      </c>
      <c r="O4" s="15">
        <v>43497</v>
      </c>
      <c r="P4" s="15">
        <v>43525</v>
      </c>
      <c r="Q4" s="15">
        <v>43556</v>
      </c>
      <c r="R4" s="15">
        <v>43586</v>
      </c>
      <c r="S4" s="15">
        <v>43617</v>
      </c>
      <c r="T4" s="15">
        <v>43647</v>
      </c>
      <c r="U4" s="15">
        <v>43678</v>
      </c>
      <c r="V4" s="15">
        <v>43709</v>
      </c>
      <c r="W4" s="15">
        <v>43739</v>
      </c>
      <c r="X4" s="15">
        <v>43770</v>
      </c>
      <c r="Y4" s="15">
        <v>43800</v>
      </c>
      <c r="Z4" s="15">
        <v>43831</v>
      </c>
      <c r="AA4" s="15">
        <v>43862</v>
      </c>
      <c r="AB4" s="15">
        <v>43891</v>
      </c>
      <c r="AC4" s="15">
        <v>43922</v>
      </c>
      <c r="AD4" s="15">
        <v>43952</v>
      </c>
      <c r="AE4" s="15">
        <v>43983</v>
      </c>
      <c r="AF4" s="15">
        <v>44013</v>
      </c>
      <c r="AG4" s="15">
        <v>44044</v>
      </c>
      <c r="AH4" s="15">
        <v>44075</v>
      </c>
      <c r="AI4" s="15">
        <v>44105</v>
      </c>
      <c r="AJ4" s="15">
        <v>44136</v>
      </c>
      <c r="AK4" s="15">
        <v>44166</v>
      </c>
      <c r="AL4" s="15">
        <v>44197</v>
      </c>
      <c r="AM4" s="15">
        <v>44228</v>
      </c>
      <c r="AN4" s="15">
        <v>44256</v>
      </c>
      <c r="AO4" s="15">
        <v>44287</v>
      </c>
      <c r="AP4" s="15">
        <v>44317</v>
      </c>
      <c r="AQ4" s="15">
        <v>44348</v>
      </c>
      <c r="AR4" s="15">
        <v>44378</v>
      </c>
      <c r="AS4" s="15">
        <v>44409</v>
      </c>
      <c r="AT4" s="15">
        <v>44440</v>
      </c>
      <c r="AU4" s="15">
        <v>44470</v>
      </c>
      <c r="AV4" s="15">
        <v>44501</v>
      </c>
      <c r="AW4" s="15">
        <v>44531</v>
      </c>
      <c r="AX4" s="15">
        <v>44562</v>
      </c>
      <c r="AY4" s="15">
        <v>44593</v>
      </c>
      <c r="AZ4" s="15">
        <v>44621</v>
      </c>
      <c r="BA4" s="15">
        <v>44652</v>
      </c>
      <c r="BB4" s="15">
        <v>44682</v>
      </c>
      <c r="BC4" s="15">
        <v>44713</v>
      </c>
      <c r="BD4" s="15">
        <v>44743</v>
      </c>
      <c r="BE4" s="15">
        <v>44774</v>
      </c>
      <c r="BF4" s="15">
        <v>44805</v>
      </c>
      <c r="BG4" s="15">
        <v>44835</v>
      </c>
      <c r="BH4" s="15">
        <v>44866</v>
      </c>
      <c r="BI4" s="15">
        <v>44896</v>
      </c>
      <c r="BJ4" s="15">
        <v>44927</v>
      </c>
      <c r="BK4" s="15">
        <v>44958</v>
      </c>
      <c r="BL4" s="15">
        <v>44986</v>
      </c>
      <c r="BM4" s="15">
        <v>45017</v>
      </c>
      <c r="BN4" s="15">
        <v>45047</v>
      </c>
      <c r="BO4" s="15">
        <v>45078</v>
      </c>
      <c r="BP4" s="15">
        <v>45108</v>
      </c>
      <c r="BQ4" s="15">
        <v>45139</v>
      </c>
      <c r="BR4" s="15">
        <v>45170</v>
      </c>
      <c r="BS4" s="15">
        <v>45200</v>
      </c>
      <c r="BT4" s="15">
        <v>45231</v>
      </c>
      <c r="BU4" s="15">
        <v>45261</v>
      </c>
      <c r="BV4" s="15">
        <v>45292</v>
      </c>
      <c r="BW4" s="15">
        <v>45323</v>
      </c>
      <c r="BX4" s="15">
        <v>45352</v>
      </c>
      <c r="BY4" s="15">
        <v>45383</v>
      </c>
      <c r="BZ4" s="15">
        <v>45413</v>
      </c>
      <c r="CA4" s="15">
        <v>45444</v>
      </c>
      <c r="CB4" s="15"/>
    </row>
    <row r="5" spans="1:80" x14ac:dyDescent="0.25">
      <c r="A5" t="s">
        <v>51</v>
      </c>
      <c r="B5" s="5" cm="1">
        <f t="array" ref="B5:CA5">TRANSPOSE('Therms 2018-2024'!B5:B82)</f>
        <v>20829704.56061811</v>
      </c>
      <c r="C5" s="5">
        <v>16357697.821938908</v>
      </c>
      <c r="D5" s="5">
        <v>14131575.726817511</v>
      </c>
      <c r="E5" s="5">
        <v>9273655.3145227358</v>
      </c>
      <c r="F5" s="5">
        <v>5744411.819214317</v>
      </c>
      <c r="G5" s="5">
        <v>3644631.2168223928</v>
      </c>
      <c r="H5" s="5">
        <v>3109836.6971913348</v>
      </c>
      <c r="I5" s="5">
        <v>3111504.1006710464</v>
      </c>
      <c r="J5" s="5">
        <v>3763433.900060433</v>
      </c>
      <c r="K5" s="5">
        <v>8602132.5731086992</v>
      </c>
      <c r="L5" s="5">
        <v>16649457.748725122</v>
      </c>
      <c r="M5" s="5">
        <v>22301604.917750683</v>
      </c>
      <c r="N5" s="5">
        <v>21127127.921285022</v>
      </c>
      <c r="O5" s="5">
        <v>17020957.494531143</v>
      </c>
      <c r="P5" s="5">
        <v>14382332.729983674</v>
      </c>
      <c r="Q5" s="5">
        <v>9454438.0865489114</v>
      </c>
      <c r="R5" s="5">
        <v>6001953.0208063405</v>
      </c>
      <c r="S5" s="5">
        <v>3673706.3233785499</v>
      </c>
      <c r="T5" s="5">
        <v>3078408.4761805134</v>
      </c>
      <c r="U5" s="5">
        <v>3078938.801196483</v>
      </c>
      <c r="V5" s="5">
        <v>3922180.1070021633</v>
      </c>
      <c r="W5" s="5">
        <v>9041686.1170839723</v>
      </c>
      <c r="X5" s="5">
        <v>16939826.735064078</v>
      </c>
      <c r="Y5" s="5">
        <v>22806992.536832273</v>
      </c>
      <c r="Z5" s="5">
        <v>20607858.414171766</v>
      </c>
      <c r="AA5" s="5">
        <v>16766806.165866882</v>
      </c>
      <c r="AB5" s="5">
        <v>14285808.617381226</v>
      </c>
      <c r="AC5" s="5">
        <v>9302594.3276899382</v>
      </c>
      <c r="AD5" s="5">
        <v>5955259.1094608344</v>
      </c>
      <c r="AE5" s="5">
        <v>3820809.9235061603</v>
      </c>
      <c r="AF5" s="5">
        <v>3136662.972265332</v>
      </c>
      <c r="AG5" s="5">
        <v>3139288.8118348983</v>
      </c>
      <c r="AH5" s="5">
        <v>3807403.7225260306</v>
      </c>
      <c r="AI5" s="5">
        <v>8705194.1087627951</v>
      </c>
      <c r="AJ5" s="5">
        <v>16470389.465501796</v>
      </c>
      <c r="AK5" s="5">
        <v>21430780.979166865</v>
      </c>
      <c r="AL5" s="5">
        <v>21065452.513266742</v>
      </c>
      <c r="AM5" s="5">
        <v>17002653.971983522</v>
      </c>
      <c r="AN5" s="5">
        <v>14443728.075661857</v>
      </c>
      <c r="AO5" s="5">
        <v>9422042.668973323</v>
      </c>
      <c r="AP5" s="5">
        <v>5852914.0378218126</v>
      </c>
      <c r="AQ5" s="5">
        <v>3490446.8311222121</v>
      </c>
      <c r="AR5" s="5">
        <v>3284210.6596474224</v>
      </c>
      <c r="AS5" s="5">
        <v>3287083.0684300293</v>
      </c>
      <c r="AT5" s="5">
        <v>3678161.1264601131</v>
      </c>
      <c r="AU5" s="5">
        <v>8888210.4268036671</v>
      </c>
      <c r="AV5" s="5">
        <v>16899262.043483287</v>
      </c>
      <c r="AW5" s="5">
        <v>21767087.785041634</v>
      </c>
      <c r="AX5" s="5">
        <v>21587858.734736834</v>
      </c>
      <c r="AY5" s="5">
        <v>17330966.324624937</v>
      </c>
      <c r="AZ5" s="5">
        <v>14664191.23903594</v>
      </c>
      <c r="BA5" s="5">
        <v>9618386.835607307</v>
      </c>
      <c r="BB5" s="5">
        <v>6121980.6344613172</v>
      </c>
      <c r="BC5" s="5">
        <v>3295172.4277200606</v>
      </c>
      <c r="BD5" s="5">
        <v>3405481.5065336153</v>
      </c>
      <c r="BE5" s="5">
        <v>3408046.3319388824</v>
      </c>
      <c r="BF5" s="5">
        <v>3807632.5147093376</v>
      </c>
      <c r="BG5" s="5">
        <v>9024850.5871097352</v>
      </c>
      <c r="BH5" s="5">
        <v>17166423.536654554</v>
      </c>
      <c r="BI5" s="5">
        <v>21971999.027981654</v>
      </c>
      <c r="BJ5" s="5">
        <v>21939712.363582399</v>
      </c>
      <c r="BK5" s="5">
        <v>17224764.938236449</v>
      </c>
      <c r="BL5" s="5">
        <v>14712070.040334944</v>
      </c>
      <c r="BM5" s="5">
        <v>9511423.6073807087</v>
      </c>
      <c r="BN5" s="5">
        <v>6022495.2871218575</v>
      </c>
      <c r="BO5" s="5">
        <v>3133323.629720707</v>
      </c>
      <c r="BP5" s="5">
        <v>3235231.416144642</v>
      </c>
      <c r="BQ5" s="5">
        <v>1696971.0740500113</v>
      </c>
      <c r="BR5" s="5">
        <v>3700090.7261650194</v>
      </c>
      <c r="BS5" s="5">
        <v>9045864.3171541933</v>
      </c>
      <c r="BT5" s="5">
        <v>17020912.14287734</v>
      </c>
      <c r="BU5" s="5">
        <v>22015297.412013046</v>
      </c>
      <c r="BV5" s="5">
        <v>21986674.604312412</v>
      </c>
      <c r="BW5" s="5">
        <v>17347468.462425198</v>
      </c>
      <c r="BX5" s="5">
        <v>14697637.951106729</v>
      </c>
      <c r="BY5" s="5">
        <v>9380753.0493731815</v>
      </c>
      <c r="BZ5" s="5">
        <v>5905193.3155782092</v>
      </c>
      <c r="CA5" s="5">
        <v>2948508.8583635567</v>
      </c>
      <c r="CB5" s="5"/>
    </row>
    <row r="6" spans="1:80" x14ac:dyDescent="0.25">
      <c r="A6" t="s">
        <v>52</v>
      </c>
      <c r="B6" s="5" cm="1">
        <f t="array" ref="B6:CA6">TRANSPOSE('Therms 2018-2024'!C5:C82)</f>
        <v>14613607.660029434</v>
      </c>
      <c r="C6" s="5">
        <v>11315165.504736131</v>
      </c>
      <c r="D6" s="5">
        <v>9103344.6152471416</v>
      </c>
      <c r="E6" s="5">
        <v>5871006.0993731897</v>
      </c>
      <c r="F6" s="5">
        <v>4161984.7568392199</v>
      </c>
      <c r="G6" s="5">
        <v>3022648.906617065</v>
      </c>
      <c r="H6" s="5">
        <v>2999718.2186653651</v>
      </c>
      <c r="I6" s="5">
        <v>2998973.9145869887</v>
      </c>
      <c r="J6" s="5">
        <v>3369075.5959291793</v>
      </c>
      <c r="K6" s="5">
        <v>6421290.2419277979</v>
      </c>
      <c r="L6" s="5">
        <v>10474303.223748863</v>
      </c>
      <c r="M6" s="5">
        <v>14189637.632980306</v>
      </c>
      <c r="N6" s="5">
        <v>14853300.607932108</v>
      </c>
      <c r="O6" s="5">
        <v>11872180.774175381</v>
      </c>
      <c r="P6" s="5">
        <v>9484536.818317553</v>
      </c>
      <c r="Q6" s="5">
        <v>6162633.5881015919</v>
      </c>
      <c r="R6" s="5">
        <v>4478189.5980950147</v>
      </c>
      <c r="S6" s="5">
        <v>3150663.1401956589</v>
      </c>
      <c r="T6" s="5">
        <v>3112806.7024267702</v>
      </c>
      <c r="U6" s="5">
        <v>3114703.9411617112</v>
      </c>
      <c r="V6" s="5">
        <v>3787984.9158109231</v>
      </c>
      <c r="W6" s="5">
        <v>7163297.2456065919</v>
      </c>
      <c r="X6" s="5">
        <v>11025641.995172838</v>
      </c>
      <c r="Y6" s="5">
        <v>14473775.72704928</v>
      </c>
      <c r="Z6" s="5">
        <v>14054936.215536328</v>
      </c>
      <c r="AA6" s="5">
        <v>11577015.700526508</v>
      </c>
      <c r="AB6" s="5">
        <v>9203898.7099802531</v>
      </c>
      <c r="AC6" s="5">
        <v>5874354.52691771</v>
      </c>
      <c r="AD6" s="5">
        <v>4062056.175251889</v>
      </c>
      <c r="AE6" s="5">
        <v>2786270.6458344939</v>
      </c>
      <c r="AF6" s="5">
        <v>2876529.2349531827</v>
      </c>
      <c r="AG6" s="5">
        <v>2875229.1841348577</v>
      </c>
      <c r="AH6" s="5">
        <v>3725230.9123214236</v>
      </c>
      <c r="AI6" s="5">
        <v>6823229.1690843282</v>
      </c>
      <c r="AJ6" s="5">
        <v>10394633.725068152</v>
      </c>
      <c r="AK6" s="5">
        <v>13424801.668822085</v>
      </c>
      <c r="AL6" s="5">
        <v>14156530.0736912</v>
      </c>
      <c r="AM6" s="5">
        <v>11532955.534008065</v>
      </c>
      <c r="AN6" s="5">
        <v>9294710.4736735895</v>
      </c>
      <c r="AO6" s="5">
        <v>5840920.9252220653</v>
      </c>
      <c r="AP6" s="5">
        <v>3732980.0843475857</v>
      </c>
      <c r="AQ6" s="5">
        <v>2846204.4391848217</v>
      </c>
      <c r="AR6" s="5">
        <v>2940018.2949840114</v>
      </c>
      <c r="AS6" s="5">
        <v>2939339.8627929343</v>
      </c>
      <c r="AT6" s="5">
        <v>3830188.7609942504</v>
      </c>
      <c r="AU6" s="5">
        <v>6924615.6143940352</v>
      </c>
      <c r="AV6" s="5">
        <v>10667676.493526915</v>
      </c>
      <c r="AW6" s="5">
        <v>13723270.175284611</v>
      </c>
      <c r="AX6" s="5">
        <v>14615408.639003942</v>
      </c>
      <c r="AY6" s="5">
        <v>11928219.905087506</v>
      </c>
      <c r="AZ6" s="5">
        <v>9593123.4281090051</v>
      </c>
      <c r="BA6" s="5">
        <v>6233457.7087346287</v>
      </c>
      <c r="BB6" s="5">
        <v>4383320.6316320281</v>
      </c>
      <c r="BC6" s="5">
        <v>2933733.5877529234</v>
      </c>
      <c r="BD6" s="5">
        <v>3034331.9363462911</v>
      </c>
      <c r="BE6" s="5">
        <v>3036378.1359130945</v>
      </c>
      <c r="BF6" s="5">
        <v>4123927.1165577485</v>
      </c>
      <c r="BG6" s="5">
        <v>7248741.4352575624</v>
      </c>
      <c r="BH6" s="5">
        <v>10907320.9837988</v>
      </c>
      <c r="BI6" s="5">
        <v>14328384.482614186</v>
      </c>
      <c r="BJ6" s="5">
        <v>14823977.025691364</v>
      </c>
      <c r="BK6" s="5">
        <v>11788141.434097661</v>
      </c>
      <c r="BL6" s="5">
        <v>9617025.2305267043</v>
      </c>
      <c r="BM6" s="5">
        <v>6171721.6589447446</v>
      </c>
      <c r="BN6" s="5">
        <v>4286633.0583853964</v>
      </c>
      <c r="BO6" s="5">
        <v>2729892.6697778432</v>
      </c>
      <c r="BP6" s="5">
        <v>2816988.323776532</v>
      </c>
      <c r="BQ6" s="5">
        <v>2806856.2501478363</v>
      </c>
      <c r="BR6" s="5">
        <v>3941878.8862117538</v>
      </c>
      <c r="BS6" s="5">
        <v>7231217.7913816888</v>
      </c>
      <c r="BT6" s="5">
        <v>10769584.826955393</v>
      </c>
      <c r="BU6" s="5">
        <v>14629096.131946057</v>
      </c>
      <c r="BV6" s="5">
        <v>14775923.171076516</v>
      </c>
      <c r="BW6" s="5">
        <v>12166648.884801021</v>
      </c>
      <c r="BX6" s="5">
        <v>9757578.2495937459</v>
      </c>
      <c r="BY6" s="5">
        <v>6435002.7339396998</v>
      </c>
      <c r="BZ6" s="5">
        <v>4350081.4755087104</v>
      </c>
      <c r="CA6" s="5">
        <v>2953930.4389312454</v>
      </c>
      <c r="CB6" s="5"/>
    </row>
    <row r="7" spans="1:80" x14ac:dyDescent="0.25">
      <c r="A7" t="s">
        <v>53</v>
      </c>
      <c r="B7" s="6">
        <f>SUM(B5:B6)</f>
        <v>35443312.220647544</v>
      </c>
      <c r="C7" s="6">
        <f t="shared" ref="C7:BN7" si="0">SUM(C5:C6)</f>
        <v>27672863.326675039</v>
      </c>
      <c r="D7" s="6">
        <f t="shared" si="0"/>
        <v>23234920.342064653</v>
      </c>
      <c r="E7" s="6">
        <f t="shared" si="0"/>
        <v>15144661.413895926</v>
      </c>
      <c r="F7" s="6">
        <f t="shared" si="0"/>
        <v>9906396.5760535374</v>
      </c>
      <c r="G7" s="6">
        <f t="shared" si="0"/>
        <v>6667280.1234394573</v>
      </c>
      <c r="H7" s="6">
        <f t="shared" si="0"/>
        <v>6109554.9158567004</v>
      </c>
      <c r="I7" s="6">
        <f t="shared" si="0"/>
        <v>6110478.0152580347</v>
      </c>
      <c r="J7" s="6">
        <f t="shared" si="0"/>
        <v>7132509.4959896123</v>
      </c>
      <c r="K7" s="6">
        <f t="shared" si="0"/>
        <v>15023422.815036498</v>
      </c>
      <c r="L7" s="6">
        <f t="shared" si="0"/>
        <v>27123760.972473986</v>
      </c>
      <c r="M7" s="6">
        <f t="shared" si="0"/>
        <v>36491242.550730988</v>
      </c>
      <c r="N7" s="6">
        <f t="shared" si="0"/>
        <v>35980428.529217131</v>
      </c>
      <c r="O7" s="6">
        <f t="shared" si="0"/>
        <v>28893138.268706523</v>
      </c>
      <c r="P7" s="6">
        <f t="shared" si="0"/>
        <v>23866869.548301227</v>
      </c>
      <c r="Q7" s="6">
        <f t="shared" si="0"/>
        <v>15617071.674650503</v>
      </c>
      <c r="R7" s="6">
        <f t="shared" si="0"/>
        <v>10480142.618901355</v>
      </c>
      <c r="S7" s="6">
        <f t="shared" si="0"/>
        <v>6824369.4635742083</v>
      </c>
      <c r="T7" s="6">
        <f t="shared" si="0"/>
        <v>6191215.1786072832</v>
      </c>
      <c r="U7" s="6">
        <f t="shared" si="0"/>
        <v>6193642.7423581947</v>
      </c>
      <c r="V7" s="6">
        <f t="shared" si="0"/>
        <v>7710165.0228130864</v>
      </c>
      <c r="W7" s="6">
        <f t="shared" si="0"/>
        <v>16204983.362690564</v>
      </c>
      <c r="X7" s="6">
        <f t="shared" si="0"/>
        <v>27965468.730236918</v>
      </c>
      <c r="Y7" s="6">
        <f t="shared" si="0"/>
        <v>37280768.263881549</v>
      </c>
      <c r="Z7" s="6">
        <f t="shared" si="0"/>
        <v>34662794.629708096</v>
      </c>
      <c r="AA7" s="6">
        <f t="shared" si="0"/>
        <v>28343821.866393387</v>
      </c>
      <c r="AB7" s="6">
        <f t="shared" si="0"/>
        <v>23489707.327361479</v>
      </c>
      <c r="AC7" s="6">
        <f t="shared" si="0"/>
        <v>15176948.854607649</v>
      </c>
      <c r="AD7" s="6">
        <f t="shared" si="0"/>
        <v>10017315.284712724</v>
      </c>
      <c r="AE7" s="6">
        <f t="shared" si="0"/>
        <v>6607080.5693406537</v>
      </c>
      <c r="AF7" s="6">
        <f t="shared" si="0"/>
        <v>6013192.2072185148</v>
      </c>
      <c r="AG7" s="6">
        <f t="shared" si="0"/>
        <v>6014517.9959697556</v>
      </c>
      <c r="AH7" s="6">
        <f t="shared" si="0"/>
        <v>7532634.6348474547</v>
      </c>
      <c r="AI7" s="6">
        <f t="shared" si="0"/>
        <v>15528423.277847122</v>
      </c>
      <c r="AJ7" s="6">
        <f t="shared" si="0"/>
        <v>26865023.190569948</v>
      </c>
      <c r="AK7" s="6">
        <f t="shared" si="0"/>
        <v>34855582.647988953</v>
      </c>
      <c r="AL7" s="6">
        <f t="shared" si="0"/>
        <v>35221982.586957946</v>
      </c>
      <c r="AM7" s="6">
        <f t="shared" si="0"/>
        <v>28535609.505991586</v>
      </c>
      <c r="AN7" s="6">
        <f t="shared" si="0"/>
        <v>23738438.549335446</v>
      </c>
      <c r="AO7" s="6">
        <f t="shared" si="0"/>
        <v>15262963.594195388</v>
      </c>
      <c r="AP7" s="6">
        <f t="shared" si="0"/>
        <v>9585894.1221693978</v>
      </c>
      <c r="AQ7" s="6">
        <f t="shared" si="0"/>
        <v>6336651.2703070343</v>
      </c>
      <c r="AR7" s="6">
        <f t="shared" si="0"/>
        <v>6224228.9546314338</v>
      </c>
      <c r="AS7" s="6">
        <f t="shared" si="0"/>
        <v>6226422.9312229641</v>
      </c>
      <c r="AT7" s="6">
        <f t="shared" si="0"/>
        <v>7508349.8874543635</v>
      </c>
      <c r="AU7" s="6">
        <f t="shared" si="0"/>
        <v>15812826.041197702</v>
      </c>
      <c r="AV7" s="6">
        <f t="shared" si="0"/>
        <v>27566938.5370102</v>
      </c>
      <c r="AW7" s="6">
        <f t="shared" si="0"/>
        <v>35490357.960326247</v>
      </c>
      <c r="AX7" s="6">
        <f t="shared" si="0"/>
        <v>36203267.373740777</v>
      </c>
      <c r="AY7" s="6">
        <f t="shared" si="0"/>
        <v>29259186.229712442</v>
      </c>
      <c r="AZ7" s="6">
        <f t="shared" si="0"/>
        <v>24257314.667144947</v>
      </c>
      <c r="BA7" s="6">
        <f t="shared" si="0"/>
        <v>15851844.544341937</v>
      </c>
      <c r="BB7" s="6">
        <f t="shared" si="0"/>
        <v>10505301.266093345</v>
      </c>
      <c r="BC7" s="6">
        <f t="shared" si="0"/>
        <v>6228906.0154729839</v>
      </c>
      <c r="BD7" s="6">
        <f t="shared" si="0"/>
        <v>6439813.4428799059</v>
      </c>
      <c r="BE7" s="6">
        <f t="shared" si="0"/>
        <v>6444424.4678519769</v>
      </c>
      <c r="BF7" s="6">
        <f t="shared" si="0"/>
        <v>7931559.6312670857</v>
      </c>
      <c r="BG7" s="6">
        <f t="shared" si="0"/>
        <v>16273592.022367299</v>
      </c>
      <c r="BH7" s="6">
        <f t="shared" si="0"/>
        <v>28073744.520453356</v>
      </c>
      <c r="BI7" s="6">
        <f t="shared" si="0"/>
        <v>36300383.510595843</v>
      </c>
      <c r="BJ7" s="6">
        <f t="shared" si="0"/>
        <v>36763689.389273763</v>
      </c>
      <c r="BK7" s="6">
        <f t="shared" si="0"/>
        <v>29012906.372334108</v>
      </c>
      <c r="BL7" s="6">
        <f t="shared" si="0"/>
        <v>24329095.270861648</v>
      </c>
      <c r="BM7" s="6">
        <f t="shared" si="0"/>
        <v>15683145.266325453</v>
      </c>
      <c r="BN7" s="6">
        <f t="shared" si="0"/>
        <v>10309128.345507253</v>
      </c>
      <c r="BO7" s="6">
        <f t="shared" ref="BO7:CA7" si="1">SUM(BO5:BO6)</f>
        <v>5863216.2994985506</v>
      </c>
      <c r="BP7" s="6">
        <f t="shared" si="1"/>
        <v>6052219.739921174</v>
      </c>
      <c r="BQ7" s="6">
        <f t="shared" si="1"/>
        <v>4503827.3241978474</v>
      </c>
      <c r="BR7" s="6">
        <f t="shared" si="1"/>
        <v>7641969.6123767737</v>
      </c>
      <c r="BS7" s="6">
        <f t="shared" si="1"/>
        <v>16277082.108535882</v>
      </c>
      <c r="BT7" s="6">
        <f t="shared" si="1"/>
        <v>27790496.969832733</v>
      </c>
      <c r="BU7" s="6">
        <f t="shared" si="1"/>
        <v>36644393.543959104</v>
      </c>
      <c r="BV7" s="6">
        <f t="shared" si="1"/>
        <v>36762597.775388926</v>
      </c>
      <c r="BW7" s="6">
        <f t="shared" si="1"/>
        <v>29514117.347226217</v>
      </c>
      <c r="BX7" s="6">
        <f t="shared" si="1"/>
        <v>24455216.200700477</v>
      </c>
      <c r="BY7" s="6">
        <f t="shared" si="1"/>
        <v>15815755.783312881</v>
      </c>
      <c r="BZ7" s="6">
        <f t="shared" si="1"/>
        <v>10255274.79108692</v>
      </c>
      <c r="CA7" s="6">
        <f t="shared" si="1"/>
        <v>5902439.297294802</v>
      </c>
      <c r="CB7" s="6"/>
    </row>
    <row r="8" spans="1:80" x14ac:dyDescent="0.25">
      <c r="A8" t="s">
        <v>48</v>
      </c>
      <c r="B8" s="5">
        <f>'Data - Customer Counts'!C26</f>
        <v>186631</v>
      </c>
      <c r="C8" s="5">
        <f>'Data - Customer Counts'!D26</f>
        <v>186836</v>
      </c>
      <c r="D8" s="5">
        <f>'Data - Customer Counts'!E26</f>
        <v>186988</v>
      </c>
      <c r="E8" s="5">
        <f>'Data - Customer Counts'!F26</f>
        <v>186933</v>
      </c>
      <c r="F8" s="5">
        <f>'Data - Customer Counts'!G26</f>
        <v>186735</v>
      </c>
      <c r="G8" s="5">
        <f>'Data - Customer Counts'!H26</f>
        <v>186713</v>
      </c>
      <c r="H8" s="5">
        <f>'Data - Customer Counts'!I26</f>
        <v>186674</v>
      </c>
      <c r="I8" s="5">
        <f>'Data - Customer Counts'!J26</f>
        <v>187282</v>
      </c>
      <c r="J8" s="5">
        <f>'Data - Customer Counts'!K26</f>
        <v>187869</v>
      </c>
      <c r="K8" s="5">
        <f>'Data - Customer Counts'!L26</f>
        <v>189161</v>
      </c>
      <c r="L8" s="5">
        <f>'Data - Customer Counts'!M26</f>
        <v>190056</v>
      </c>
      <c r="M8" s="5">
        <f>'Data - Customer Counts'!N26</f>
        <v>190498</v>
      </c>
      <c r="N8" s="5">
        <f>'Data - Customer Counts'!C25</f>
        <v>190816</v>
      </c>
      <c r="O8" s="5">
        <f>'Data - Customer Counts'!D25</f>
        <v>191181</v>
      </c>
      <c r="P8" s="5">
        <f>'Data - Customer Counts'!E25</f>
        <v>191240</v>
      </c>
      <c r="Q8" s="5">
        <f>'Data - Customer Counts'!F25</f>
        <v>191097</v>
      </c>
      <c r="R8" s="5">
        <f>'Data - Customer Counts'!G25</f>
        <v>190896</v>
      </c>
      <c r="S8" s="5">
        <f>'Data - Customer Counts'!H25</f>
        <v>190735</v>
      </c>
      <c r="T8" s="5">
        <f>'Data - Customer Counts'!I25</f>
        <v>190627</v>
      </c>
      <c r="U8" s="5">
        <f>'Data - Customer Counts'!J25</f>
        <v>190658</v>
      </c>
      <c r="V8" s="5">
        <f>'Data - Customer Counts'!K25</f>
        <v>191291</v>
      </c>
      <c r="W8" s="5">
        <f>'Data - Customer Counts'!L25</f>
        <v>192838</v>
      </c>
      <c r="X8" s="5">
        <f>'Data - Customer Counts'!M25</f>
        <v>193448</v>
      </c>
      <c r="Y8" s="5">
        <f>'Data - Customer Counts'!N25</f>
        <v>193905</v>
      </c>
      <c r="Z8" s="5">
        <f>'Data - Customer Counts'!C24</f>
        <v>194266</v>
      </c>
      <c r="AA8" s="5">
        <f>'Data - Customer Counts'!D24</f>
        <v>194516</v>
      </c>
      <c r="AB8" s="5">
        <f>'Data - Customer Counts'!E24</f>
        <v>194699</v>
      </c>
      <c r="AC8" s="5">
        <f>'Data - Customer Counts'!F24</f>
        <v>194429</v>
      </c>
      <c r="AD8" s="5">
        <f>'Data - Customer Counts'!G24</f>
        <v>194478</v>
      </c>
      <c r="AE8" s="5">
        <f>'Data - Customer Counts'!H24</f>
        <v>194593</v>
      </c>
      <c r="AF8" s="5">
        <f>'Data - Customer Counts'!I24</f>
        <v>194759</v>
      </c>
      <c r="AG8" s="5">
        <f>'Data - Customer Counts'!J24</f>
        <v>194934</v>
      </c>
      <c r="AH8" s="5">
        <f>'Data - Customer Counts'!K24</f>
        <v>195321</v>
      </c>
      <c r="AI8" s="5">
        <f>'Data - Customer Counts'!L24</f>
        <v>196389</v>
      </c>
      <c r="AJ8" s="5">
        <f>'Data - Customer Counts'!M24</f>
        <v>196954</v>
      </c>
      <c r="AK8" s="5">
        <f>'Data - Customer Counts'!N24</f>
        <v>197405</v>
      </c>
      <c r="AL8" s="5">
        <f>'Data - Customer Counts'!C23</f>
        <v>197747</v>
      </c>
      <c r="AM8" s="5">
        <f>'Data - Customer Counts'!D23</f>
        <v>198046</v>
      </c>
      <c r="AN8" s="5">
        <f>'Data - Customer Counts'!E23</f>
        <v>198280</v>
      </c>
      <c r="AO8" s="5">
        <f>'Data - Customer Counts'!F23</f>
        <v>198337</v>
      </c>
      <c r="AP8" s="5">
        <f>'Data - Customer Counts'!G23</f>
        <v>198399</v>
      </c>
      <c r="AQ8" s="5">
        <f>'Data - Customer Counts'!H23</f>
        <v>198332</v>
      </c>
      <c r="AR8" s="5">
        <f>'Data - Customer Counts'!I23</f>
        <v>198308</v>
      </c>
      <c r="AS8" s="5">
        <f>'Data - Customer Counts'!J23</f>
        <v>198481</v>
      </c>
      <c r="AT8" s="5">
        <f>'Data - Customer Counts'!K23</f>
        <v>198865</v>
      </c>
      <c r="AU8" s="5">
        <f>'Data - Customer Counts'!L23</f>
        <v>199652</v>
      </c>
      <c r="AV8" s="5">
        <f>'Data - Customer Counts'!M23</f>
        <v>200087</v>
      </c>
      <c r="AW8" s="5">
        <f>'Data - Customer Counts'!N23</f>
        <v>200510</v>
      </c>
      <c r="AX8" s="5">
        <f>'Data - Customer Counts'!C22</f>
        <v>200667</v>
      </c>
      <c r="AY8" s="5">
        <f>'Data - Customer Counts'!D22</f>
        <v>200873</v>
      </c>
      <c r="AZ8" s="5">
        <f>'Data - Customer Counts'!E22</f>
        <v>201004</v>
      </c>
      <c r="BA8" s="5">
        <f>'Data - Customer Counts'!F22</f>
        <v>201109</v>
      </c>
      <c r="BB8" s="5">
        <f>'Data - Customer Counts'!G22</f>
        <v>201087</v>
      </c>
      <c r="BC8" s="5">
        <f>'Data - Customer Counts'!H22</f>
        <v>201004</v>
      </c>
      <c r="BD8" s="5">
        <f>'Data - Customer Counts'!I22</f>
        <v>200930</v>
      </c>
      <c r="BE8" s="5">
        <f>'Data - Customer Counts'!J22</f>
        <v>200995</v>
      </c>
      <c r="BF8" s="5">
        <f>'Data - Customer Counts'!K22</f>
        <v>201194</v>
      </c>
      <c r="BG8" s="5">
        <f>'Data - Customer Counts'!L22</f>
        <v>201841</v>
      </c>
      <c r="BH8" s="5">
        <f>'Data - Customer Counts'!M22</f>
        <v>202496</v>
      </c>
      <c r="BI8" s="5">
        <f>'Data - Customer Counts'!N22</f>
        <v>202833</v>
      </c>
      <c r="BJ8" s="5">
        <f>'Data - Customer Counts'!C21</f>
        <v>203011</v>
      </c>
      <c r="BK8" s="5">
        <f>'Data - Customer Counts'!D21</f>
        <v>203089</v>
      </c>
      <c r="BL8" s="5">
        <f>'Data - Customer Counts'!E21</f>
        <v>203120</v>
      </c>
      <c r="BM8" s="5">
        <f>'Data - Customer Counts'!F21</f>
        <v>203170</v>
      </c>
      <c r="BN8" s="5">
        <f>'Data - Customer Counts'!G21</f>
        <v>202875</v>
      </c>
      <c r="BO8" s="5">
        <f>'Data - Customer Counts'!H21</f>
        <v>202861</v>
      </c>
      <c r="BP8" s="5">
        <f>'Data - Customer Counts'!I21</f>
        <v>202740</v>
      </c>
      <c r="BQ8" s="5">
        <f>'Data - Customer Counts'!J21</f>
        <v>202614</v>
      </c>
      <c r="BR8" s="5">
        <f>'Data - Customer Counts'!K21</f>
        <v>202849</v>
      </c>
      <c r="BS8" s="5">
        <f>'Data - Customer Counts'!L21</f>
        <v>203699</v>
      </c>
      <c r="BT8" s="5">
        <f>'Data - Customer Counts'!M21</f>
        <v>204249</v>
      </c>
      <c r="BU8" s="5">
        <f>'Data - Customer Counts'!N21</f>
        <v>204516</v>
      </c>
      <c r="BV8" s="5">
        <f>'Data - Customer Counts'!C20</f>
        <v>204779</v>
      </c>
      <c r="BW8" s="5">
        <f>'Data - Customer Counts'!D20</f>
        <v>204816</v>
      </c>
      <c r="BX8" s="5">
        <f>'Data - Customer Counts'!E20</f>
        <v>204869</v>
      </c>
      <c r="BY8" s="5">
        <f>'Data - Customer Counts'!F20</f>
        <v>204733</v>
      </c>
      <c r="BZ8" s="5">
        <f>'Data - Customer Counts'!G20</f>
        <v>204534</v>
      </c>
      <c r="CA8" s="5">
        <f>'Data - Customer Counts'!H20</f>
        <v>204360</v>
      </c>
      <c r="CB8" s="5"/>
    </row>
    <row r="9" spans="1:80" x14ac:dyDescent="0.25">
      <c r="A9" t="s">
        <v>49</v>
      </c>
      <c r="B9" s="5">
        <f>'Data - Customer Counts'!C42</f>
        <v>26212</v>
      </c>
      <c r="C9" s="5">
        <f>'Data - Customer Counts'!D42</f>
        <v>26234</v>
      </c>
      <c r="D9" s="5">
        <f>'Data - Customer Counts'!E42</f>
        <v>26243</v>
      </c>
      <c r="E9" s="5">
        <f>'Data - Customer Counts'!F42</f>
        <v>26195</v>
      </c>
      <c r="F9" s="5">
        <f>'Data - Customer Counts'!G42</f>
        <v>26136</v>
      </c>
      <c r="G9" s="5">
        <f>'Data - Customer Counts'!H42</f>
        <v>26057</v>
      </c>
      <c r="H9" s="5">
        <f>'Data - Customer Counts'!I42</f>
        <v>26017</v>
      </c>
      <c r="I9" s="5">
        <f>'Data - Customer Counts'!J42</f>
        <v>26009</v>
      </c>
      <c r="J9" s="5">
        <f>'Data - Customer Counts'!K42</f>
        <v>26019</v>
      </c>
      <c r="K9" s="5">
        <f>'Data - Customer Counts'!L42</f>
        <v>26203</v>
      </c>
      <c r="L9" s="5">
        <f>'Data - Customer Counts'!M42</f>
        <v>26398</v>
      </c>
      <c r="M9" s="5">
        <f>'Data - Customer Counts'!N42</f>
        <v>26497</v>
      </c>
      <c r="N9" s="5">
        <f>'Data - Customer Counts'!C41</f>
        <v>26546</v>
      </c>
      <c r="O9" s="5">
        <f>'Data - Customer Counts'!D41</f>
        <v>26586</v>
      </c>
      <c r="P9" s="5">
        <f>'Data - Customer Counts'!E41</f>
        <v>26565</v>
      </c>
      <c r="Q9" s="5">
        <f>'Data - Customer Counts'!F41</f>
        <v>26466</v>
      </c>
      <c r="R9" s="5">
        <f>'Data - Customer Counts'!G41</f>
        <v>26387</v>
      </c>
      <c r="S9" s="5">
        <f>'Data - Customer Counts'!H41</f>
        <v>26320</v>
      </c>
      <c r="T9" s="5">
        <f>'Data - Customer Counts'!I41</f>
        <v>26277</v>
      </c>
      <c r="U9" s="5">
        <f>'Data - Customer Counts'!J41</f>
        <v>26269</v>
      </c>
      <c r="V9" s="5">
        <f>'Data - Customer Counts'!K41</f>
        <v>26301</v>
      </c>
      <c r="W9" s="5">
        <f>'Data - Customer Counts'!L41</f>
        <v>26527</v>
      </c>
      <c r="X9" s="5">
        <f>'Data - Customer Counts'!M41</f>
        <v>26674</v>
      </c>
      <c r="Y9" s="5">
        <f>'Data - Customer Counts'!N41</f>
        <v>26798</v>
      </c>
      <c r="Z9" s="5">
        <f>'Data - Customer Counts'!C40</f>
        <v>26862</v>
      </c>
      <c r="AA9" s="5">
        <f>'Data - Customer Counts'!D40</f>
        <v>26879</v>
      </c>
      <c r="AB9" s="5">
        <f>'Data - Customer Counts'!E40</f>
        <v>26876</v>
      </c>
      <c r="AC9" s="5">
        <f>'Data - Customer Counts'!F40</f>
        <v>26755</v>
      </c>
      <c r="AD9" s="5">
        <f>'Data - Customer Counts'!G40</f>
        <v>26698</v>
      </c>
      <c r="AE9" s="5">
        <f>'Data - Customer Counts'!H40</f>
        <v>26644</v>
      </c>
      <c r="AF9" s="5">
        <f>'Data - Customer Counts'!I40</f>
        <v>26618</v>
      </c>
      <c r="AG9" s="5">
        <f>'Data - Customer Counts'!J40</f>
        <v>26606</v>
      </c>
      <c r="AH9" s="5">
        <f>'Data - Customer Counts'!K40</f>
        <v>26610</v>
      </c>
      <c r="AI9" s="5">
        <f>'Data - Customer Counts'!L40</f>
        <v>26713</v>
      </c>
      <c r="AJ9" s="5">
        <f>'Data - Customer Counts'!M40</f>
        <v>26810</v>
      </c>
      <c r="AK9" s="5">
        <f>'Data - Customer Counts'!N40</f>
        <v>26906</v>
      </c>
      <c r="AL9" s="5">
        <f>'Data - Customer Counts'!C39</f>
        <v>26973</v>
      </c>
      <c r="AM9" s="5">
        <f>'Data - Customer Counts'!D39</f>
        <v>27011</v>
      </c>
      <c r="AN9" s="5">
        <f>'Data - Customer Counts'!E39</f>
        <v>26990</v>
      </c>
      <c r="AO9" s="5">
        <f>'Data - Customer Counts'!F39</f>
        <v>27040</v>
      </c>
      <c r="AP9" s="5">
        <f>'Data - Customer Counts'!G39</f>
        <v>27041</v>
      </c>
      <c r="AQ9" s="5">
        <f>'Data - Customer Counts'!H39</f>
        <v>27040</v>
      </c>
      <c r="AR9" s="5">
        <f>'Data - Customer Counts'!I39</f>
        <v>27033</v>
      </c>
      <c r="AS9" s="5">
        <f>'Data - Customer Counts'!J39</f>
        <v>27026</v>
      </c>
      <c r="AT9" s="5">
        <f>'Data - Customer Counts'!K39</f>
        <v>27021</v>
      </c>
      <c r="AU9" s="5">
        <f>'Data - Customer Counts'!L39</f>
        <v>27132</v>
      </c>
      <c r="AV9" s="5">
        <f>'Data - Customer Counts'!M39</f>
        <v>27237</v>
      </c>
      <c r="AW9" s="5">
        <f>'Data - Customer Counts'!N39</f>
        <v>27318</v>
      </c>
      <c r="AX9" s="5">
        <f>'Data - Customer Counts'!C38</f>
        <v>27323</v>
      </c>
      <c r="AY9" s="5">
        <f>'Data - Customer Counts'!D38</f>
        <v>27352</v>
      </c>
      <c r="AZ9" s="5">
        <f>'Data - Customer Counts'!E38</f>
        <v>27344</v>
      </c>
      <c r="BA9" s="5">
        <f>'Data - Customer Counts'!F38</f>
        <v>27253</v>
      </c>
      <c r="BB9" s="5">
        <f>'Data - Customer Counts'!G38</f>
        <v>27210</v>
      </c>
      <c r="BC9" s="5">
        <f>'Data - Customer Counts'!H38</f>
        <v>27174</v>
      </c>
      <c r="BD9" s="5">
        <f>'Data - Customer Counts'!I38</f>
        <v>27169</v>
      </c>
      <c r="BE9" s="5">
        <f>'Data - Customer Counts'!J38</f>
        <v>27157</v>
      </c>
      <c r="BF9" s="5">
        <f>'Data - Customer Counts'!K38</f>
        <v>27158</v>
      </c>
      <c r="BG9" s="5">
        <f>'Data - Customer Counts'!L38</f>
        <v>27245</v>
      </c>
      <c r="BH9" s="5">
        <f>'Data - Customer Counts'!M38</f>
        <v>27463</v>
      </c>
      <c r="BI9" s="5">
        <f>'Data - Customer Counts'!N38</f>
        <v>27574</v>
      </c>
      <c r="BJ9" s="5">
        <f>'Data - Customer Counts'!C37</f>
        <v>27612</v>
      </c>
      <c r="BK9" s="5">
        <f>'Data - Customer Counts'!D37</f>
        <v>27623</v>
      </c>
      <c r="BL9" s="5">
        <f>'Data - Customer Counts'!E37</f>
        <v>27593</v>
      </c>
      <c r="BM9" s="5">
        <f>'Data - Customer Counts'!F37</f>
        <v>27567</v>
      </c>
      <c r="BN9" s="5">
        <f>'Data - Customer Counts'!G37</f>
        <v>27497</v>
      </c>
      <c r="BO9" s="5">
        <f>'Data - Customer Counts'!H37</f>
        <v>27454</v>
      </c>
      <c r="BP9" s="5">
        <f>'Data - Customer Counts'!I37</f>
        <v>27417</v>
      </c>
      <c r="BQ9" s="5">
        <f>'Data - Customer Counts'!J37</f>
        <v>27318</v>
      </c>
      <c r="BR9" s="5">
        <f>'Data - Customer Counts'!K37</f>
        <v>27300</v>
      </c>
      <c r="BS9" s="5">
        <f>'Data - Customer Counts'!L37</f>
        <v>27455</v>
      </c>
      <c r="BT9" s="5">
        <f>'Data - Customer Counts'!M37</f>
        <v>27591</v>
      </c>
      <c r="BU9" s="5">
        <f>'Data - Customer Counts'!N37</f>
        <v>27656</v>
      </c>
      <c r="BV9" s="5">
        <f>'Data - Customer Counts'!C36</f>
        <v>27745</v>
      </c>
      <c r="BW9" s="5">
        <f>'Data - Customer Counts'!D36</f>
        <v>27771</v>
      </c>
      <c r="BX9" s="5">
        <f>'Data - Customer Counts'!E36</f>
        <v>27775</v>
      </c>
      <c r="BY9" s="5">
        <f>'Data - Customer Counts'!F36</f>
        <v>27693</v>
      </c>
      <c r="BZ9" s="5">
        <f>'Data - Customer Counts'!G36</f>
        <v>27606</v>
      </c>
      <c r="CA9" s="5">
        <f>'Data - Customer Counts'!H36</f>
        <v>27541</v>
      </c>
    </row>
    <row r="10" spans="1:80" x14ac:dyDescent="0.25">
      <c r="A10" t="s">
        <v>50</v>
      </c>
      <c r="B10" s="5">
        <f>SUM(B8:B9)</f>
        <v>212843</v>
      </c>
      <c r="C10" s="5">
        <f t="shared" ref="C10:BN10" si="2">SUM(C8:C9)</f>
        <v>213070</v>
      </c>
      <c r="D10" s="5">
        <f t="shared" si="2"/>
        <v>213231</v>
      </c>
      <c r="E10" s="5">
        <f t="shared" si="2"/>
        <v>213128</v>
      </c>
      <c r="F10" s="5">
        <f t="shared" si="2"/>
        <v>212871</v>
      </c>
      <c r="G10" s="5">
        <f t="shared" si="2"/>
        <v>212770</v>
      </c>
      <c r="H10" s="5">
        <f t="shared" si="2"/>
        <v>212691</v>
      </c>
      <c r="I10" s="5">
        <f t="shared" si="2"/>
        <v>213291</v>
      </c>
      <c r="J10" s="5">
        <f t="shared" si="2"/>
        <v>213888</v>
      </c>
      <c r="K10" s="5">
        <f t="shared" si="2"/>
        <v>215364</v>
      </c>
      <c r="L10" s="5">
        <f t="shared" si="2"/>
        <v>216454</v>
      </c>
      <c r="M10" s="5">
        <f t="shared" si="2"/>
        <v>216995</v>
      </c>
      <c r="N10" s="5">
        <f t="shared" si="2"/>
        <v>217362</v>
      </c>
      <c r="O10" s="5">
        <f t="shared" si="2"/>
        <v>217767</v>
      </c>
      <c r="P10" s="5">
        <f t="shared" si="2"/>
        <v>217805</v>
      </c>
      <c r="Q10" s="5">
        <f t="shared" si="2"/>
        <v>217563</v>
      </c>
      <c r="R10" s="5">
        <f t="shared" si="2"/>
        <v>217283</v>
      </c>
      <c r="S10" s="5">
        <f t="shared" si="2"/>
        <v>217055</v>
      </c>
      <c r="T10" s="5">
        <f t="shared" si="2"/>
        <v>216904</v>
      </c>
      <c r="U10" s="5">
        <f t="shared" si="2"/>
        <v>216927</v>
      </c>
      <c r="V10" s="5">
        <f t="shared" si="2"/>
        <v>217592</v>
      </c>
      <c r="W10" s="5">
        <f t="shared" si="2"/>
        <v>219365</v>
      </c>
      <c r="X10" s="5">
        <f t="shared" si="2"/>
        <v>220122</v>
      </c>
      <c r="Y10" s="5">
        <f t="shared" si="2"/>
        <v>220703</v>
      </c>
      <c r="Z10" s="5">
        <f t="shared" si="2"/>
        <v>221128</v>
      </c>
      <c r="AA10" s="5">
        <f t="shared" si="2"/>
        <v>221395</v>
      </c>
      <c r="AB10" s="5">
        <f t="shared" si="2"/>
        <v>221575</v>
      </c>
      <c r="AC10" s="5">
        <f t="shared" si="2"/>
        <v>221184</v>
      </c>
      <c r="AD10" s="5">
        <f t="shared" si="2"/>
        <v>221176</v>
      </c>
      <c r="AE10" s="5">
        <f t="shared" si="2"/>
        <v>221237</v>
      </c>
      <c r="AF10" s="5">
        <f t="shared" si="2"/>
        <v>221377</v>
      </c>
      <c r="AG10" s="5">
        <f t="shared" si="2"/>
        <v>221540</v>
      </c>
      <c r="AH10" s="5">
        <f t="shared" si="2"/>
        <v>221931</v>
      </c>
      <c r="AI10" s="5">
        <f t="shared" si="2"/>
        <v>223102</v>
      </c>
      <c r="AJ10" s="5">
        <f t="shared" si="2"/>
        <v>223764</v>
      </c>
      <c r="AK10" s="5">
        <f t="shared" si="2"/>
        <v>224311</v>
      </c>
      <c r="AL10" s="5">
        <f t="shared" si="2"/>
        <v>224720</v>
      </c>
      <c r="AM10" s="5">
        <f t="shared" si="2"/>
        <v>225057</v>
      </c>
      <c r="AN10" s="5">
        <f t="shared" si="2"/>
        <v>225270</v>
      </c>
      <c r="AO10" s="5">
        <f t="shared" si="2"/>
        <v>225377</v>
      </c>
      <c r="AP10" s="5">
        <f t="shared" si="2"/>
        <v>225440</v>
      </c>
      <c r="AQ10" s="5">
        <f t="shared" si="2"/>
        <v>225372</v>
      </c>
      <c r="AR10" s="5">
        <f t="shared" si="2"/>
        <v>225341</v>
      </c>
      <c r="AS10" s="5">
        <f t="shared" si="2"/>
        <v>225507</v>
      </c>
      <c r="AT10" s="5">
        <f t="shared" si="2"/>
        <v>225886</v>
      </c>
      <c r="AU10" s="5">
        <f t="shared" si="2"/>
        <v>226784</v>
      </c>
      <c r="AV10" s="5">
        <f t="shared" si="2"/>
        <v>227324</v>
      </c>
      <c r="AW10" s="5">
        <f t="shared" si="2"/>
        <v>227828</v>
      </c>
      <c r="AX10" s="5">
        <f t="shared" si="2"/>
        <v>227990</v>
      </c>
      <c r="AY10" s="5">
        <f t="shared" si="2"/>
        <v>228225</v>
      </c>
      <c r="AZ10" s="5">
        <f t="shared" si="2"/>
        <v>228348</v>
      </c>
      <c r="BA10" s="5">
        <f t="shared" si="2"/>
        <v>228362</v>
      </c>
      <c r="BB10" s="5">
        <f t="shared" si="2"/>
        <v>228297</v>
      </c>
      <c r="BC10" s="5">
        <f t="shared" si="2"/>
        <v>228178</v>
      </c>
      <c r="BD10" s="5">
        <f t="shared" si="2"/>
        <v>228099</v>
      </c>
      <c r="BE10" s="5">
        <f t="shared" si="2"/>
        <v>228152</v>
      </c>
      <c r="BF10" s="5">
        <f t="shared" si="2"/>
        <v>228352</v>
      </c>
      <c r="BG10" s="5">
        <f t="shared" si="2"/>
        <v>229086</v>
      </c>
      <c r="BH10" s="5">
        <f t="shared" si="2"/>
        <v>229959</v>
      </c>
      <c r="BI10" s="5">
        <f t="shared" si="2"/>
        <v>230407</v>
      </c>
      <c r="BJ10" s="5">
        <f t="shared" si="2"/>
        <v>230623</v>
      </c>
      <c r="BK10" s="5">
        <f t="shared" si="2"/>
        <v>230712</v>
      </c>
      <c r="BL10" s="5">
        <f t="shared" si="2"/>
        <v>230713</v>
      </c>
      <c r="BM10" s="5">
        <f t="shared" si="2"/>
        <v>230737</v>
      </c>
      <c r="BN10" s="5">
        <f t="shared" si="2"/>
        <v>230372</v>
      </c>
      <c r="BO10" s="5">
        <f t="shared" ref="BO10:CA10" si="3">SUM(BO8:BO9)</f>
        <v>230315</v>
      </c>
      <c r="BP10" s="5">
        <f t="shared" si="3"/>
        <v>230157</v>
      </c>
      <c r="BQ10" s="5">
        <f t="shared" si="3"/>
        <v>229932</v>
      </c>
      <c r="BR10" s="5">
        <f t="shared" si="3"/>
        <v>230149</v>
      </c>
      <c r="BS10" s="5">
        <f t="shared" si="3"/>
        <v>231154</v>
      </c>
      <c r="BT10" s="5">
        <f t="shared" si="3"/>
        <v>231840</v>
      </c>
      <c r="BU10" s="5">
        <f t="shared" si="3"/>
        <v>232172</v>
      </c>
      <c r="BV10" s="5">
        <f t="shared" si="3"/>
        <v>232524</v>
      </c>
      <c r="BW10" s="5">
        <f t="shared" si="3"/>
        <v>232587</v>
      </c>
      <c r="BX10" s="5">
        <f t="shared" si="3"/>
        <v>232644</v>
      </c>
      <c r="BY10" s="5">
        <f t="shared" si="3"/>
        <v>232426</v>
      </c>
      <c r="BZ10" s="5">
        <f t="shared" si="3"/>
        <v>232140</v>
      </c>
      <c r="CA10" s="5">
        <f t="shared" si="3"/>
        <v>231901</v>
      </c>
    </row>
    <row r="11" spans="1:80" x14ac:dyDescent="0.25">
      <c r="A11" t="s">
        <v>54</v>
      </c>
      <c r="B11" s="17">
        <f>B5/B8</f>
        <v>111.60902829979001</v>
      </c>
      <c r="C11" s="17">
        <f t="shared" ref="C11:BN11" si="4">C5/C8</f>
        <v>87.551102688662297</v>
      </c>
      <c r="D11" s="17">
        <f t="shared" si="4"/>
        <v>75.57477339089948</v>
      </c>
      <c r="E11" s="17">
        <f t="shared" si="4"/>
        <v>49.609514181673305</v>
      </c>
      <c r="F11" s="17">
        <f t="shared" si="4"/>
        <v>30.762373519770353</v>
      </c>
      <c r="G11" s="17">
        <f t="shared" si="4"/>
        <v>19.51996495596125</v>
      </c>
      <c r="H11" s="17">
        <f t="shared" si="4"/>
        <v>16.659184981257887</v>
      </c>
      <c r="I11" s="17">
        <f t="shared" si="4"/>
        <v>16.614005086826531</v>
      </c>
      <c r="J11" s="17">
        <f t="shared" si="4"/>
        <v>20.03222405005846</v>
      </c>
      <c r="K11" s="17">
        <f t="shared" si="4"/>
        <v>45.475190832722916</v>
      </c>
      <c r="L11" s="17">
        <f t="shared" si="4"/>
        <v>87.602905189655274</v>
      </c>
      <c r="M11" s="17">
        <f t="shared" si="4"/>
        <v>117.07002130075215</v>
      </c>
      <c r="N11" s="17">
        <f t="shared" si="4"/>
        <v>110.71989728998103</v>
      </c>
      <c r="O11" s="17">
        <f t="shared" si="4"/>
        <v>89.03059140045896</v>
      </c>
      <c r="P11" s="17">
        <f t="shared" si="4"/>
        <v>75.205672087344041</v>
      </c>
      <c r="Q11" s="17">
        <f t="shared" si="4"/>
        <v>49.474550027205616</v>
      </c>
      <c r="R11" s="17">
        <f t="shared" si="4"/>
        <v>31.44095748892769</v>
      </c>
      <c r="S11" s="17">
        <f t="shared" si="4"/>
        <v>19.260787602582379</v>
      </c>
      <c r="T11" s="17">
        <f t="shared" si="4"/>
        <v>16.14885864111859</v>
      </c>
      <c r="U11" s="17">
        <f t="shared" si="4"/>
        <v>16.149014471968041</v>
      </c>
      <c r="V11" s="17">
        <f t="shared" si="4"/>
        <v>20.503735706343548</v>
      </c>
      <c r="W11" s="17">
        <f t="shared" si="4"/>
        <v>46.887470919030335</v>
      </c>
      <c r="X11" s="17">
        <f t="shared" si="4"/>
        <v>87.567856659485116</v>
      </c>
      <c r="Y11" s="17">
        <f t="shared" si="4"/>
        <v>117.61941433605257</v>
      </c>
      <c r="Z11" s="17">
        <f t="shared" si="4"/>
        <v>106.0806235479794</v>
      </c>
      <c r="AA11" s="17">
        <f t="shared" si="4"/>
        <v>86.19756814795123</v>
      </c>
      <c r="AB11" s="17">
        <f t="shared" si="4"/>
        <v>73.373816082163884</v>
      </c>
      <c r="AC11" s="17">
        <f t="shared" si="4"/>
        <v>47.845714001974699</v>
      </c>
      <c r="AD11" s="17">
        <f t="shared" si="4"/>
        <v>30.621762407371705</v>
      </c>
      <c r="AE11" s="17">
        <f t="shared" si="4"/>
        <v>19.63487855938374</v>
      </c>
      <c r="AF11" s="17">
        <f t="shared" si="4"/>
        <v>16.105355707645511</v>
      </c>
      <c r="AG11" s="17">
        <f t="shared" si="4"/>
        <v>16.104367692833975</v>
      </c>
      <c r="AH11" s="17">
        <f t="shared" si="4"/>
        <v>19.493058721417722</v>
      </c>
      <c r="AI11" s="17">
        <f t="shared" si="4"/>
        <v>44.326281557331598</v>
      </c>
      <c r="AJ11" s="17">
        <f t="shared" si="4"/>
        <v>83.625564677548041</v>
      </c>
      <c r="AK11" s="17">
        <f t="shared" si="4"/>
        <v>108.56250337715288</v>
      </c>
      <c r="AL11" s="17">
        <f t="shared" si="4"/>
        <v>106.52729251653246</v>
      </c>
      <c r="AM11" s="17">
        <f t="shared" si="4"/>
        <v>85.852044333051523</v>
      </c>
      <c r="AN11" s="17">
        <f t="shared" si="4"/>
        <v>72.845108309773337</v>
      </c>
      <c r="AO11" s="17">
        <f t="shared" si="4"/>
        <v>47.505219242871085</v>
      </c>
      <c r="AP11" s="17">
        <f t="shared" si="4"/>
        <v>29.500723480571033</v>
      </c>
      <c r="AQ11" s="17">
        <f t="shared" si="4"/>
        <v>17.599009898161729</v>
      </c>
      <c r="AR11" s="17">
        <f t="shared" si="4"/>
        <v>16.561160717910635</v>
      </c>
      <c r="AS11" s="17">
        <f t="shared" si="4"/>
        <v>16.56119763821237</v>
      </c>
      <c r="AT11" s="17">
        <f t="shared" si="4"/>
        <v>18.495769122068303</v>
      </c>
      <c r="AU11" s="17">
        <f t="shared" si="4"/>
        <v>44.518514348985569</v>
      </c>
      <c r="AV11" s="17">
        <f t="shared" si="4"/>
        <v>84.459570304334051</v>
      </c>
      <c r="AW11" s="17">
        <f t="shared" si="4"/>
        <v>108.55861445833941</v>
      </c>
      <c r="AX11" s="17">
        <f t="shared" si="4"/>
        <v>107.58051266394989</v>
      </c>
      <c r="AY11" s="17">
        <f t="shared" si="4"/>
        <v>86.278227161564459</v>
      </c>
      <c r="AZ11" s="17">
        <f t="shared" si="4"/>
        <v>72.954723483293563</v>
      </c>
      <c r="BA11" s="17">
        <f t="shared" si="4"/>
        <v>47.826734932833972</v>
      </c>
      <c r="BB11" s="17">
        <f t="shared" si="4"/>
        <v>30.444437653658948</v>
      </c>
      <c r="BC11" s="17">
        <f t="shared" si="4"/>
        <v>16.393566435096119</v>
      </c>
      <c r="BD11" s="17">
        <f t="shared" si="4"/>
        <v>16.94859655867026</v>
      </c>
      <c r="BE11" s="17">
        <f t="shared" si="4"/>
        <v>16.955876175720203</v>
      </c>
      <c r="BF11" s="17">
        <f t="shared" si="4"/>
        <v>18.925179253403869</v>
      </c>
      <c r="BG11" s="17">
        <f t="shared" si="4"/>
        <v>44.712672782584981</v>
      </c>
      <c r="BH11" s="17">
        <f t="shared" si="4"/>
        <v>84.774136460248869</v>
      </c>
      <c r="BI11" s="17">
        <f t="shared" si="4"/>
        <v>108.32556353247082</v>
      </c>
      <c r="BJ11" s="17">
        <f t="shared" si="4"/>
        <v>108.07154471226879</v>
      </c>
      <c r="BK11" s="17">
        <f t="shared" si="4"/>
        <v>84.813874401057902</v>
      </c>
      <c r="BL11" s="17">
        <f t="shared" si="4"/>
        <v>72.4304354092898</v>
      </c>
      <c r="BM11" s="17">
        <f t="shared" si="4"/>
        <v>46.815098722157352</v>
      </c>
      <c r="BN11" s="17">
        <f t="shared" si="4"/>
        <v>29.685743867513779</v>
      </c>
      <c r="BO11" s="17">
        <f t="shared" ref="BO11:CA11" si="5">BO5/BO8</f>
        <v>15.445667869727089</v>
      </c>
      <c r="BP11" s="17">
        <f t="shared" si="5"/>
        <v>15.95753879917452</v>
      </c>
      <c r="BQ11" s="17">
        <f t="shared" si="5"/>
        <v>8.3753890355553491</v>
      </c>
      <c r="BR11" s="17">
        <f t="shared" si="5"/>
        <v>18.240616055119915</v>
      </c>
      <c r="BS11" s="17">
        <f t="shared" si="5"/>
        <v>44.407995705203234</v>
      </c>
      <c r="BT11" s="17">
        <f t="shared" si="5"/>
        <v>83.334127182396685</v>
      </c>
      <c r="BU11" s="17">
        <f t="shared" si="5"/>
        <v>107.64584390469717</v>
      </c>
      <c r="BV11" s="17">
        <f t="shared" si="5"/>
        <v>107.36781898687079</v>
      </c>
      <c r="BW11" s="17">
        <f t="shared" si="5"/>
        <v>84.697818834589086</v>
      </c>
      <c r="BX11" s="17">
        <f t="shared" si="5"/>
        <v>71.741639540910185</v>
      </c>
      <c r="BY11" s="17">
        <f t="shared" si="5"/>
        <v>45.819448009715977</v>
      </c>
      <c r="BZ11" s="17">
        <f t="shared" si="5"/>
        <v>28.871450788515403</v>
      </c>
      <c r="CA11" s="17">
        <f t="shared" si="5"/>
        <v>14.428013595437251</v>
      </c>
    </row>
    <row r="12" spans="1:80" x14ac:dyDescent="0.25">
      <c r="A12" t="s">
        <v>55</v>
      </c>
      <c r="B12" s="17">
        <f>B6/B9</f>
        <v>557.51593392451673</v>
      </c>
      <c r="C12" s="17">
        <f t="shared" ref="C12:BN12" si="6">C6/C9</f>
        <v>431.31682186232109</v>
      </c>
      <c r="D12" s="17">
        <f t="shared" si="6"/>
        <v>346.88658366982213</v>
      </c>
      <c r="E12" s="17">
        <f t="shared" si="6"/>
        <v>224.12697458954725</v>
      </c>
      <c r="F12" s="17">
        <f t="shared" si="6"/>
        <v>159.24337147379936</v>
      </c>
      <c r="G12" s="17">
        <f t="shared" si="6"/>
        <v>116.00141638013068</v>
      </c>
      <c r="H12" s="17">
        <f t="shared" si="6"/>
        <v>115.29839023197775</v>
      </c>
      <c r="I12" s="17">
        <f t="shared" si="6"/>
        <v>115.30523720969622</v>
      </c>
      <c r="J12" s="17">
        <f t="shared" si="6"/>
        <v>129.4852068076859</v>
      </c>
      <c r="K12" s="17">
        <f t="shared" si="6"/>
        <v>245.05935358271182</v>
      </c>
      <c r="L12" s="17">
        <f t="shared" si="6"/>
        <v>396.7839693821071</v>
      </c>
      <c r="M12" s="17">
        <f t="shared" si="6"/>
        <v>535.51864863872538</v>
      </c>
      <c r="N12" s="17">
        <f t="shared" si="6"/>
        <v>559.53064898410707</v>
      </c>
      <c r="O12" s="17">
        <f t="shared" si="6"/>
        <v>446.55761581943057</v>
      </c>
      <c r="P12" s="17">
        <f t="shared" si="6"/>
        <v>357.03131256606639</v>
      </c>
      <c r="Q12" s="17">
        <f t="shared" si="6"/>
        <v>232.85096305076672</v>
      </c>
      <c r="R12" s="17">
        <f t="shared" si="6"/>
        <v>169.71196415261358</v>
      </c>
      <c r="S12" s="17">
        <f t="shared" si="6"/>
        <v>119.70604636001744</v>
      </c>
      <c r="T12" s="17">
        <f t="shared" si="6"/>
        <v>118.46126659918447</v>
      </c>
      <c r="U12" s="17">
        <f t="shared" si="6"/>
        <v>118.56956645329899</v>
      </c>
      <c r="V12" s="17">
        <f t="shared" si="6"/>
        <v>144.02436849590978</v>
      </c>
      <c r="W12" s="17">
        <f t="shared" si="6"/>
        <v>270.03797058116606</v>
      </c>
      <c r="X12" s="17">
        <f t="shared" si="6"/>
        <v>413.34790414534143</v>
      </c>
      <c r="Y12" s="17">
        <f t="shared" si="6"/>
        <v>540.10656493205761</v>
      </c>
      <c r="Z12" s="17">
        <f t="shared" si="6"/>
        <v>523.22746688766017</v>
      </c>
      <c r="AA12" s="17">
        <f t="shared" si="6"/>
        <v>430.70857176704891</v>
      </c>
      <c r="AB12" s="17">
        <f t="shared" si="6"/>
        <v>342.45790705388646</v>
      </c>
      <c r="AC12" s="17">
        <f t="shared" si="6"/>
        <v>219.56099895039097</v>
      </c>
      <c r="AD12" s="17">
        <f t="shared" si="6"/>
        <v>152.14833228151505</v>
      </c>
      <c r="AE12" s="17">
        <f t="shared" si="6"/>
        <v>104.57403715037134</v>
      </c>
      <c r="AF12" s="17">
        <f t="shared" si="6"/>
        <v>108.06706871114218</v>
      </c>
      <c r="AG12" s="17">
        <f t="shared" si="6"/>
        <v>108.06694670881973</v>
      </c>
      <c r="AH12" s="17">
        <f t="shared" si="6"/>
        <v>139.99364570918542</v>
      </c>
      <c r="AI12" s="17">
        <f t="shared" si="6"/>
        <v>255.42728892615312</v>
      </c>
      <c r="AJ12" s="17">
        <f t="shared" si="6"/>
        <v>387.71479765267259</v>
      </c>
      <c r="AK12" s="17">
        <f t="shared" si="6"/>
        <v>498.95196866208596</v>
      </c>
      <c r="AL12" s="17">
        <f t="shared" si="6"/>
        <v>524.84076942465435</v>
      </c>
      <c r="AM12" s="17">
        <f t="shared" si="6"/>
        <v>426.97254948014012</v>
      </c>
      <c r="AN12" s="17">
        <f t="shared" si="6"/>
        <v>344.37608275930307</v>
      </c>
      <c r="AO12" s="17">
        <f t="shared" si="6"/>
        <v>216.01038924637817</v>
      </c>
      <c r="AP12" s="17">
        <f t="shared" si="6"/>
        <v>138.04889184377743</v>
      </c>
      <c r="AQ12" s="17">
        <f t="shared" si="6"/>
        <v>105.25903991068128</v>
      </c>
      <c r="AR12" s="17">
        <f t="shared" si="6"/>
        <v>108.75664169659348</v>
      </c>
      <c r="AS12" s="17">
        <f t="shared" si="6"/>
        <v>108.75970779223468</v>
      </c>
      <c r="AT12" s="17">
        <f t="shared" si="6"/>
        <v>141.74859409327007</v>
      </c>
      <c r="AU12" s="17">
        <f t="shared" si="6"/>
        <v>255.21950517448161</v>
      </c>
      <c r="AV12" s="17">
        <f t="shared" si="6"/>
        <v>391.66121428670249</v>
      </c>
      <c r="AW12" s="17">
        <f t="shared" si="6"/>
        <v>502.35266766544441</v>
      </c>
      <c r="AX12" s="17">
        <f t="shared" si="6"/>
        <v>534.91229509951108</v>
      </c>
      <c r="AY12" s="17">
        <f t="shared" si="6"/>
        <v>436.10046450305305</v>
      </c>
      <c r="AZ12" s="17">
        <f t="shared" si="6"/>
        <v>350.83102063008357</v>
      </c>
      <c r="BA12" s="17">
        <f t="shared" si="6"/>
        <v>228.72556080925509</v>
      </c>
      <c r="BB12" s="17">
        <f t="shared" si="6"/>
        <v>161.09226871121015</v>
      </c>
      <c r="BC12" s="17">
        <f t="shared" si="6"/>
        <v>107.96105055394581</v>
      </c>
      <c r="BD12" s="17">
        <f t="shared" si="6"/>
        <v>111.68360765380731</v>
      </c>
      <c r="BE12" s="17">
        <f t="shared" si="6"/>
        <v>111.80830489056576</v>
      </c>
      <c r="BF12" s="17">
        <f t="shared" si="6"/>
        <v>151.84944092192902</v>
      </c>
      <c r="BG12" s="17">
        <f t="shared" si="6"/>
        <v>266.05767793200818</v>
      </c>
      <c r="BH12" s="17">
        <f t="shared" si="6"/>
        <v>397.16422036189783</v>
      </c>
      <c r="BI12" s="17">
        <f t="shared" si="6"/>
        <v>519.63387548466619</v>
      </c>
      <c r="BJ12" s="17">
        <f t="shared" si="6"/>
        <v>536.8671963527222</v>
      </c>
      <c r="BK12" s="17">
        <f t="shared" si="6"/>
        <v>426.75094790926624</v>
      </c>
      <c r="BL12" s="17">
        <f t="shared" si="6"/>
        <v>348.53133876442229</v>
      </c>
      <c r="BM12" s="17">
        <f t="shared" si="6"/>
        <v>223.88078713478959</v>
      </c>
      <c r="BN12" s="17">
        <f t="shared" si="6"/>
        <v>155.89457244009878</v>
      </c>
      <c r="BO12" s="17">
        <f t="shared" ref="BO12:CA12" si="7">BO6/BO9</f>
        <v>99.435152246588586</v>
      </c>
      <c r="BP12" s="17">
        <f t="shared" si="7"/>
        <v>102.74604529221038</v>
      </c>
      <c r="BQ12" s="17">
        <f t="shared" si="7"/>
        <v>102.74750165267722</v>
      </c>
      <c r="BR12" s="17">
        <f t="shared" si="7"/>
        <v>144.39116799310455</v>
      </c>
      <c r="BS12" s="17">
        <f t="shared" si="7"/>
        <v>263.38436683233249</v>
      </c>
      <c r="BT12" s="17">
        <f t="shared" si="7"/>
        <v>390.32963020388507</v>
      </c>
      <c r="BU12" s="17">
        <f t="shared" si="7"/>
        <v>528.96644966539111</v>
      </c>
      <c r="BV12" s="17">
        <f t="shared" si="7"/>
        <v>532.561656913913</v>
      </c>
      <c r="BW12" s="17">
        <f t="shared" si="7"/>
        <v>438.10625777973502</v>
      </c>
      <c r="BX12" s="17">
        <f t="shared" si="7"/>
        <v>351.30794778015286</v>
      </c>
      <c r="BY12" s="17">
        <f t="shared" si="7"/>
        <v>232.36928949336294</v>
      </c>
      <c r="BZ12" s="17">
        <f t="shared" si="7"/>
        <v>157.57739170863979</v>
      </c>
      <c r="CA12" s="17">
        <f t="shared" si="7"/>
        <v>107.25574376134655</v>
      </c>
    </row>
    <row r="13" spans="1:80" x14ac:dyDescent="0.25">
      <c r="A13" t="s">
        <v>56</v>
      </c>
      <c r="B13" s="17">
        <f>B7/B10</f>
        <v>166.52326936120775</v>
      </c>
      <c r="C13" s="17">
        <f t="shared" ref="C13:BN13" si="8">C7/C10</f>
        <v>129.87686359729216</v>
      </c>
      <c r="D13" s="17">
        <f t="shared" si="8"/>
        <v>108.9659587117476</v>
      </c>
      <c r="E13" s="17">
        <f t="shared" si="8"/>
        <v>71.058994659997396</v>
      </c>
      <c r="F13" s="17">
        <f t="shared" si="8"/>
        <v>46.537088546836053</v>
      </c>
      <c r="G13" s="17">
        <f t="shared" si="8"/>
        <v>31.335621203362585</v>
      </c>
      <c r="H13" s="17">
        <f t="shared" si="8"/>
        <v>28.72502793186689</v>
      </c>
      <c r="I13" s="17">
        <f t="shared" si="8"/>
        <v>28.648550643290317</v>
      </c>
      <c r="J13" s="17">
        <f t="shared" si="8"/>
        <v>33.346936228257839</v>
      </c>
      <c r="K13" s="17">
        <f t="shared" si="8"/>
        <v>69.758282791165186</v>
      </c>
      <c r="L13" s="17">
        <f t="shared" si="8"/>
        <v>125.3095852812791</v>
      </c>
      <c r="M13" s="17">
        <f t="shared" si="8"/>
        <v>168.16628286702914</v>
      </c>
      <c r="N13" s="17">
        <f t="shared" si="8"/>
        <v>165.53228498641496</v>
      </c>
      <c r="O13" s="17">
        <f t="shared" si="8"/>
        <v>132.67913994639466</v>
      </c>
      <c r="P13" s="17">
        <f t="shared" si="8"/>
        <v>109.57907095016748</v>
      </c>
      <c r="Q13" s="17">
        <f t="shared" si="8"/>
        <v>71.781836408996483</v>
      </c>
      <c r="R13" s="17">
        <f t="shared" si="8"/>
        <v>48.232685570897658</v>
      </c>
      <c r="S13" s="17">
        <f t="shared" si="8"/>
        <v>31.440738354676043</v>
      </c>
      <c r="T13" s="17">
        <f t="shared" si="8"/>
        <v>28.543573095043353</v>
      </c>
      <c r="U13" s="17">
        <f t="shared" si="8"/>
        <v>28.551737415619975</v>
      </c>
      <c r="V13" s="17">
        <f t="shared" si="8"/>
        <v>35.434046393309892</v>
      </c>
      <c r="W13" s="17">
        <f t="shared" si="8"/>
        <v>73.872237424796865</v>
      </c>
      <c r="X13" s="17">
        <f t="shared" si="8"/>
        <v>127.04531455391518</v>
      </c>
      <c r="Y13" s="17">
        <f t="shared" si="8"/>
        <v>168.9182669192605</v>
      </c>
      <c r="Z13" s="17">
        <f t="shared" si="8"/>
        <v>156.75443467000153</v>
      </c>
      <c r="AA13" s="17">
        <f t="shared" si="8"/>
        <v>128.02376687094736</v>
      </c>
      <c r="AB13" s="17">
        <f t="shared" si="8"/>
        <v>106.01244421690841</v>
      </c>
      <c r="AC13" s="17">
        <f t="shared" si="8"/>
        <v>68.616847758461958</v>
      </c>
      <c r="AD13" s="17">
        <f t="shared" si="8"/>
        <v>45.291149513115002</v>
      </c>
      <c r="AE13" s="17">
        <f t="shared" si="8"/>
        <v>29.864265784388024</v>
      </c>
      <c r="AF13" s="17">
        <f t="shared" si="8"/>
        <v>27.162678178936904</v>
      </c>
      <c r="AG13" s="17">
        <f t="shared" si="8"/>
        <v>27.148677421548051</v>
      </c>
      <c r="AH13" s="17">
        <f t="shared" si="8"/>
        <v>33.941335977612205</v>
      </c>
      <c r="AI13" s="17">
        <f t="shared" si="8"/>
        <v>69.602349050421438</v>
      </c>
      <c r="AJ13" s="17">
        <f t="shared" si="8"/>
        <v>120.05963064018317</v>
      </c>
      <c r="AK13" s="17">
        <f t="shared" si="8"/>
        <v>155.3895379539521</v>
      </c>
      <c r="AL13" s="17">
        <f t="shared" si="8"/>
        <v>156.73719556318062</v>
      </c>
      <c r="AM13" s="17">
        <f t="shared" si="8"/>
        <v>126.79281029246629</v>
      </c>
      <c r="AN13" s="17">
        <f t="shared" si="8"/>
        <v>105.37771806869732</v>
      </c>
      <c r="AO13" s="17">
        <f t="shared" si="8"/>
        <v>67.721921909491158</v>
      </c>
      <c r="AP13" s="17">
        <f t="shared" si="8"/>
        <v>42.520822046528558</v>
      </c>
      <c r="AQ13" s="17">
        <f t="shared" si="8"/>
        <v>28.116408738916256</v>
      </c>
      <c r="AR13" s="17">
        <f t="shared" si="8"/>
        <v>27.621378065382835</v>
      </c>
      <c r="AS13" s="17">
        <f t="shared" si="8"/>
        <v>27.610774526834927</v>
      </c>
      <c r="AT13" s="17">
        <f t="shared" si="8"/>
        <v>33.239553967285993</v>
      </c>
      <c r="AU13" s="17">
        <f t="shared" si="8"/>
        <v>69.726374176298606</v>
      </c>
      <c r="AV13" s="17">
        <f t="shared" si="8"/>
        <v>121.26717168891186</v>
      </c>
      <c r="AW13" s="17">
        <f t="shared" si="8"/>
        <v>155.77698070617416</v>
      </c>
      <c r="AX13" s="17">
        <f t="shared" si="8"/>
        <v>158.7932250262765</v>
      </c>
      <c r="AY13" s="17">
        <f t="shared" si="8"/>
        <v>128.20324780244252</v>
      </c>
      <c r="AZ13" s="17">
        <f t="shared" si="8"/>
        <v>106.22959109405357</v>
      </c>
      <c r="BA13" s="17">
        <f t="shared" si="8"/>
        <v>69.415421761685124</v>
      </c>
      <c r="BB13" s="17">
        <f t="shared" si="8"/>
        <v>46.015940928235345</v>
      </c>
      <c r="BC13" s="17">
        <f t="shared" si="8"/>
        <v>27.298451276954761</v>
      </c>
      <c r="BD13" s="17">
        <f t="shared" si="8"/>
        <v>28.23253693738204</v>
      </c>
      <c r="BE13" s="17">
        <f t="shared" si="8"/>
        <v>28.246188803306467</v>
      </c>
      <c r="BF13" s="17">
        <f t="shared" si="8"/>
        <v>34.733917948023603</v>
      </c>
      <c r="BG13" s="17">
        <f t="shared" si="8"/>
        <v>71.037042954904706</v>
      </c>
      <c r="BH13" s="17">
        <f t="shared" si="8"/>
        <v>122.08152114269654</v>
      </c>
      <c r="BI13" s="17">
        <f t="shared" si="8"/>
        <v>157.5489612320626</v>
      </c>
      <c r="BJ13" s="17">
        <f t="shared" si="8"/>
        <v>159.41033370164192</v>
      </c>
      <c r="BK13" s="17">
        <f t="shared" si="8"/>
        <v>125.7537812178565</v>
      </c>
      <c r="BL13" s="17">
        <f t="shared" si="8"/>
        <v>105.45177458947545</v>
      </c>
      <c r="BM13" s="17">
        <f t="shared" si="8"/>
        <v>67.969789267978058</v>
      </c>
      <c r="BN13" s="17">
        <f t="shared" si="8"/>
        <v>44.749919024478899</v>
      </c>
      <c r="BO13" s="17">
        <f t="shared" ref="BO13:CA13" si="9">BO7/BO10</f>
        <v>25.457379239296401</v>
      </c>
      <c r="BP13" s="17">
        <f t="shared" si="9"/>
        <v>26.29604895754278</v>
      </c>
      <c r="BQ13" s="17">
        <f t="shared" si="9"/>
        <v>19.587649062322111</v>
      </c>
      <c r="BR13" s="17">
        <f t="shared" si="9"/>
        <v>33.2044441313096</v>
      </c>
      <c r="BS13" s="17">
        <f t="shared" si="9"/>
        <v>70.416614501742913</v>
      </c>
      <c r="BT13" s="17">
        <f t="shared" si="9"/>
        <v>119.86929334813981</v>
      </c>
      <c r="BU13" s="17">
        <f t="shared" si="9"/>
        <v>157.83295808262454</v>
      </c>
      <c r="BV13" s="17">
        <f t="shared" si="9"/>
        <v>158.10237986353636</v>
      </c>
      <c r="BW13" s="17">
        <f t="shared" si="9"/>
        <v>126.89495692891785</v>
      </c>
      <c r="BX13" s="17">
        <f t="shared" si="9"/>
        <v>105.11861986855658</v>
      </c>
      <c r="BY13" s="17">
        <f t="shared" si="9"/>
        <v>68.046413840589608</v>
      </c>
      <c r="BZ13" s="17">
        <f t="shared" si="9"/>
        <v>44.177112049138103</v>
      </c>
      <c r="CA13" s="17">
        <f t="shared" si="9"/>
        <v>25.452409852888955</v>
      </c>
    </row>
    <row r="15" spans="1:80" x14ac:dyDescent="0.25">
      <c r="B15">
        <v>2018</v>
      </c>
      <c r="C15">
        <v>2019</v>
      </c>
      <c r="D15">
        <v>2020</v>
      </c>
      <c r="E15">
        <v>2021</v>
      </c>
      <c r="F15">
        <v>2022</v>
      </c>
      <c r="G15">
        <v>2023</v>
      </c>
    </row>
    <row r="16" spans="1:80" x14ac:dyDescent="0.25">
      <c r="A16" t="s">
        <v>57</v>
      </c>
      <c r="B16" s="14">
        <f>AVERAGE(B11:M11)</f>
        <v>56.506690706502496</v>
      </c>
      <c r="C16" s="14">
        <f>AVERAGE(N11:Y11)</f>
        <v>56.667400552541487</v>
      </c>
      <c r="D16" s="14">
        <f>AVERAGE(Z11:AK11)</f>
        <v>54.330957873396208</v>
      </c>
      <c r="E16" s="14">
        <f>AVERAGE(AL11:AW11)</f>
        <v>54.082018697567626</v>
      </c>
      <c r="F16" s="14">
        <f>AVERAGE(AX11:BI11)</f>
        <v>54.343352257791331</v>
      </c>
      <c r="G16" s="14">
        <f>AVERAGE(BJ11:BU11)</f>
        <v>52.935322972013466</v>
      </c>
    </row>
    <row r="17" spans="1:7" x14ac:dyDescent="0.25">
      <c r="A17" t="s">
        <v>58</v>
      </c>
      <c r="B17" s="14">
        <f t="shared" ref="B17:B18" si="10">AVERAGE(B12:M12)</f>
        <v>281.04515897942014</v>
      </c>
      <c r="C17" s="14">
        <f t="shared" ref="C17:C18" si="11">AVERAGE(N12:Y12)</f>
        <v>290.82801601166335</v>
      </c>
      <c r="D17" s="14">
        <f t="shared" ref="D17:D18" si="12">AVERAGE(Z12:AK12)</f>
        <v>272.57491920507766</v>
      </c>
      <c r="E17" s="14">
        <f t="shared" ref="E17:E18" si="13">AVERAGE(AL12:AW12)</f>
        <v>272.0005044478051</v>
      </c>
      <c r="F17" s="14">
        <f t="shared" ref="F17:F18" si="14">AVERAGE(AX12:BI12)</f>
        <v>281.48498229599437</v>
      </c>
      <c r="G17" s="14">
        <f t="shared" ref="G17:G18" si="15">AVERAGE(BJ12:BU12)</f>
        <v>276.99376304062406</v>
      </c>
    </row>
    <row r="18" spans="1:7" x14ac:dyDescent="0.25">
      <c r="A18" t="s">
        <v>59</v>
      </c>
      <c r="B18" s="14">
        <f t="shared" si="10"/>
        <v>84.021038485277657</v>
      </c>
      <c r="C18" s="14">
        <f t="shared" si="11"/>
        <v>85.134244334957756</v>
      </c>
      <c r="D18" s="14">
        <f t="shared" si="12"/>
        <v>80.65559316970635</v>
      </c>
      <c r="E18" s="14">
        <f t="shared" si="13"/>
        <v>80.209092479180711</v>
      </c>
      <c r="F18" s="14">
        <f t="shared" si="14"/>
        <v>81.48633724233531</v>
      </c>
      <c r="G18" s="14">
        <f t="shared" si="15"/>
        <v>79.66666542703409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A2C6-C6A7-40AF-9143-BA515A2EEBE2}">
  <dimension ref="A1:C83"/>
  <sheetViews>
    <sheetView topLeftCell="A59" workbookViewId="0">
      <selection activeCell="A5" sqref="A5"/>
    </sheetView>
  </sheetViews>
  <sheetFormatPr defaultRowHeight="15" x14ac:dyDescent="0.25"/>
  <cols>
    <col min="1" max="1" width="64.85546875" bestFit="1" customWidth="1"/>
    <col min="2" max="3" width="12.42578125" bestFit="1" customWidth="1"/>
  </cols>
  <sheetData>
    <row r="1" spans="1:3" x14ac:dyDescent="0.25">
      <c r="A1" t="s">
        <v>22</v>
      </c>
    </row>
    <row r="2" spans="1:3" x14ac:dyDescent="0.25">
      <c r="A2" t="s">
        <v>44</v>
      </c>
    </row>
    <row r="4" spans="1:3" x14ac:dyDescent="0.25">
      <c r="A4" s="13" t="s">
        <v>33</v>
      </c>
      <c r="B4" s="13" t="s">
        <v>45</v>
      </c>
      <c r="C4" s="13" t="s">
        <v>46</v>
      </c>
    </row>
    <row r="5" spans="1:3" x14ac:dyDescent="0.25">
      <c r="A5" s="12">
        <v>43101</v>
      </c>
      <c r="B5" s="6">
        <v>20829704.56061811</v>
      </c>
      <c r="C5" s="6">
        <v>14613607.660029434</v>
      </c>
    </row>
    <row r="6" spans="1:3" x14ac:dyDescent="0.25">
      <c r="A6" s="12">
        <v>43132</v>
      </c>
      <c r="B6" s="6">
        <v>16357697.821938908</v>
      </c>
      <c r="C6" s="6">
        <v>11315165.504736131</v>
      </c>
    </row>
    <row r="7" spans="1:3" x14ac:dyDescent="0.25">
      <c r="A7" s="12">
        <v>43160</v>
      </c>
      <c r="B7" s="6">
        <v>14131575.726817511</v>
      </c>
      <c r="C7" s="6">
        <v>9103344.6152471416</v>
      </c>
    </row>
    <row r="8" spans="1:3" x14ac:dyDescent="0.25">
      <c r="A8" s="12">
        <v>43191</v>
      </c>
      <c r="B8" s="6">
        <v>9273655.3145227358</v>
      </c>
      <c r="C8" s="6">
        <v>5871006.0993731897</v>
      </c>
    </row>
    <row r="9" spans="1:3" x14ac:dyDescent="0.25">
      <c r="A9" s="12">
        <v>43221</v>
      </c>
      <c r="B9" s="6">
        <v>5744411.819214317</v>
      </c>
      <c r="C9" s="6">
        <v>4161984.7568392199</v>
      </c>
    </row>
    <row r="10" spans="1:3" x14ac:dyDescent="0.25">
      <c r="A10" s="12">
        <v>43252</v>
      </c>
      <c r="B10" s="6">
        <v>3644631.2168223928</v>
      </c>
      <c r="C10" s="6">
        <v>3022648.906617065</v>
      </c>
    </row>
    <row r="11" spans="1:3" x14ac:dyDescent="0.25">
      <c r="A11" s="12">
        <v>43282</v>
      </c>
      <c r="B11" s="6">
        <v>3109836.6971913348</v>
      </c>
      <c r="C11" s="6">
        <v>2999718.2186653651</v>
      </c>
    </row>
    <row r="12" spans="1:3" x14ac:dyDescent="0.25">
      <c r="A12" s="12">
        <v>43313</v>
      </c>
      <c r="B12" s="6">
        <v>3111504.1006710464</v>
      </c>
      <c r="C12" s="6">
        <v>2998973.9145869887</v>
      </c>
    </row>
    <row r="13" spans="1:3" x14ac:dyDescent="0.25">
      <c r="A13" s="12">
        <v>43344</v>
      </c>
      <c r="B13" s="6">
        <v>3763433.900060433</v>
      </c>
      <c r="C13" s="6">
        <v>3369075.5959291793</v>
      </c>
    </row>
    <row r="14" spans="1:3" x14ac:dyDescent="0.25">
      <c r="A14" s="12">
        <v>43374</v>
      </c>
      <c r="B14" s="6">
        <v>8602132.5731086992</v>
      </c>
      <c r="C14" s="6">
        <v>6421290.2419277979</v>
      </c>
    </row>
    <row r="15" spans="1:3" x14ac:dyDescent="0.25">
      <c r="A15" s="12">
        <v>43405</v>
      </c>
      <c r="B15" s="6">
        <v>16649457.748725122</v>
      </c>
      <c r="C15" s="6">
        <v>10474303.223748863</v>
      </c>
    </row>
    <row r="16" spans="1:3" x14ac:dyDescent="0.25">
      <c r="A16" s="12">
        <v>43435</v>
      </c>
      <c r="B16" s="6">
        <v>22301604.917750683</v>
      </c>
      <c r="C16" s="6">
        <v>14189637.632980306</v>
      </c>
    </row>
    <row r="17" spans="1:3" x14ac:dyDescent="0.25">
      <c r="A17" s="12">
        <v>43466</v>
      </c>
      <c r="B17" s="6">
        <v>21127127.921285022</v>
      </c>
      <c r="C17" s="6">
        <v>14853300.607932108</v>
      </c>
    </row>
    <row r="18" spans="1:3" x14ac:dyDescent="0.25">
      <c r="A18" s="12">
        <v>43497</v>
      </c>
      <c r="B18" s="6">
        <v>17020957.494531143</v>
      </c>
      <c r="C18" s="6">
        <v>11872180.774175381</v>
      </c>
    </row>
    <row r="19" spans="1:3" x14ac:dyDescent="0.25">
      <c r="A19" s="12">
        <v>43525</v>
      </c>
      <c r="B19" s="6">
        <v>14382332.729983674</v>
      </c>
      <c r="C19" s="6">
        <v>9484536.818317553</v>
      </c>
    </row>
    <row r="20" spans="1:3" x14ac:dyDescent="0.25">
      <c r="A20" s="12">
        <v>43556</v>
      </c>
      <c r="B20" s="6">
        <v>9454438.0865489114</v>
      </c>
      <c r="C20" s="6">
        <v>6162633.5881015919</v>
      </c>
    </row>
    <row r="21" spans="1:3" x14ac:dyDescent="0.25">
      <c r="A21" s="12">
        <v>43586</v>
      </c>
      <c r="B21" s="6">
        <v>6001953.0208063405</v>
      </c>
      <c r="C21" s="6">
        <v>4478189.5980950147</v>
      </c>
    </row>
    <row r="22" spans="1:3" x14ac:dyDescent="0.25">
      <c r="A22" s="12">
        <v>43617</v>
      </c>
      <c r="B22" s="6">
        <v>3673706.3233785499</v>
      </c>
      <c r="C22" s="6">
        <v>3150663.1401956589</v>
      </c>
    </row>
    <row r="23" spans="1:3" x14ac:dyDescent="0.25">
      <c r="A23" s="12">
        <v>43647</v>
      </c>
      <c r="B23" s="6">
        <v>3078408.4761805134</v>
      </c>
      <c r="C23" s="6">
        <v>3112806.7024267702</v>
      </c>
    </row>
    <row r="24" spans="1:3" x14ac:dyDescent="0.25">
      <c r="A24" s="12">
        <v>43678</v>
      </c>
      <c r="B24" s="6">
        <v>3078938.801196483</v>
      </c>
      <c r="C24" s="6">
        <v>3114703.9411617112</v>
      </c>
    </row>
    <row r="25" spans="1:3" x14ac:dyDescent="0.25">
      <c r="A25" s="12">
        <v>43709</v>
      </c>
      <c r="B25" s="6">
        <v>3922180.1070021633</v>
      </c>
      <c r="C25" s="6">
        <v>3787984.9158109231</v>
      </c>
    </row>
    <row r="26" spans="1:3" x14ac:dyDescent="0.25">
      <c r="A26" s="12">
        <v>43739</v>
      </c>
      <c r="B26" s="6">
        <v>9041686.1170839723</v>
      </c>
      <c r="C26" s="6">
        <v>7163297.2456065919</v>
      </c>
    </row>
    <row r="27" spans="1:3" x14ac:dyDescent="0.25">
      <c r="A27" s="12">
        <v>43770</v>
      </c>
      <c r="B27" s="6">
        <v>16939826.735064078</v>
      </c>
      <c r="C27" s="6">
        <v>11025641.995172838</v>
      </c>
    </row>
    <row r="28" spans="1:3" x14ac:dyDescent="0.25">
      <c r="A28" s="12">
        <v>43800</v>
      </c>
      <c r="B28" s="6">
        <v>22806992.536832273</v>
      </c>
      <c r="C28" s="6">
        <v>14473775.72704928</v>
      </c>
    </row>
    <row r="29" spans="1:3" x14ac:dyDescent="0.25">
      <c r="A29" s="12">
        <v>43831</v>
      </c>
      <c r="B29" s="6">
        <v>20607858.414171766</v>
      </c>
      <c r="C29" s="6">
        <v>14054936.215536328</v>
      </c>
    </row>
    <row r="30" spans="1:3" x14ac:dyDescent="0.25">
      <c r="A30" s="12">
        <v>43862</v>
      </c>
      <c r="B30" s="6">
        <v>16766806.165866882</v>
      </c>
      <c r="C30" s="6">
        <v>11577015.700526508</v>
      </c>
    </row>
    <row r="31" spans="1:3" x14ac:dyDescent="0.25">
      <c r="A31" s="12">
        <v>43891</v>
      </c>
      <c r="B31" s="6">
        <v>14285808.617381226</v>
      </c>
      <c r="C31" s="6">
        <v>9203898.7099802531</v>
      </c>
    </row>
    <row r="32" spans="1:3" x14ac:dyDescent="0.25">
      <c r="A32" s="12">
        <v>43922</v>
      </c>
      <c r="B32" s="6">
        <v>9302594.3276899382</v>
      </c>
      <c r="C32" s="6">
        <v>5874354.52691771</v>
      </c>
    </row>
    <row r="33" spans="1:3" x14ac:dyDescent="0.25">
      <c r="A33" s="12">
        <v>43952</v>
      </c>
      <c r="B33" s="6">
        <v>5955259.1094608344</v>
      </c>
      <c r="C33" s="6">
        <v>4062056.175251889</v>
      </c>
    </row>
    <row r="34" spans="1:3" x14ac:dyDescent="0.25">
      <c r="A34" s="12">
        <v>43983</v>
      </c>
      <c r="B34" s="6">
        <v>3820809.9235061603</v>
      </c>
      <c r="C34" s="6">
        <v>2786270.6458344939</v>
      </c>
    </row>
    <row r="35" spans="1:3" x14ac:dyDescent="0.25">
      <c r="A35" s="12">
        <v>44013</v>
      </c>
      <c r="B35" s="6">
        <v>3136662.972265332</v>
      </c>
      <c r="C35" s="6">
        <v>2876529.2349531827</v>
      </c>
    </row>
    <row r="36" spans="1:3" x14ac:dyDescent="0.25">
      <c r="A36" s="12">
        <v>44044</v>
      </c>
      <c r="B36" s="6">
        <v>3139288.8118348983</v>
      </c>
      <c r="C36" s="6">
        <v>2875229.1841348577</v>
      </c>
    </row>
    <row r="37" spans="1:3" x14ac:dyDescent="0.25">
      <c r="A37" s="12">
        <v>44075</v>
      </c>
      <c r="B37" s="6">
        <v>3807403.7225260306</v>
      </c>
      <c r="C37" s="6">
        <v>3725230.9123214236</v>
      </c>
    </row>
    <row r="38" spans="1:3" x14ac:dyDescent="0.25">
      <c r="A38" s="12">
        <v>44105</v>
      </c>
      <c r="B38" s="6">
        <v>8705194.1087627951</v>
      </c>
      <c r="C38" s="6">
        <v>6823229.1690843282</v>
      </c>
    </row>
    <row r="39" spans="1:3" x14ac:dyDescent="0.25">
      <c r="A39" s="12">
        <v>44136</v>
      </c>
      <c r="B39" s="6">
        <v>16470389.465501796</v>
      </c>
      <c r="C39" s="6">
        <v>10394633.725068152</v>
      </c>
    </row>
    <row r="40" spans="1:3" x14ac:dyDescent="0.25">
      <c r="A40" s="12">
        <v>44166</v>
      </c>
      <c r="B40" s="6">
        <v>21430780.979166865</v>
      </c>
      <c r="C40" s="6">
        <v>13424801.668822085</v>
      </c>
    </row>
    <row r="41" spans="1:3" x14ac:dyDescent="0.25">
      <c r="A41" s="12">
        <v>44197</v>
      </c>
      <c r="B41" s="6">
        <v>21065452.513266742</v>
      </c>
      <c r="C41" s="6">
        <v>14156530.0736912</v>
      </c>
    </row>
    <row r="42" spans="1:3" x14ac:dyDescent="0.25">
      <c r="A42" s="12">
        <v>44228</v>
      </c>
      <c r="B42" s="6">
        <v>17002653.971983522</v>
      </c>
      <c r="C42" s="6">
        <v>11532955.534008065</v>
      </c>
    </row>
    <row r="43" spans="1:3" x14ac:dyDescent="0.25">
      <c r="A43" s="12">
        <v>44256</v>
      </c>
      <c r="B43" s="6">
        <v>14443728.075661857</v>
      </c>
      <c r="C43" s="6">
        <v>9294710.4736735895</v>
      </c>
    </row>
    <row r="44" spans="1:3" x14ac:dyDescent="0.25">
      <c r="A44" s="12">
        <v>44287</v>
      </c>
      <c r="B44" s="6">
        <v>9422042.668973323</v>
      </c>
      <c r="C44" s="6">
        <v>5840920.9252220653</v>
      </c>
    </row>
    <row r="45" spans="1:3" x14ac:dyDescent="0.25">
      <c r="A45" s="12">
        <v>44317</v>
      </c>
      <c r="B45" s="6">
        <v>5852914.0378218126</v>
      </c>
      <c r="C45" s="6">
        <v>3732980.0843475857</v>
      </c>
    </row>
    <row r="46" spans="1:3" x14ac:dyDescent="0.25">
      <c r="A46" s="12">
        <v>44348</v>
      </c>
      <c r="B46" s="6">
        <v>3490446.8311222121</v>
      </c>
      <c r="C46" s="6">
        <v>2846204.4391848217</v>
      </c>
    </row>
    <row r="47" spans="1:3" x14ac:dyDescent="0.25">
      <c r="A47" s="12">
        <v>44378</v>
      </c>
      <c r="B47" s="6">
        <v>3284210.6596474224</v>
      </c>
      <c r="C47" s="6">
        <v>2940018.2949840114</v>
      </c>
    </row>
    <row r="48" spans="1:3" x14ac:dyDescent="0.25">
      <c r="A48" s="12">
        <v>44409</v>
      </c>
      <c r="B48" s="6">
        <v>3287083.0684300293</v>
      </c>
      <c r="C48" s="6">
        <v>2939339.8627929343</v>
      </c>
    </row>
    <row r="49" spans="1:3" x14ac:dyDescent="0.25">
      <c r="A49" s="12">
        <v>44440</v>
      </c>
      <c r="B49" s="6">
        <v>3678161.1264601131</v>
      </c>
      <c r="C49" s="6">
        <v>3830188.7609942504</v>
      </c>
    </row>
    <row r="50" spans="1:3" x14ac:dyDescent="0.25">
      <c r="A50" s="12">
        <v>44470</v>
      </c>
      <c r="B50" s="6">
        <v>8888210.4268036671</v>
      </c>
      <c r="C50" s="6">
        <v>6924615.6143940352</v>
      </c>
    </row>
    <row r="51" spans="1:3" x14ac:dyDescent="0.25">
      <c r="A51" s="12">
        <v>44501</v>
      </c>
      <c r="B51" s="6">
        <v>16899262.043483287</v>
      </c>
      <c r="C51" s="6">
        <v>10667676.493526915</v>
      </c>
    </row>
    <row r="52" spans="1:3" x14ac:dyDescent="0.25">
      <c r="A52" s="12">
        <v>44531</v>
      </c>
      <c r="B52" s="6">
        <v>21767087.785041634</v>
      </c>
      <c r="C52" s="6">
        <v>13723270.175284611</v>
      </c>
    </row>
    <row r="53" spans="1:3" x14ac:dyDescent="0.25">
      <c r="A53" s="12">
        <v>44562</v>
      </c>
      <c r="B53" s="6">
        <v>21587858.734736834</v>
      </c>
      <c r="C53" s="6">
        <v>14615408.639003942</v>
      </c>
    </row>
    <row r="54" spans="1:3" x14ac:dyDescent="0.25">
      <c r="A54" s="12">
        <v>44593</v>
      </c>
      <c r="B54" s="6">
        <v>17330966.324624937</v>
      </c>
      <c r="C54" s="6">
        <v>11928219.905087506</v>
      </c>
    </row>
    <row r="55" spans="1:3" x14ac:dyDescent="0.25">
      <c r="A55" s="12">
        <v>44621</v>
      </c>
      <c r="B55" s="6">
        <v>14664191.23903594</v>
      </c>
      <c r="C55" s="6">
        <v>9593123.4281090051</v>
      </c>
    </row>
    <row r="56" spans="1:3" x14ac:dyDescent="0.25">
      <c r="A56" s="12">
        <v>44652</v>
      </c>
      <c r="B56" s="6">
        <v>9618386.835607307</v>
      </c>
      <c r="C56" s="6">
        <v>6233457.7087346287</v>
      </c>
    </row>
    <row r="57" spans="1:3" x14ac:dyDescent="0.25">
      <c r="A57" s="12">
        <v>44682</v>
      </c>
      <c r="B57" s="6">
        <v>6121980.6344613172</v>
      </c>
      <c r="C57" s="6">
        <v>4383320.6316320281</v>
      </c>
    </row>
    <row r="58" spans="1:3" x14ac:dyDescent="0.25">
      <c r="A58" s="12">
        <v>44713</v>
      </c>
      <c r="B58" s="6">
        <v>3295172.4277200606</v>
      </c>
      <c r="C58" s="6">
        <v>2933733.5877529234</v>
      </c>
    </row>
    <row r="59" spans="1:3" x14ac:dyDescent="0.25">
      <c r="A59" s="12">
        <v>44743</v>
      </c>
      <c r="B59" s="6">
        <v>3405481.5065336153</v>
      </c>
      <c r="C59" s="6">
        <v>3034331.9363462911</v>
      </c>
    </row>
    <row r="60" spans="1:3" x14ac:dyDescent="0.25">
      <c r="A60" s="12">
        <v>44774</v>
      </c>
      <c r="B60" s="6">
        <v>3408046.3319388824</v>
      </c>
      <c r="C60" s="6">
        <v>3036378.1359130945</v>
      </c>
    </row>
    <row r="61" spans="1:3" x14ac:dyDescent="0.25">
      <c r="A61" s="12">
        <v>44805</v>
      </c>
      <c r="B61" s="6">
        <v>3807632.5147093376</v>
      </c>
      <c r="C61" s="6">
        <v>4123927.1165577485</v>
      </c>
    </row>
    <row r="62" spans="1:3" x14ac:dyDescent="0.25">
      <c r="A62" s="12">
        <v>44835</v>
      </c>
      <c r="B62" s="6">
        <v>9024850.5871097352</v>
      </c>
      <c r="C62" s="6">
        <v>7248741.4352575624</v>
      </c>
    </row>
    <row r="63" spans="1:3" x14ac:dyDescent="0.25">
      <c r="A63" s="12">
        <v>44866</v>
      </c>
      <c r="B63" s="6">
        <v>17166423.536654554</v>
      </c>
      <c r="C63" s="6">
        <v>10907320.9837988</v>
      </c>
    </row>
    <row r="64" spans="1:3" x14ac:dyDescent="0.25">
      <c r="A64" s="12">
        <v>44896</v>
      </c>
      <c r="B64" s="6">
        <v>21971999.027981654</v>
      </c>
      <c r="C64" s="6">
        <v>14328384.482614186</v>
      </c>
    </row>
    <row r="65" spans="1:3" x14ac:dyDescent="0.25">
      <c r="A65" s="12">
        <v>44927</v>
      </c>
      <c r="B65" s="6">
        <v>21939712.363582399</v>
      </c>
      <c r="C65" s="6">
        <v>14823977.025691364</v>
      </c>
    </row>
    <row r="66" spans="1:3" x14ac:dyDescent="0.25">
      <c r="A66" s="12">
        <v>44958</v>
      </c>
      <c r="B66" s="6">
        <v>17224764.938236449</v>
      </c>
      <c r="C66" s="6">
        <v>11788141.434097661</v>
      </c>
    </row>
    <row r="67" spans="1:3" x14ac:dyDescent="0.25">
      <c r="A67" s="12">
        <v>44986</v>
      </c>
      <c r="B67" s="6">
        <v>14712070.040334944</v>
      </c>
      <c r="C67" s="6">
        <v>9617025.2305267043</v>
      </c>
    </row>
    <row r="68" spans="1:3" x14ac:dyDescent="0.25">
      <c r="A68" s="12">
        <v>45017</v>
      </c>
      <c r="B68" s="6">
        <v>9511423.6073807087</v>
      </c>
      <c r="C68" s="6">
        <v>6171721.6589447446</v>
      </c>
    </row>
    <row r="69" spans="1:3" x14ac:dyDescent="0.25">
      <c r="A69" s="12">
        <v>45047</v>
      </c>
      <c r="B69" s="6">
        <v>6022495.2871218575</v>
      </c>
      <c r="C69" s="6">
        <v>4286633.0583853964</v>
      </c>
    </row>
    <row r="70" spans="1:3" x14ac:dyDescent="0.25">
      <c r="A70" s="12">
        <v>45078</v>
      </c>
      <c r="B70" s="6">
        <v>3133323.629720707</v>
      </c>
      <c r="C70" s="6">
        <v>2729892.6697778432</v>
      </c>
    </row>
    <row r="71" spans="1:3" x14ac:dyDescent="0.25">
      <c r="A71" s="12">
        <v>45108</v>
      </c>
      <c r="B71" s="6">
        <v>3235231.416144642</v>
      </c>
      <c r="C71" s="6">
        <v>2816988.323776532</v>
      </c>
    </row>
    <row r="72" spans="1:3" x14ac:dyDescent="0.25">
      <c r="A72" s="12">
        <v>45139</v>
      </c>
      <c r="B72" s="6">
        <v>1696971.0740500113</v>
      </c>
      <c r="C72" s="6">
        <v>2806856.2501478363</v>
      </c>
    </row>
    <row r="73" spans="1:3" x14ac:dyDescent="0.25">
      <c r="A73" s="12">
        <v>45170</v>
      </c>
      <c r="B73" s="6">
        <v>3700090.7261650194</v>
      </c>
      <c r="C73" s="6">
        <v>3941878.8862117538</v>
      </c>
    </row>
    <row r="74" spans="1:3" x14ac:dyDescent="0.25">
      <c r="A74" s="12">
        <v>45200</v>
      </c>
      <c r="B74" s="6">
        <v>9045864.3171541933</v>
      </c>
      <c r="C74" s="6">
        <v>7231217.7913816888</v>
      </c>
    </row>
    <row r="75" spans="1:3" x14ac:dyDescent="0.25">
      <c r="A75" s="12">
        <v>45231</v>
      </c>
      <c r="B75" s="6">
        <v>17020912.14287734</v>
      </c>
      <c r="C75" s="6">
        <v>10769584.826955393</v>
      </c>
    </row>
    <row r="76" spans="1:3" x14ac:dyDescent="0.25">
      <c r="A76" s="12">
        <v>45261</v>
      </c>
      <c r="B76" s="6">
        <v>22015297.412013046</v>
      </c>
      <c r="C76" s="6">
        <v>14629096.131946057</v>
      </c>
    </row>
    <row r="77" spans="1:3" x14ac:dyDescent="0.25">
      <c r="A77" s="12">
        <v>45292</v>
      </c>
      <c r="B77" s="6">
        <v>21986674.604312412</v>
      </c>
      <c r="C77" s="6">
        <v>14775923.171076516</v>
      </c>
    </row>
    <row r="78" spans="1:3" x14ac:dyDescent="0.25">
      <c r="A78" s="12">
        <v>45323</v>
      </c>
      <c r="B78" s="6">
        <v>17347468.462425198</v>
      </c>
      <c r="C78" s="6">
        <v>12166648.884801021</v>
      </c>
    </row>
    <row r="79" spans="1:3" x14ac:dyDescent="0.25">
      <c r="A79" s="12">
        <v>45352</v>
      </c>
      <c r="B79" s="6">
        <v>14697637.951106729</v>
      </c>
      <c r="C79" s="6">
        <v>9757578.2495937459</v>
      </c>
    </row>
    <row r="80" spans="1:3" x14ac:dyDescent="0.25">
      <c r="A80" s="12">
        <v>45383</v>
      </c>
      <c r="B80" s="6">
        <v>9380753.0493731815</v>
      </c>
      <c r="C80" s="6">
        <v>6435002.7339396998</v>
      </c>
    </row>
    <row r="81" spans="1:3" x14ac:dyDescent="0.25">
      <c r="A81" s="12">
        <v>45413</v>
      </c>
      <c r="B81" s="6">
        <v>5905193.3155782092</v>
      </c>
      <c r="C81" s="6">
        <v>4350081.4755087104</v>
      </c>
    </row>
    <row r="82" spans="1:3" x14ac:dyDescent="0.25">
      <c r="A82" s="12">
        <v>45444</v>
      </c>
      <c r="B82" s="6">
        <v>2948508.8583635567</v>
      </c>
      <c r="C82" s="6">
        <v>2953930.4389312454</v>
      </c>
    </row>
    <row r="83" spans="1:3" x14ac:dyDescent="0.25">
      <c r="A83" s="12">
        <v>45474</v>
      </c>
      <c r="B83" s="6">
        <v>3042950.0705409553</v>
      </c>
      <c r="C83" s="6">
        <v>2830459.9098882466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619D315-A4A6-43A2-8438-66A9388FBF45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5cc8d43-1cbe-4f92-bb7a-9353782eab5b"/>
    <ds:schemaRef ds:uri="3eb5731f-fd80-43b3-8241-3c206fd1768d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618BA8-A3D7-4DD6-8166-065D021D5F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35B974-086E-4E89-9F38-547735195480}"/>
</file>

<file path=customXml/itemProps4.xml><?xml version="1.0" encoding="utf-8"?>
<ds:datastoreItem xmlns:ds="http://schemas.openxmlformats.org/officeDocument/2006/customXml" ds:itemID="{D9231F08-5F29-4B8F-B987-F51707FEF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SDV-14</vt:lpstr>
      <vt:lpstr>Figures</vt:lpstr>
      <vt:lpstr>Data - Customer Counts</vt:lpstr>
      <vt:lpstr>Customer Counts 2018-2024</vt:lpstr>
      <vt:lpstr>Data - Therms</vt:lpstr>
      <vt:lpstr>Therms 2018-2024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Betterbed, Jacob</dc:creator>
  <cp:keywords/>
  <dc:description/>
  <cp:lastModifiedBy>de Villiers, Stefan (ATG)</cp:lastModifiedBy>
  <cp:revision/>
  <dcterms:created xsi:type="dcterms:W3CDTF">2024-07-09T16:29:39Z</dcterms:created>
  <dcterms:modified xsi:type="dcterms:W3CDTF">2024-09-25T15:22:11Z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2024-07-09T17:00:32Z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57603cc6-66b1-4bc1-8de9-9970352f9a55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