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8795" windowHeight="9210" activeTab="2"/>
  </bookViews>
  <sheets>
    <sheet name="8.03 GRB" sheetId="1" r:id="rId1"/>
    <sheet name="8.04 CWC" sheetId="2" r:id="rId2"/>
    <sheet name="8.06 Gas Working Capital Accts" sheetId="3" r:id="rId3"/>
  </sheets>
  <externalReferences>
    <externalReference r:id="rId6"/>
    <externalReference r:id="rId7"/>
  </externalReferences>
  <definedNames>
    <definedName name="Apr04">'[2]BS'!#REF!</definedName>
    <definedName name="Apr05">'[2]BS'!#REF!</definedName>
    <definedName name="Apr05AMA">'[2]BS'!#REF!</definedName>
    <definedName name="Apr06">'[2]BS'!#REF!</definedName>
    <definedName name="Apr06AMA">'[2]BS'!#REF!</definedName>
    <definedName name="Apr07AMA">'[2]BS'!#REF!</definedName>
    <definedName name="Aug04">'[2]BS'!#REF!</definedName>
    <definedName name="Aug05">'[2]BS'!#REF!</definedName>
    <definedName name="Aug05AMA">'[2]BS'!#REF!</definedName>
    <definedName name="Aug06">'[2]BS'!#REF!</definedName>
    <definedName name="Aug06AMA">'[2]BS'!#REF!</definedName>
    <definedName name="Aug07AMA">'[2]BS'!#REF!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Dec03">'[2]BS'!#REF!</definedName>
    <definedName name="Dec04">'[2]BS'!#REF!</definedName>
    <definedName name="Dec04AMA">'[2]BS'!#REF!</definedName>
    <definedName name="Dec05">'[2]BS'!#REF!</definedName>
    <definedName name="Dec05AMA">'[2]BS'!#REF!</definedName>
    <definedName name="Dec06AMA">'[2]BS'!#REF!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ERB_Sep06">#REF!</definedName>
    <definedName name="EWC_Sep06">#REF!</definedName>
    <definedName name="Feb04">'[2]BS'!#REF!</definedName>
    <definedName name="Feb05">'[2]BS'!#REF!</definedName>
    <definedName name="Feb05AMA">'[2]BS'!#REF!</definedName>
    <definedName name="Feb06">'[2]BS'!#REF!</definedName>
    <definedName name="Feb06AMA">'[2]BS'!#REF!</definedName>
    <definedName name="Feb07AMA">'[2]BS'!#REF!</definedName>
    <definedName name="GRB_Sep06">#REF!</definedName>
    <definedName name="GWC_Sep06">#REF!</definedName>
    <definedName name="Jan04">'[2]BS'!#REF!</definedName>
    <definedName name="Jan05">'[2]BS'!#REF!</definedName>
    <definedName name="Jan05AMA">'[2]BS'!#REF!</definedName>
    <definedName name="Jan06">'[2]BS'!#REF!</definedName>
    <definedName name="Jan06AMA">'[2]BS'!#REF!</definedName>
    <definedName name="Jan07AMA">'[2]BS'!#REF!</definedName>
    <definedName name="Jul04">'[2]BS'!#REF!</definedName>
    <definedName name="Jul05">'[2]BS'!#REF!</definedName>
    <definedName name="Jul05AMA">'[2]BS'!#REF!</definedName>
    <definedName name="Jul06">'[2]BS'!#REF!</definedName>
    <definedName name="Jul06AMA">'[2]BS'!#REF!</definedName>
    <definedName name="Jul07AMA">'[2]BS'!#REF!</definedName>
    <definedName name="Jun04">'[2]BS'!#REF!</definedName>
    <definedName name="Jun05">'[2]BS'!#REF!</definedName>
    <definedName name="Jun05AMA">'[2]BS'!#REF!</definedName>
    <definedName name="Jun06">'[2]BS'!#REF!</definedName>
    <definedName name="Jun06AMA">'[2]BS'!#REF!</definedName>
    <definedName name="Jun07AMA">'[2]BS'!#REF!</definedName>
    <definedName name="Mar04">'[2]BS'!#REF!</definedName>
    <definedName name="Mar05">'[2]BS'!#REF!</definedName>
    <definedName name="Mar05AMA">'[2]BS'!#REF!</definedName>
    <definedName name="Mar06">'[2]BS'!#REF!</definedName>
    <definedName name="Mar06AMA">'[2]BS'!#REF!</definedName>
    <definedName name="Mar07AMA">'[2]BS'!#REF!</definedName>
    <definedName name="May04">'[2]BS'!#REF!</definedName>
    <definedName name="May05">'[2]BS'!#REF!</definedName>
    <definedName name="May05AMA">'[2]BS'!#REF!</definedName>
    <definedName name="May06">'[2]BS'!#REF!</definedName>
    <definedName name="May06AMA">'[2]BS'!#REF!</definedName>
    <definedName name="May07AMA">'[2]BS'!#REF!</definedName>
    <definedName name="Nov04">'[2]BS'!#REF!</definedName>
    <definedName name="Nov05">'[2]BS'!#REF!</definedName>
    <definedName name="Nov05AMA">'[2]BS'!#REF!</definedName>
    <definedName name="Nov06AMA">'[2]BS'!#REF!</definedName>
    <definedName name="Oct04">'[2]BS'!#REF!</definedName>
    <definedName name="Oct05">'[2]BS'!#REF!</definedName>
    <definedName name="Oct05AMA">'[2]BS'!#REF!</definedName>
    <definedName name="Oct06AMA">'[2]BS'!#REF!</definedName>
    <definedName name="_xlnm.Print_Area" localSheetId="0">'8.03 GRB'!$A$1:$C$30</definedName>
    <definedName name="_xlnm.Print_Area" localSheetId="1">'8.04 CWC'!$B$1:$P$103</definedName>
    <definedName name="_xlnm.Print_Area" localSheetId="2">'8.06 Gas Working Capital Accts'!$A$1:$H$612</definedName>
    <definedName name="_xlnm.Print_Titles" localSheetId="0">'8.03 GRB'!$A:$B,'8.03 GRB'!$1:$9</definedName>
    <definedName name="_xlnm.Print_Titles" localSheetId="1">'8.04 CWC'!$1:$13</definedName>
    <definedName name="_xlnm.Print_Titles" localSheetId="2">'8.06 Gas Working Capital Accts'!$6:$7</definedName>
    <definedName name="RB_Sep06">#REF!</definedName>
    <definedName name="Sep04">'[2]BS'!#REF!</definedName>
    <definedName name="Sep05">'[2]BS'!#REF!</definedName>
    <definedName name="Sep05AMA">'[2]BS'!#REF!</definedName>
    <definedName name="Sep06AMA">'[2]BS'!#REF!</definedName>
    <definedName name="Sort_Area">#REF!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fullCalcOnLoad="1"/>
</workbook>
</file>

<file path=xl/sharedStrings.xml><?xml version="1.0" encoding="utf-8"?>
<sst xmlns="http://schemas.openxmlformats.org/spreadsheetml/2006/main" count="1712" uniqueCount="709">
  <si>
    <t>Puget Sound Energy</t>
  </si>
  <si>
    <t>Gas Rate Base</t>
  </si>
  <si>
    <t>As of September 30, 2007</t>
  </si>
  <si>
    <t>Electric</t>
  </si>
  <si>
    <t>Gas</t>
  </si>
  <si>
    <t>Variance</t>
  </si>
  <si>
    <t>DFIT EOP</t>
  </si>
  <si>
    <t>Variance to</t>
  </si>
  <si>
    <t xml:space="preserve">    Line</t>
  </si>
  <si>
    <t>Description</t>
  </si>
  <si>
    <t>AMA</t>
  </si>
  <si>
    <t>Sep '07 vs</t>
  </si>
  <si>
    <t xml:space="preserve">     No.</t>
  </si>
  <si>
    <t>Jun. '07</t>
  </si>
  <si>
    <t xml:space="preserve">           </t>
  </si>
  <si>
    <t>Allocation Method</t>
  </si>
  <si>
    <t>Gas Utility Plant in Service</t>
  </si>
  <si>
    <t xml:space="preserve">Common Plant-Allocation to Gas </t>
  </si>
  <si>
    <t>Gas Stored Underground - Non current</t>
  </si>
  <si>
    <t xml:space="preserve">   Total Plant in Service and Other Assets</t>
  </si>
  <si>
    <t>Accumulated Provision for Depreciation</t>
  </si>
  <si>
    <t>Common Accumulated Depreciation-Allocation to Gas</t>
  </si>
  <si>
    <t>Customer Advances for Construction</t>
  </si>
  <si>
    <t>Contributions in Aid of Construction - Accum. Def. FIT.</t>
  </si>
  <si>
    <t>EOP</t>
  </si>
  <si>
    <t>Liberalized Depreciation Total Accum. Def. FIT - Liberalized</t>
  </si>
  <si>
    <t xml:space="preserve">   Accumulated Depreciation and Other Liabilities</t>
  </si>
  <si>
    <t>Net Operating Investment</t>
  </si>
  <si>
    <t>Allowance for Working Capital</t>
  </si>
  <si>
    <t>Total Gas Rate Base</t>
  </si>
  <si>
    <t>Combined Working Capital</t>
  </si>
  <si>
    <t>For the Twelve Month Period Ended September 30, 2007</t>
  </si>
  <si>
    <t xml:space="preserve">Allocation factor  </t>
  </si>
  <si>
    <t>Tax factor</t>
  </si>
  <si>
    <t>Line</t>
  </si>
  <si>
    <t>Jun '07 vs</t>
  </si>
  <si>
    <t>Code</t>
  </si>
  <si>
    <t>No.</t>
  </si>
  <si>
    <t>Mar. '07</t>
  </si>
  <si>
    <t>Average Invested Capital</t>
  </si>
  <si>
    <t xml:space="preserve">   Common Stock</t>
  </si>
  <si>
    <t xml:space="preserve">   Preferred Stock</t>
  </si>
  <si>
    <t xml:space="preserve">   Additional Paid in Capital</t>
  </si>
  <si>
    <t xml:space="preserve">   Unamortized Debt Expense</t>
  </si>
  <si>
    <t xml:space="preserve">   Unappropriated Retained Earnings</t>
  </si>
  <si>
    <t xml:space="preserve">   Notes Payable - Misc</t>
  </si>
  <si>
    <t xml:space="preserve">   Long Term Debt</t>
  </si>
  <si>
    <t xml:space="preserve">   Short Term Debt</t>
  </si>
  <si>
    <t xml:space="preserve">   Accumulated Deferred ITC</t>
  </si>
  <si>
    <t xml:space="preserve">   Deferred Debits-Other</t>
  </si>
  <si>
    <t xml:space="preserve">   Unamortized Gain/Loss on Debt</t>
  </si>
  <si>
    <t>Total Average Invested Capital</t>
  </si>
  <si>
    <t>Average Operating Investments - Electric</t>
  </si>
  <si>
    <t xml:space="preserve">   Plant in Service (includes acquisition adj)</t>
  </si>
  <si>
    <t xml:space="preserve">   Electric Future Use Property</t>
  </si>
  <si>
    <t xml:space="preserve">   Customer Advances for Construction</t>
  </si>
  <si>
    <t xml:space="preserve">   Customer Deposits</t>
  </si>
  <si>
    <t xml:space="preserve">   Deferred Taxes</t>
  </si>
  <si>
    <t xml:space="preserve">   Deferred Debits - Other</t>
  </si>
  <si>
    <t xml:space="preserve">   Less: Accumulated Depreciation</t>
  </si>
  <si>
    <t xml:space="preserve">   Conservation Investment</t>
  </si>
  <si>
    <t xml:space="preserve">   Common Plant-Allocation to Electric</t>
  </si>
  <si>
    <t xml:space="preserve">   Common Accum Depr-Allocation to Electric</t>
  </si>
  <si>
    <t xml:space="preserve">   Common Deferred Taxes-Allocation to Electric</t>
  </si>
  <si>
    <t xml:space="preserve">Total Average Operating Investment - Electric </t>
  </si>
  <si>
    <t>Average Operating Investments - Gas</t>
  </si>
  <si>
    <t xml:space="preserve">   Gas Utility Plant in Service</t>
  </si>
  <si>
    <t xml:space="preserve">   Deferred Items - Other</t>
  </si>
  <si>
    <t xml:space="preserve">   Gas Stored Underground, Non-Current</t>
  </si>
  <si>
    <t xml:space="preserve">   Gas Accumulated  Depreciation</t>
  </si>
  <si>
    <t xml:space="preserve">   Gas Customer Advances for Construction</t>
  </si>
  <si>
    <t xml:space="preserve">   DFIT 17</t>
  </si>
  <si>
    <t xml:space="preserve">   PGA</t>
  </si>
  <si>
    <t xml:space="preserve">   Common Plant-Allocation to Gas </t>
  </si>
  <si>
    <t xml:space="preserve">   Common Deferred Tax</t>
  </si>
  <si>
    <t xml:space="preserve">   Common Accumulated Depreciation-Allocation to Gas</t>
  </si>
  <si>
    <t xml:space="preserve">Total Average Operating Investment - Gas </t>
  </si>
  <si>
    <t>Total Electric &amp; Gas Operating Investment</t>
  </si>
  <si>
    <t>Nonoperating</t>
  </si>
  <si>
    <t xml:space="preserve">   Elec Construction Work in Process</t>
  </si>
  <si>
    <t xml:space="preserve">   Gas Construction Work in Process</t>
  </si>
  <si>
    <t xml:space="preserve">   Other  Work in Process</t>
  </si>
  <si>
    <t xml:space="preserve">   Non-Utility Property </t>
  </si>
  <si>
    <t xml:space="preserve">   Investment in Associated Companies</t>
  </si>
  <si>
    <t xml:space="preserve">   Other Investments &amp; FAS 133</t>
  </si>
  <si>
    <t xml:space="preserve">   Deferred Items-Other</t>
  </si>
  <si>
    <t xml:space="preserve">   Deferred Federal Income Tax</t>
  </si>
  <si>
    <t xml:space="preserve">   Temporary Cash Investments</t>
  </si>
  <si>
    <t xml:space="preserve">   Electric Preliminary Surveys</t>
  </si>
  <si>
    <t xml:space="preserve">   Environmental Receivables</t>
  </si>
  <si>
    <t xml:space="preserve">   Current Accounts - Gas Allocation only</t>
  </si>
  <si>
    <t xml:space="preserve">    Merchandising Inventory - Gas Only</t>
  </si>
  <si>
    <t xml:space="preserve">    Rounding</t>
  </si>
  <si>
    <t>Total Average Investments</t>
  </si>
  <si>
    <t>Rounding</t>
  </si>
  <si>
    <t>Total Investor Supplied Capital</t>
  </si>
  <si>
    <t>Allocation of Working Capital</t>
  </si>
  <si>
    <t>Electric Working Captial</t>
  </si>
  <si>
    <t>Electric Investment</t>
  </si>
  <si>
    <t>Less: Electric CWIP</t>
  </si>
  <si>
    <t xml:space="preserve">     Interest Bearing Regulatory Assets</t>
  </si>
  <si>
    <t xml:space="preserve">            Other Work in Progress</t>
  </si>
  <si>
    <t xml:space="preserve">             Preliminary Surveys</t>
  </si>
  <si>
    <t>Total</t>
  </si>
  <si>
    <t>Electric Working Capital Ratio</t>
  </si>
  <si>
    <t>Electric Working Capital</t>
  </si>
  <si>
    <t xml:space="preserve">Gas Working Capital </t>
  </si>
  <si>
    <t>Gas Working Capital Ratio</t>
  </si>
  <si>
    <t>Gas Working Capital</t>
  </si>
  <si>
    <t>Non Operating Working Capital</t>
  </si>
  <si>
    <t xml:space="preserve">Allocation </t>
  </si>
  <si>
    <t>4 Factor</t>
  </si>
  <si>
    <t xml:space="preserve">Electric </t>
  </si>
  <si>
    <t xml:space="preserve">Working </t>
  </si>
  <si>
    <t>Category</t>
  </si>
  <si>
    <t>Elec W/C Line No.</t>
  </si>
  <si>
    <t>Account</t>
  </si>
  <si>
    <t>Account Description</t>
  </si>
  <si>
    <t>AMA (Sep 07)</t>
  </si>
  <si>
    <t>Allocation Factor</t>
  </si>
  <si>
    <t>Capital</t>
  </si>
  <si>
    <t>Working Capital</t>
  </si>
  <si>
    <t xml:space="preserve"> </t>
  </si>
  <si>
    <t>Colstrip Units 1 &amp; 2 loss reserve</t>
  </si>
  <si>
    <t>Whitehorn #2 &amp; #3 - Leases Oper or Leveraged</t>
  </si>
  <si>
    <t>Wash St Annual Filing Fee</t>
  </si>
  <si>
    <t>Indirect Cost Adjustment(b)</t>
  </si>
  <si>
    <t>Vacation Pay - Accum Def Inc Taxes</t>
  </si>
  <si>
    <t>Cash - Seafirst - Check Clearing Account</t>
  </si>
  <si>
    <t>Cash - First Union - PSE A/P C/D - 1069509</t>
  </si>
  <si>
    <t>Cash - Wells Fargo - WNG CBR - 4159652569</t>
  </si>
  <si>
    <t>Cash - Seafirst - PSPL Non-CLIP - Clsd 10/97</t>
  </si>
  <si>
    <t>Cash - Seafirst - WNG Disburse - 158</t>
  </si>
  <si>
    <t>Cash - PE Key Bank 7738</t>
  </si>
  <si>
    <t>Cash-Key Bank-Flexben-6467</t>
  </si>
  <si>
    <t>Cash - State Bank - Concrete</t>
  </si>
  <si>
    <t>US Bank - General Account 1775586</t>
  </si>
  <si>
    <t>US Bank - Damage Claims 1771847</t>
  </si>
  <si>
    <t>Cash - Bank of Amer - Cr Bal Refnd - 32</t>
  </si>
  <si>
    <t>Cash - BofA - Credit Card Payments-3751</t>
  </si>
  <si>
    <t>Cash-UBOC-Payment Processing Bothell 44</t>
  </si>
  <si>
    <t>Cash-UBOC-Bill Payment Consolidator 443</t>
  </si>
  <si>
    <t>Cash-Key Bank-Concentration 47968102460</t>
  </si>
  <si>
    <t>Cash-Key Bank-PSE Receipts 479681024614</t>
  </si>
  <si>
    <t>Cash-Key Bank-Direct Debit Deposit AFT4</t>
  </si>
  <si>
    <t>Cash-Key Bank-Baker Recreation 47968102</t>
  </si>
  <si>
    <t>Cash-Key Bank-Internet Receipts Bill479</t>
  </si>
  <si>
    <t>Cash-Key Bank-Credit Card Receipts 4796</t>
  </si>
  <si>
    <t>Cash-Key Bank-Payroll 190994701174</t>
  </si>
  <si>
    <t>Cash-Key Bank-Credit Balance Refund 190</t>
  </si>
  <si>
    <t>Cash-Key Bank-Accounts Payable 19099470</t>
  </si>
  <si>
    <t>Cash-Key Bank- SAP Credit Balance Refun</t>
  </si>
  <si>
    <t>Cash-Key Bank- Checkfree</t>
  </si>
  <si>
    <t>Cash-Citibank-Direct Debit Deposit AFT</t>
  </si>
  <si>
    <t>Cash - Citibank E-Payment</t>
  </si>
  <si>
    <t>First Un - Clearing A/P Disb.</t>
  </si>
  <si>
    <t>Cash - Bank of America - A/P Disbursement</t>
  </si>
  <si>
    <t>CLX Cash Clearing</t>
  </si>
  <si>
    <t>Other Special Deposits</t>
  </si>
  <si>
    <t>PSE Ben Protect Trust-Bank of NY Money</t>
  </si>
  <si>
    <t>Payroll - Health / Dependent Spending Deposit</t>
  </si>
  <si>
    <t>Health / Dependent Spending Deposit - Year 2</t>
  </si>
  <si>
    <t>Petty Cash</t>
  </si>
  <si>
    <t>Stock Exch Fractional Shares</t>
  </si>
  <si>
    <t>Workers Comp - ESIS Working Fund</t>
  </si>
  <si>
    <t>Working Fund - Baker Lodge</t>
  </si>
  <si>
    <t>RW (Right of Way) Easements &amp; Permits</t>
  </si>
  <si>
    <t>Customer Accounts Receivable</t>
  </si>
  <si>
    <t>Cust Accounts Receivable Clearing - CLX</t>
  </si>
  <si>
    <t>Accts Rec - Misc -401k forfeiture accou</t>
  </si>
  <si>
    <t>Other Accts Rec - Misc</t>
  </si>
  <si>
    <t>Emp Rec / Payroll Advances &amp; Misc - OARM</t>
  </si>
  <si>
    <t>Loans - Exit Payback - Other Accts Rec</t>
  </si>
  <si>
    <t>A/R - Damage Claims - CLX</t>
  </si>
  <si>
    <t>A/R - Energy Diversion - CLX</t>
  </si>
  <si>
    <t>A/R - Vandalism - CLX</t>
  </si>
  <si>
    <t>A/R - Subsidiaries - CLX</t>
  </si>
  <si>
    <t>A/R - Miscellaneous - CLX</t>
  </si>
  <si>
    <t>A/R-Mellon Investor Services</t>
  </si>
  <si>
    <t>A/R-Treble Damages</t>
  </si>
  <si>
    <t>A/R - Merchandise - CLX</t>
  </si>
  <si>
    <t>A/R CARS Conversion - CLX</t>
  </si>
  <si>
    <t>A/R - Damage Claim Conversion - CLX</t>
  </si>
  <si>
    <t>APUA - Damage Claims - CLX</t>
  </si>
  <si>
    <t>APUA - Energy Diversion - CLX</t>
  </si>
  <si>
    <t>APUA - Vandalism - CLX</t>
  </si>
  <si>
    <t>APUA - Miscellaneous - CLX</t>
  </si>
  <si>
    <t>APUA - Merchandise - CLX</t>
  </si>
  <si>
    <t>APUA - CARS Conversion-CLX</t>
  </si>
  <si>
    <t>APUA-Treble Damages</t>
  </si>
  <si>
    <t>Inventory - Pre-Capitalized Material</t>
  </si>
  <si>
    <t>Inventory Reserve Account - Pre-Capitalized M</t>
  </si>
  <si>
    <t>Plant Material &amp; Supplies</t>
  </si>
  <si>
    <t>Undistributed Stores Expense</t>
  </si>
  <si>
    <t>Undistributed Substation Equipment Stor</t>
  </si>
  <si>
    <t>Undistributed Communications Equip Stor</t>
  </si>
  <si>
    <t>Undistributed Intolight Stores Expense</t>
  </si>
  <si>
    <t>Prepmts - Puget Auto / General Liability</t>
  </si>
  <si>
    <t>Prepmts - Puget Crime Insurance</t>
  </si>
  <si>
    <t>Prepmts - Puget Dir &amp; Officers Liab Ins</t>
  </si>
  <si>
    <t>Prepmts - Puget Workman's Comp - Aegis</t>
  </si>
  <si>
    <t>Prepmts - Workman Comp / Letters of Credit</t>
  </si>
  <si>
    <t>Prepmts - All Risk Property Insurance</t>
  </si>
  <si>
    <t>Prepmts - King Air Aircraft Insurance</t>
  </si>
  <si>
    <t>Prepmts - M&amp;M Consulting Fee</t>
  </si>
  <si>
    <t>Prepmts - Pollution Control Bond</t>
  </si>
  <si>
    <t>Prepaid- Transmission software</t>
  </si>
  <si>
    <t>Prepmts - Misc - Prepaid Insurance</t>
  </si>
  <si>
    <t>Prepmts - Payroll Taxes</t>
  </si>
  <si>
    <t>Prepaid SAP Support</t>
  </si>
  <si>
    <t>Prepayments - Misc Employee Benefits</t>
  </si>
  <si>
    <t>Prepmts - Heavy Vehicle Licenses</t>
  </si>
  <si>
    <t>Prepmts - 3 yr. Websense License</t>
  </si>
  <si>
    <t>Prepmts - Interest</t>
  </si>
  <si>
    <t>Microsoft Maintenance Contract</t>
  </si>
  <si>
    <t>Prepmts - State Street Cond Trustee Fee</t>
  </si>
  <si>
    <t>Prepaid- Miscellaneous</t>
  </si>
  <si>
    <t>Prepayments - Licensing Fees (Vehicles)</t>
  </si>
  <si>
    <t>Prepaid insurance - Liab - Navy Contrac</t>
  </si>
  <si>
    <t>Prepaid Subscrptns</t>
  </si>
  <si>
    <t>Prepaid -2007 CISCO Smartnet (Dimension</t>
  </si>
  <si>
    <t>Prepaid KWI Maintenance</t>
  </si>
  <si>
    <t>Advance/Down Payments</t>
  </si>
  <si>
    <t>Prepaid - Future Year Expenses</t>
  </si>
  <si>
    <t>Land Transportation Clearing</t>
  </si>
  <si>
    <t>Employee Related Taxes Clearing</t>
  </si>
  <si>
    <t>Employee Benefits Clearing</t>
  </si>
  <si>
    <t>Accounts Payable Suspense</t>
  </si>
  <si>
    <t>Master Card Central Billing - Clearing</t>
  </si>
  <si>
    <t>Employee Incentive Plan Clearing</t>
  </si>
  <si>
    <t>CLX Other Miscellaneous Credits</t>
  </si>
  <si>
    <t>CLX Balance Transfer</t>
  </si>
  <si>
    <t>CLX Bank Credit Adjustments</t>
  </si>
  <si>
    <t>Credit Balance Refund Clearing</t>
  </si>
  <si>
    <t>CLX - Account Credit Adj for Rule 7</t>
  </si>
  <si>
    <t>ZCLM Damage Claim Orders</t>
  </si>
  <si>
    <t>Def Losses fr Disposition of Utility Pl</t>
  </si>
  <si>
    <t>Def FIT Deferred Compensation</t>
  </si>
  <si>
    <t>Def FIT FAS 106 Retirement Benefits</t>
  </si>
  <si>
    <t>Deferred Revenue Connext - Accum Def Income Tax</t>
  </si>
  <si>
    <t>DFIT - Gain on Sale of Crossroads Building</t>
  </si>
  <si>
    <t>SERPS - Accum Def Inc Taxes</t>
  </si>
  <si>
    <t>SFAS106 Non-Operating - Accum Def Inc Taxes</t>
  </si>
  <si>
    <t>SFAS106 Plan Curtail Loss - Accum Def Inc Tax</t>
  </si>
  <si>
    <t>Non-Integr Merger Costs - Accum Def Inc Taxes</t>
  </si>
  <si>
    <t>Def Tax - Workers Compensation Reserve</t>
  </si>
  <si>
    <t>Deferred FIT-Deferred Income (Advance P</t>
  </si>
  <si>
    <t>Deferred FIT - Sale of GO</t>
  </si>
  <si>
    <t>DFIT Summit Purchase Opt Buyout</t>
  </si>
  <si>
    <t>Def FIT - Non Qual SERP</t>
  </si>
  <si>
    <t>Accounts Payable - Vouchers (Electric Sys)</t>
  </si>
  <si>
    <t>Accounts Payable - Payroll (Electric Sys)</t>
  </si>
  <si>
    <t>Accrued Liabilities</t>
  </si>
  <si>
    <t>Salvation Army Donations</t>
  </si>
  <si>
    <t>Payroll W/Holding - Energy Fund</t>
  </si>
  <si>
    <t>Misc Payroll Deductions</t>
  </si>
  <si>
    <t>Deductions - Medical Insurance (Electric Hist</t>
  </si>
  <si>
    <t>Payroll Deductions - Garnishments</t>
  </si>
  <si>
    <t>A/P Payroll W/H - Stock Purchase Plan</t>
  </si>
  <si>
    <t>A/P Other</t>
  </si>
  <si>
    <t>Payroll - Parking Payable</t>
  </si>
  <si>
    <t>PTO / Holiday / etc - Clearing</t>
  </si>
  <si>
    <t>Incentive Pay Liability</t>
  </si>
  <si>
    <t>DBS Non-PO Accrual</t>
  </si>
  <si>
    <t>Medical Insurance - Premera</t>
  </si>
  <si>
    <t>Medical Insurance - Group Health</t>
  </si>
  <si>
    <t>Dental Insurance - WDS</t>
  </si>
  <si>
    <t>Life Insurance - Aetna</t>
  </si>
  <si>
    <t>AD&amp;D Insurance - CIGNA</t>
  </si>
  <si>
    <t>LTD Insurance - Hartford</t>
  </si>
  <si>
    <t>LTC Insurance - CNA</t>
  </si>
  <si>
    <t>Accident Insurance - Carrier name to be</t>
  </si>
  <si>
    <t>A/P - Salary Month End Payroll Accrual</t>
  </si>
  <si>
    <t>A/P - Hourly Month End Payroll Accrual</t>
  </si>
  <si>
    <t>Payroll - Misc Payable Deductions-credi</t>
  </si>
  <si>
    <t>Payroll - Misc Payable Deductions-good</t>
  </si>
  <si>
    <t>Payroll - 401k company match</t>
  </si>
  <si>
    <t>LTC Insurance - UNUM</t>
  </si>
  <si>
    <t>Life Insurance - Hartford</t>
  </si>
  <si>
    <t>Default Payroll Withholding - S/B $0.00</t>
  </si>
  <si>
    <t>Charitable Contribution Pledges</t>
  </si>
  <si>
    <t>Accounts Payable Reconcilation Account</t>
  </si>
  <si>
    <t>GR/IR Clearing Account</t>
  </si>
  <si>
    <t>Freight Clearing</t>
  </si>
  <si>
    <t>Medical Aid - Supplemental</t>
  </si>
  <si>
    <t>Health/Dependent Spending Accts - Year 1</t>
  </si>
  <si>
    <t>Health/Dependent Spending Accts - Year</t>
  </si>
  <si>
    <t>United Way - Payroll Deductions</t>
  </si>
  <si>
    <t>401(k) Plan EE</t>
  </si>
  <si>
    <t>Loan Payback 401(k)</t>
  </si>
  <si>
    <t>P/R-401(k) PE Common Stk issue rounding</t>
  </si>
  <si>
    <t>Cash Discount Clearing</t>
  </si>
  <si>
    <t>Accounts Payable - BillServ NSF's and A</t>
  </si>
  <si>
    <t>Accounts Payable - APS NSF's and Adj-Ke</t>
  </si>
  <si>
    <t>Payroll - Medical Insurance Payable- Re</t>
  </si>
  <si>
    <t>Payroll - ArtsFund Workplace Giving Pay</t>
  </si>
  <si>
    <t>Payroll - Life Insurance Payable- Retir</t>
  </si>
  <si>
    <t>A/P Liability - Credit Balance Refund</t>
  </si>
  <si>
    <t>Medical Insurance - Regence</t>
  </si>
  <si>
    <t>Federal Excise Tax - Fuel/Drayage Veh</t>
  </si>
  <si>
    <t>Accrued FICA - Company</t>
  </si>
  <si>
    <t>Accrued Federal Unemployment Ins</t>
  </si>
  <si>
    <t>Federal Unemployment Insurance</t>
  </si>
  <si>
    <t>Accrued State Unemployment Ins</t>
  </si>
  <si>
    <t>Washington Unemployment Tax - Employer</t>
  </si>
  <si>
    <t>Accrued WA State &amp; Local Use Tax</t>
  </si>
  <si>
    <t>Accrued WA State B &amp; O Taxes</t>
  </si>
  <si>
    <t>Accrued WA City B &amp; O Taxes</t>
  </si>
  <si>
    <t>Municipal Tax Reserve</t>
  </si>
  <si>
    <t>Federal Unemployment Tax - Employer</t>
  </si>
  <si>
    <t>Accrued Int 20 Bonds Due Mar &amp; Sep</t>
  </si>
  <si>
    <t>Accrued Int 6.53% Notes Due Dec &amp; Jun</t>
  </si>
  <si>
    <t>Accrued Int 6.83% Notes Due Dec &amp; Jun</t>
  </si>
  <si>
    <t>Interest Payable - Debt</t>
  </si>
  <si>
    <t>Accrued Int 6.51% Notes Due Dec &amp; Jun</t>
  </si>
  <si>
    <t>Accrued Int 6.10% Notes Due Dec &amp; Jun</t>
  </si>
  <si>
    <t>Accrued Int 6.07% Notes Due Dec &amp; Jun</t>
  </si>
  <si>
    <t>Accrued Int 6.90% Notes Due Dec &amp; Jun</t>
  </si>
  <si>
    <t>Accrued Int 6.92% Notes Due Dec &amp; Jun</t>
  </si>
  <si>
    <t>Accrued Int 6.93% Notes Due Dec &amp; Jun</t>
  </si>
  <si>
    <t>Accrued Int 7.02% Notes Due Dec &amp; Jun</t>
  </si>
  <si>
    <t>Accrued Int 7.04% Notes Due Dec &amp; Jun</t>
  </si>
  <si>
    <t>Accrued Int 7.12% Notes Due Dec &amp; Jun</t>
  </si>
  <si>
    <t>Accrued Int 7.35% Notes Due Dec &amp; Jun</t>
  </si>
  <si>
    <t>Accrued Int 7.36% Notes Due Dec &amp; Jun</t>
  </si>
  <si>
    <t>Accrued Int 6.61% Notes Due Dec &amp; Jun</t>
  </si>
  <si>
    <t>Accrued Int 6.62% Notes Due Dec &amp; Jun</t>
  </si>
  <si>
    <t>Accrued Int 7.15% Notes Due Dec &amp; Jun</t>
  </si>
  <si>
    <t>Accrued Int 6.58% Notes Due Dec &amp; Jun</t>
  </si>
  <si>
    <t>Accrued Int 7.20% Notes Due Dec &amp; Jun</t>
  </si>
  <si>
    <t>8.14% Med Term Notes Due 11/30/06 - Accrued I</t>
  </si>
  <si>
    <t>7.75% Med Term Notes Due 2/1/07 - Accrued Int</t>
  </si>
  <si>
    <t>8.06% Med Term Notes Due 6/19/06 - Accrued In</t>
  </si>
  <si>
    <t>7.70% Med Term Notes Due 12/10/04 - Accrued I</t>
  </si>
  <si>
    <t>7.35% Med Term Notes Due 2/1/24 - Accrued Int</t>
  </si>
  <si>
    <t>7.80% Med Term Notes Due 5/27/04 - Accrued In</t>
  </si>
  <si>
    <t>8.231% Debentures Due 6/1/27 - Accrued Int.</t>
  </si>
  <si>
    <t>Accrued Int Bank Notes - Domestic</t>
  </si>
  <si>
    <t>Accrued Interest - Misc Liabilities</t>
  </si>
  <si>
    <t>6.46% MTN Series B Due 3/9/09 - Accrued</t>
  </si>
  <si>
    <t>7.00% MTN Series B Due 3/9/29 - Accrued</t>
  </si>
  <si>
    <t>6.74% Med Term Notes Due 6/15/18 - Accrued In</t>
  </si>
  <si>
    <t>Accrued Interest - Tax Assessments</t>
  </si>
  <si>
    <t>Accrued Interest - 7.96% MTN Series B D</t>
  </si>
  <si>
    <t>Accrued Interest - 7.61% MTN Series B D</t>
  </si>
  <si>
    <t>Accrued Int - Bonds 9.14% MTN Due 06/21/01</t>
  </si>
  <si>
    <t>7.69% MTN Due 2/1/11 - Accrued Interest</t>
  </si>
  <si>
    <t>8.40% Capital Trust II Pfd Stk 6/30/41</t>
  </si>
  <si>
    <t>5.0% PCB-Series 2003A due 03/01/2031-Ac</t>
  </si>
  <si>
    <t>5.1% PCB-Series 2003B due 03/01/2031-Ac</t>
  </si>
  <si>
    <t>accrued interest - $200M 2 year floatin</t>
  </si>
  <si>
    <t>5.483% Senior Notes due 6/1/2035</t>
  </si>
  <si>
    <t>5.197% Senior Notes Dues 10/1/05 - Interest Accr</t>
  </si>
  <si>
    <t>3.363% Senior Notes Due 6/1/08 - Accrue</t>
  </si>
  <si>
    <t>Accrued Interest on PE Note</t>
  </si>
  <si>
    <t>Accrued Interest - 6.724% Notes Due 6/1</t>
  </si>
  <si>
    <t>Accrued Interest - 6.274% Senior Notes Due 3/15/2037</t>
  </si>
  <si>
    <t>6.974% Junior Subordinated Notes Due 6/</t>
  </si>
  <si>
    <t>23701053</t>
  </si>
  <si>
    <t>6.974% Jr Sub Notes (Hybrid) due 6/1/20</t>
  </si>
  <si>
    <t>Federal Income Tax Withheld - Employee</t>
  </si>
  <si>
    <t>FICA Tax Withheld - Employee</t>
  </si>
  <si>
    <t>Washington State &amp; Local Sales Tax Collected</t>
  </si>
  <si>
    <t>Accrued Severance Costs</t>
  </si>
  <si>
    <t>2005 Attorney General Settlement</t>
  </si>
  <si>
    <t>PSE Non-Employee Director Stock Plan</t>
  </si>
  <si>
    <t>401(k) 1% Company Contribution</t>
  </si>
  <si>
    <t>Wrkrs Comp Reserve- Richard Grant Accident 10</t>
  </si>
  <si>
    <t>Accrual - 401(k) Match on Incentive Pla</t>
  </si>
  <si>
    <t>Non-Employee DSP Unissued Shares</t>
  </si>
  <si>
    <t>Deferred Compensation - Salary Deferred</t>
  </si>
  <si>
    <t>FAS106 - Post Retirmnt Benefits</t>
  </si>
  <si>
    <t>Unclaimed Vendor Payments</t>
  </si>
  <si>
    <t>Unearned Revenue - Miscellaneous</t>
  </si>
  <si>
    <t>Bothell Access Center Tenant Incentives</t>
  </si>
  <si>
    <t>Oth Deferrd Credit-Alliance Data Sys In</t>
  </si>
  <si>
    <t>Misc Cash Receipts</t>
  </si>
  <si>
    <t>Unclaimed Property - Customer Refunds</t>
  </si>
  <si>
    <t>Unclaimed Property - Payroll Checks</t>
  </si>
  <si>
    <t xml:space="preserve">Unclaimed Vendor Payments - California  </t>
  </si>
  <si>
    <t>Unclaimed Property - Customer Refunds - California</t>
  </si>
  <si>
    <t>Workers Compensation Reserve - Pinnacle</t>
  </si>
  <si>
    <t>PSE Non-Qualified Retirement Plan Liability</t>
  </si>
  <si>
    <t>Unearned Rev-Renewable Energy Credit-Wi</t>
  </si>
  <si>
    <t>Summit Purchase Option Buyout Receipt</t>
  </si>
  <si>
    <t>1997 Cashiers Overages</t>
  </si>
  <si>
    <t>1998 Cashiers Overages</t>
  </si>
  <si>
    <t>1999 Cashiers Overages</t>
  </si>
  <si>
    <t>2000 Cashiers Overages</t>
  </si>
  <si>
    <t>2001 Cashiers Overages</t>
  </si>
  <si>
    <t>2002 Cashiers Overages</t>
  </si>
  <si>
    <t>2003 Cashiers Overages</t>
  </si>
  <si>
    <t>2004 Cashiers Overages</t>
  </si>
  <si>
    <t>2005 Cashiers Overages</t>
  </si>
  <si>
    <t>2006 Cashiers Overages</t>
  </si>
  <si>
    <t>2007 Cashiers Overages</t>
  </si>
  <si>
    <t>1999 Cashiers Overages-Baker Resort</t>
  </si>
  <si>
    <t>2000 Cashiers Overages-Baker Resort</t>
  </si>
  <si>
    <t>2001 Cashiers Overages-Baker Resort</t>
  </si>
  <si>
    <t>2002 Cashiers Overages-Baker Resort</t>
  </si>
  <si>
    <t>2003 Cashiers Overages-Baker Resort</t>
  </si>
  <si>
    <t>2004 Cashiers Overages-Baker Resort</t>
  </si>
  <si>
    <t>2005 Cashiers Overages-Baker Resort</t>
  </si>
  <si>
    <t>2006 Cashiers Overages-Baker Resort</t>
  </si>
  <si>
    <t>2007 Cashiers Overages-Baker Resort</t>
  </si>
  <si>
    <t>Gain from Sale of Former Bellevue GO Bu</t>
  </si>
  <si>
    <t>Gain from Sale of Crossroads land and building</t>
  </si>
  <si>
    <t>Other Special Deposits - Gas</t>
  </si>
  <si>
    <t>Refunds - SeaFirst #68523505</t>
  </si>
  <si>
    <t>Northwest Permits Operating Advance- Gas</t>
  </si>
  <si>
    <t>Gas - Cust Accts Rec - Unprocessed Rece</t>
  </si>
  <si>
    <t>Gas- Cust Accounts Receivable CLX</t>
  </si>
  <si>
    <t>Gas Off System Sales - Other Accts Rec</t>
  </si>
  <si>
    <t>Jackson Prairie / NW Pipeline - Other A/R</t>
  </si>
  <si>
    <t>Jackson Prairie / WWP - Other A/R</t>
  </si>
  <si>
    <t>Refundable GST on PSE Gas Purchase</t>
  </si>
  <si>
    <t>Gas - APUA - Customer Accts Receivable</t>
  </si>
  <si>
    <t>Fuel Stock - Propane SWARR Station</t>
  </si>
  <si>
    <t>Gas - Plant Material &amp; Supplies</t>
  </si>
  <si>
    <t>SGS-1 Gas Stored Underground</t>
  </si>
  <si>
    <t>SGS-2 Gas Stored Underground</t>
  </si>
  <si>
    <t>Clay Basin Gas Storage - 00925</t>
  </si>
  <si>
    <t>AECO - Gas Stored Underground</t>
  </si>
  <si>
    <t>Liquefied Natural Gas Stored</t>
  </si>
  <si>
    <t>LNG - Gig Harbor</t>
  </si>
  <si>
    <t>Gas - Prepaid Insurance</t>
  </si>
  <si>
    <t>Prepaid Stanfield Meter Station Upgrade</t>
  </si>
  <si>
    <t>Caminus GMS Prepaid Maintenance (gas)</t>
  </si>
  <si>
    <t>Prepaid American Gas Association Dues</t>
  </si>
  <si>
    <t>Prepaid NW Gas Association Dues</t>
  </si>
  <si>
    <t>Gas - Unbilled Revenue</t>
  </si>
  <si>
    <t>Low Income Grants - Gas</t>
  </si>
  <si>
    <t>PSE Low Income Program Costs - Gas</t>
  </si>
  <si>
    <t>Low Income Agency Admin Fees - Gas</t>
  </si>
  <si>
    <t>Contra Low Income Program - Gas</t>
  </si>
  <si>
    <t>Def Loss Disp Plt. - Gas</t>
  </si>
  <si>
    <t>Deferred Losses post 12/31/05 Property</t>
  </si>
  <si>
    <t>Def FIT - Demand Charges</t>
  </si>
  <si>
    <t>Def FIT - JP Storage 263A</t>
  </si>
  <si>
    <t>Pipeline Capacity Assignment</t>
  </si>
  <si>
    <t>Deferred Stock Options (WECO) - Accum Def Inc</t>
  </si>
  <si>
    <t>Def FIT - Accrued PTO</t>
  </si>
  <si>
    <t>Def FIT - Reserve for Injuries and Damage</t>
  </si>
  <si>
    <t>Conservation Trust Bonds 6.45%</t>
  </si>
  <si>
    <t>Liability Reserve - Gas</t>
  </si>
  <si>
    <t>A/P - Everett Delta - NW Pipeline - Gas</t>
  </si>
  <si>
    <t>A/P - Gas Purchases-GST Payable</t>
  </si>
  <si>
    <t>A/P - Gas Pipeline Liability</t>
  </si>
  <si>
    <t>A/P - Gas Purchases</t>
  </si>
  <si>
    <t>Gas - Payroll Deductions - UA Union Dues</t>
  </si>
  <si>
    <t>A/P - GST on Gas Purch. Payable to Counterparties</t>
  </si>
  <si>
    <t>Customer Deposits - Gas CLX</t>
  </si>
  <si>
    <t>Customer Deposits - Gas CLX- Effective</t>
  </si>
  <si>
    <t>Accrued WA Tax - Unbilled Gas Revenue</t>
  </si>
  <si>
    <t>Property Taxes - Washington - Gas</t>
  </si>
  <si>
    <t>Accrued Washington State Utility Tax - Gas</t>
  </si>
  <si>
    <t>Accrued Washington Municipal Utility Taxes -</t>
  </si>
  <si>
    <t>Washington Municipal  Tax  Reserve - Ga</t>
  </si>
  <si>
    <t>Gas - Accrued Interest Customer Deposit</t>
  </si>
  <si>
    <t>Purchased Gas Commodity Security Deposit</t>
  </si>
  <si>
    <t>GST on Gas Sales from PSE</t>
  </si>
  <si>
    <t>Accrued WUTC Fee</t>
  </si>
  <si>
    <t>Gas - Pipeline Capacity Assignment</t>
  </si>
  <si>
    <t>Low Income Program - Gas</t>
  </si>
  <si>
    <t>Gain on Sale Bellevue General Office -</t>
  </si>
  <si>
    <t>Gain on Sale Crossroads - Gas</t>
  </si>
  <si>
    <t>DETM - NW Pipeline Capacity Agreement</t>
  </si>
  <si>
    <t>DETM - Westcoast Pipeline Cap. 10% Agreement</t>
  </si>
  <si>
    <t>DETM - Westcoast Cap. Transition Agreement</t>
  </si>
  <si>
    <t>Def Gains for Disp Utility Plant - Gas</t>
  </si>
  <si>
    <t>DFIT - Loss on Sale of Everett Building</t>
  </si>
  <si>
    <t>FIT - Tight Sands Credit (TSCR)</t>
  </si>
  <si>
    <t>Investment Tax Credit Not Recognized</t>
  </si>
  <si>
    <t>Deferred FIT Receivable - NOL</t>
  </si>
  <si>
    <t>FIT Current Payable</t>
  </si>
  <si>
    <t>Federal Income Taxes</t>
  </si>
  <si>
    <t>Current Deferred FIT Liability</t>
  </si>
  <si>
    <t>FIT Payable</t>
  </si>
  <si>
    <t>Conservation Trust Restricted Cash</t>
  </si>
  <si>
    <t>PSE Merchant Deposit - Transmission</t>
  </si>
  <si>
    <t>PSE Transmission Contra - Merchant Deposit</t>
  </si>
  <si>
    <t>BPA Cross-Cascades Transmission Request</t>
  </si>
  <si>
    <t>BPA Fredrickson 1 Transmission Request</t>
  </si>
  <si>
    <t>BPA Hopkins Ridge Transmission Request</t>
  </si>
  <si>
    <t>BPA Linden Transmission Request Deposit</t>
  </si>
  <si>
    <t xml:space="preserve">BPA Saddleback Transmission Request Deposit </t>
  </si>
  <si>
    <t>Freddie #1 Operating Advance</t>
  </si>
  <si>
    <t>Colstrip 500KV Transmission O&amp;M Operati</t>
  </si>
  <si>
    <t>Colstrip 1&amp;2 Operating Advance</t>
  </si>
  <si>
    <t>Colstrip 3&amp;4 Operating Advance</t>
  </si>
  <si>
    <t>Credit Balance Refunds</t>
  </si>
  <si>
    <t>Working Fund - Agent (Encogen)</t>
  </si>
  <si>
    <t>Elec/Cust Accounts Receivable CLX</t>
  </si>
  <si>
    <t>Power Sales - Other Accts Rec</t>
  </si>
  <si>
    <t>Transmission - Other Accts Rec</t>
  </si>
  <si>
    <t>BPA Residential Exchange - Other Accts Rec</t>
  </si>
  <si>
    <t>A/R - Crystal Mountain Insurance Receivable</t>
  </si>
  <si>
    <t>Electric - Water Heater Financing - Oth</t>
  </si>
  <si>
    <t>Whitehorn Unit 2 Reimbursable Repair Co</t>
  </si>
  <si>
    <t xml:space="preserve">A/R - Goldendale Insurance Receivable    </t>
  </si>
  <si>
    <t>A/R - Powerex Power Exchange</t>
  </si>
  <si>
    <t>A/R - Refundable Federal Fuel Tax</t>
  </si>
  <si>
    <t>A/R - Encogen (GP)</t>
  </si>
  <si>
    <t>14301003</t>
  </si>
  <si>
    <t>Account Receivable Reconciliation Accou</t>
  </si>
  <si>
    <t>Electric APUA - Customer Accts Receivab</t>
  </si>
  <si>
    <t>APUA - Electric Counterparties</t>
  </si>
  <si>
    <t>Fuel Stock - Colstrip 1&amp;2</t>
  </si>
  <si>
    <t>Fuel Stock - Colstrip 3&amp;4</t>
  </si>
  <si>
    <t>Fuel Stock - Colstrip 3&amp;4 Fuel</t>
  </si>
  <si>
    <t>Fuel Stock - Crystal Mountain</t>
  </si>
  <si>
    <t>Fuel Stock - Whitehorn #1</t>
  </si>
  <si>
    <t>Fuel Stock - Frederickson #1</t>
  </si>
  <si>
    <t>Fuel Stock - Fredonia 1&amp;2</t>
  </si>
  <si>
    <t>Fuel Stock - Whitehorn Non-Core Gas Inv</t>
  </si>
  <si>
    <t>Fuel Stock - Frederickson Non-Core Gas</t>
  </si>
  <si>
    <t>Fuel Stock - Fredonia Non-Core Gas Inve</t>
  </si>
  <si>
    <t>Fuel Stock - Colstrip 1&amp;2 Propane</t>
  </si>
  <si>
    <t>Fuel Stock - Tenaska - Oil</t>
  </si>
  <si>
    <t>Fuel Stock - Pooled CT Non-Core Gas Inv</t>
  </si>
  <si>
    <t>Fuel Stock - Encogen Oil</t>
  </si>
  <si>
    <t>Fuel Stock - Encogen Natural Gas</t>
  </si>
  <si>
    <t>Plant Materials - Colstrip 1 &amp; 2</t>
  </si>
  <si>
    <t>Plant Materials - Colstrip 3 &amp; 4</t>
  </si>
  <si>
    <t>Encogen Storeroom</t>
  </si>
  <si>
    <t>Hopkins Ridge Storeroom</t>
  </si>
  <si>
    <t>Wild Horse Wind Farm Storeroom</t>
  </si>
  <si>
    <t>Electric - Plant Material &amp; Supplies</t>
  </si>
  <si>
    <t>Inventory - Fredonia</t>
  </si>
  <si>
    <t>Inventory - Fredrickson</t>
  </si>
  <si>
    <t>Inventory - Whitehorn</t>
  </si>
  <si>
    <t>Inventory - Goldendale</t>
  </si>
  <si>
    <t>CT Site Inventories</t>
  </si>
  <si>
    <t>Prepmts - Tucannon</t>
  </si>
  <si>
    <t>Prepmts - WIES - Blackout / Brownout</t>
  </si>
  <si>
    <t>Prepmts - BPA Reconductor Agreement</t>
  </si>
  <si>
    <t>Prepmts - BC Auto Liability</t>
  </si>
  <si>
    <t>Prepayments - Hopkins Ridge Prop Insurance</t>
  </si>
  <si>
    <t>Prepmts - License Fee - Users of Water</t>
  </si>
  <si>
    <t>Prepmts - Electric - Municipal Taxes</t>
  </si>
  <si>
    <t>Prepmts - FERC License Fee - Lower Baker</t>
  </si>
  <si>
    <t>Prepmts - FERC License Fee - Upper Baker</t>
  </si>
  <si>
    <t>Prepmts - SCL - Bothell</t>
  </si>
  <si>
    <t>Prepaid Sales Tax - Fredonia CT 3 &amp; 4</t>
  </si>
  <si>
    <t>Unamortized Premiums Paid on Unexpired Option</t>
  </si>
  <si>
    <t>Prepaid Exp - Hopkins Ridge Interconnec</t>
  </si>
  <si>
    <t>Caminus Aces Prepaid Maintenance (elect</t>
  </si>
  <si>
    <t>Prepaid Edison Electric Institute dues</t>
  </si>
  <si>
    <t>Prepaid Rent for Skagit Svc Ctr</t>
  </si>
  <si>
    <t>Wildhorse Prepaid O&amp;M to Vestas</t>
  </si>
  <si>
    <t>Prepaid Colstrip 1&amp;2 WECo Coal Resv Ded.</t>
  </si>
  <si>
    <t>Electric - Accrued Utility Revenue</t>
  </si>
  <si>
    <t>Electric-Accrued Utility Revenue-Transp</t>
  </si>
  <si>
    <t>Energy Storage</t>
  </si>
  <si>
    <t>12/26/96 Snow / Ice Storm - Extr Prpty Loss</t>
  </si>
  <si>
    <t>11/23/98 Storm Damage - Catastrophic</t>
  </si>
  <si>
    <t>1/16/00 Windstorm - Extr Property Loss</t>
  </si>
  <si>
    <t>12/4/03  Wind Storm - Extr Property Los</t>
  </si>
  <si>
    <t>2006 Storm Excess Costs</t>
  </si>
  <si>
    <t>2007 Storm Excess Costs</t>
  </si>
  <si>
    <t>Electric - SFAS106 Post Ret Bene - Reg Asset</t>
  </si>
  <si>
    <t>Electric - Retail Wheeling Pilot - Reg. Assets</t>
  </si>
  <si>
    <t>Env Rem - UG Tank - Whidbey Is. (Future</t>
  </si>
  <si>
    <t>Env Rem - UG Tank - Tenino (Future Cost</t>
  </si>
  <si>
    <t>Env Rem - UG Tank - White River (Future</t>
  </si>
  <si>
    <t>Residential Exchange Carrying Costs UE-</t>
  </si>
  <si>
    <t>Virtual Right of Way</t>
  </si>
  <si>
    <t>Env Rem - Buckely Headworks Site Est Fu</t>
  </si>
  <si>
    <t>Buckley Headworks Remediation Costs</t>
  </si>
  <si>
    <t>Buckley Ph II Burn Pile &amp; Wood Debris E</t>
  </si>
  <si>
    <t>Env Rem - Duwamish River Site (former G</t>
  </si>
  <si>
    <t>Env Rem - Olympia Svc Capacitor Site</t>
  </si>
  <si>
    <t>Env Rem - Bellevue G.O.UST Site Est Fut</t>
  </si>
  <si>
    <t>Env Rem - UG Tank -Baker Lodge</t>
  </si>
  <si>
    <t>Env Rem - UG Tank -Poulsbo Service Cent</t>
  </si>
  <si>
    <t>Env Rem - UG Tank - Kent Fleet</t>
  </si>
  <si>
    <t>Env Rem-Olympia SVC Capacitor Site Futu</t>
  </si>
  <si>
    <t>Tenino Service Center - UG Tank - Env</t>
  </si>
  <si>
    <t>Env. Rem. - Bremerton UST Def Site</t>
  </si>
  <si>
    <t>Env Rem - UG Tank - Bremerton ( Future C</t>
  </si>
  <si>
    <t>Power Cost Only Ratecase Proceeding Costs</t>
  </si>
  <si>
    <t>Contra Power Cost Only Ratecase Proceeding Costs</t>
  </si>
  <si>
    <t>Low Income Grants - Electric</t>
  </si>
  <si>
    <t>PSE Low Income Program Costs - Electric</t>
  </si>
  <si>
    <t>Low Income Agency Admin Fees - Electric</t>
  </si>
  <si>
    <t>Contra Low Income Program - Electric</t>
  </si>
  <si>
    <t>Conservation &amp; Renewable Discount Progr</t>
  </si>
  <si>
    <t>BPA Reimbursement of C&amp;R Costs - Electr</t>
  </si>
  <si>
    <t>Advance Pmt Montana Firm Contract - Misc Def</t>
  </si>
  <si>
    <t>Real Estate Brokerage Fee</t>
  </si>
  <si>
    <t>Electric - Def Losses fr Disposition of Utili</t>
  </si>
  <si>
    <t>Def Loss Disp Plt. - Electric</t>
  </si>
  <si>
    <t>Land Sales - Accum Def Inc Taxes</t>
  </si>
  <si>
    <t>DFIT Gain on Skagit Sale</t>
  </si>
  <si>
    <t>Env Clean-Up - Accum Def Inc Taxes</t>
  </si>
  <si>
    <t>Electric - Env Remediation Costs - Accum Def</t>
  </si>
  <si>
    <t>SFAS106 Operating - Accum Def Inc Taxes</t>
  </si>
  <si>
    <t>Gain on Disp Of Emiss Allow - Acc Def Inc Tax</t>
  </si>
  <si>
    <t>Pension Costs - VSRP/ESP - Accum Def Inc Taxe</t>
  </si>
  <si>
    <t>Def FIT - Deferred Compensation</t>
  </si>
  <si>
    <t>IRS Audit 92-94 - Accum Def Inc Taxes</t>
  </si>
  <si>
    <t>Mark to Market A/R (Sec. 475) - Accum Def Inc</t>
  </si>
  <si>
    <t>Def Tax Colstrip Reclamation Electric</t>
  </si>
  <si>
    <t>Def Tax Employee Stock Grants-Electric</t>
  </si>
  <si>
    <t>Deferred FIT - California PX</t>
  </si>
  <si>
    <t>Deferred FIT - FAS 143 Whitehorn 2 &amp; 3</t>
  </si>
  <si>
    <t>Deferred FIT - Horizon Wind Energy Paym</t>
  </si>
  <si>
    <t>Encogen Activity - Electric</t>
  </si>
  <si>
    <t>Deferred FIT AP&amp;T Note Receivable Reser</t>
  </si>
  <si>
    <t>Deferred FIT Colstrip 1&amp;2 Liability Res</t>
  </si>
  <si>
    <t>Injuries / Damages</t>
  </si>
  <si>
    <t>Accrued Env Rem - NWT - Mission Pole</t>
  </si>
  <si>
    <t>Accrued Env Rem - White River (Buckley</t>
  </si>
  <si>
    <t>Accrued Env Rem - Olympia UST</t>
  </si>
  <si>
    <t>Accrued Env Rem - Bremerton UST</t>
  </si>
  <si>
    <t>Accrued Env Rem - Whidbey Island UST</t>
  </si>
  <si>
    <t>Accrued Env Rem - Tenino UST</t>
  </si>
  <si>
    <t>Accrued Env Rem - White River UST</t>
  </si>
  <si>
    <t>Accrued Env Rem - Puyallup Garage</t>
  </si>
  <si>
    <t>Accrued Env Rem - G.O. UST</t>
  </si>
  <si>
    <t>Env Rem - Centralia Plant</t>
  </si>
  <si>
    <t>Accrued Env Rem - Poulsbo Service Cente</t>
  </si>
  <si>
    <t>Accrued Env Rem - Olympia SVC Capacitor</t>
  </si>
  <si>
    <t>White River Selling Cost - Carpenter Shop</t>
  </si>
  <si>
    <t>AETNA II Lawsuit unallocated proceeds -</t>
  </si>
  <si>
    <t>Accrued Env. Remediation - Crystal Mountain</t>
  </si>
  <si>
    <t>WECO - Vouchers Payable</t>
  </si>
  <si>
    <t>A/P - Power Cost</t>
  </si>
  <si>
    <t>A/P - BPA Transmission Payable</t>
  </si>
  <si>
    <t>A/P - Firm Contract Power Payable</t>
  </si>
  <si>
    <t>A/P - Secondary Power Payable</t>
  </si>
  <si>
    <t>A/P - PURPA Power Payable</t>
  </si>
  <si>
    <t>A/P - Combustion Turbine Fuel Payable</t>
  </si>
  <si>
    <t>A/P - Competitive Bid Conservation Paya</t>
  </si>
  <si>
    <t>A/P - Financial Swap payable</t>
  </si>
  <si>
    <t>A/P - Transmission Payable (Non-BPA)</t>
  </si>
  <si>
    <t>A/P Frederickson #1 Vouchers</t>
  </si>
  <si>
    <t xml:space="preserve">BPA Ratcheted Demand Liability </t>
  </si>
  <si>
    <t>AP - BPA 2006 Capital Projects</t>
  </si>
  <si>
    <t>Electric - Payroll Deductions - IBEW Union Du</t>
  </si>
  <si>
    <t>A/P - Encogen Vouchers</t>
  </si>
  <si>
    <t>A/P - Encogen Gas Supply</t>
  </si>
  <si>
    <t>WA  Property Tax-Freddie 1-Electric</t>
  </si>
  <si>
    <t>Accrued WA Tax - Unbilled Electric Reve</t>
  </si>
  <si>
    <t>Property Taxes - Washington - Electric</t>
  </si>
  <si>
    <t>Property Taxes - Montana - Electric</t>
  </si>
  <si>
    <t>Property Taxes - Oregon - Electric</t>
  </si>
  <si>
    <t>Washington State Real Estate Sales Tax</t>
  </si>
  <si>
    <t>Accrued Washington Municipal Util Tax - Elect</t>
  </si>
  <si>
    <t>Washington Municipal  Tax  Reserve - El</t>
  </si>
  <si>
    <t>Montana State Electric Energy Producer Tax</t>
  </si>
  <si>
    <t>Montana Unemployment Tax Withheld - Employee</t>
  </si>
  <si>
    <t>Corp License Tax - Montana</t>
  </si>
  <si>
    <t>Accrued Washington State Utility Tax - Electr</t>
  </si>
  <si>
    <t>WA State &amp; City of Bellingham Excise Tax</t>
  </si>
  <si>
    <t>WA State Fuel Tax - Encogen</t>
  </si>
  <si>
    <t>WA State Property Tax - Encogen</t>
  </si>
  <si>
    <t>Bellingham Excise Tax - Encogen</t>
  </si>
  <si>
    <t>accrued int construction of  Lake Young</t>
  </si>
  <si>
    <t>Conservation Trust Interest Payable</t>
  </si>
  <si>
    <t>Electric - Accrued Interest Customer De</t>
  </si>
  <si>
    <t>Accrued Interest - Transm Deposits</t>
  </si>
  <si>
    <t>Montana State Income Tax Withheld</t>
  </si>
  <si>
    <t>Montana Income Tax Withheld - Employee</t>
  </si>
  <si>
    <t>Misc Accd Liabilities - Western Energy</t>
  </si>
  <si>
    <t>Accrued Liabilities - Elect. Reserve Sh</t>
  </si>
  <si>
    <t>Lower Baker - FERC License Fees</t>
  </si>
  <si>
    <t>Upper Baker - FERC License Fees</t>
  </si>
  <si>
    <t>Snoqualmie #1 - FERC License Fees</t>
  </si>
  <si>
    <t>Snoqualmie #2 - FERC License Fees</t>
  </si>
  <si>
    <t>White River - FERC License Fees</t>
  </si>
  <si>
    <t>Trading Floor FERC Fees Payable</t>
  </si>
  <si>
    <t>Accrued Real Estate Brokerage Fee</t>
  </si>
  <si>
    <t>Conservation Trust Payable</t>
  </si>
  <si>
    <t>Colstrip 3 &amp; 4 Final Reclamation Liability</t>
  </si>
  <si>
    <t>J Harvey Const Encroach. Dep/BPA Kitsap</t>
  </si>
  <si>
    <t>Colstrip 3&amp;4 Coal Supply Agreement Loss</t>
  </si>
  <si>
    <t>Unearned Option Revenue</t>
  </si>
  <si>
    <t>Unearned Revenue - Pole Contacts</t>
  </si>
  <si>
    <t>Def Rev Sch85 Lifetime O&amp;M on Increm Li</t>
  </si>
  <si>
    <t>Deferred Pole Contact Compliance Payment</t>
  </si>
  <si>
    <t>Deferred Interchange Power</t>
  </si>
  <si>
    <t>Deutsche Bank  Collateral Deposit with PSE</t>
  </si>
  <si>
    <t>Deposit - Rainbow Energy Marketing</t>
  </si>
  <si>
    <t>Snoqualmie License O&amp;M Liability</t>
  </si>
  <si>
    <t>Low Income Program - Electric</t>
  </si>
  <si>
    <t>Rock Island Power Costs</t>
  </si>
  <si>
    <t>Whitehorn 2 &amp; 3 Lease</t>
  </si>
  <si>
    <t>Unamortized Gain from Disp Allowance - Centra</t>
  </si>
  <si>
    <t>Unamortized Gain from Disp Allowance - Colstr</t>
  </si>
  <si>
    <t>Unamort Gain from Disp Allow - Conserva</t>
  </si>
  <si>
    <t>Gain on Sale Crossroads - Electric</t>
  </si>
  <si>
    <t>Gain on Sale Skagit Svc Ctr-Electric</t>
  </si>
  <si>
    <t>Def Gains - Disp Utility Plant 7/1/92 - 6/30/</t>
  </si>
  <si>
    <t>Def Gains fr Disp Utility Plant - Elec</t>
  </si>
  <si>
    <t>Deferred Gains post 12/31/05 Property s</t>
  </si>
  <si>
    <t>Def Tax - Environmental Recoveries</t>
  </si>
  <si>
    <t>Duvall Sub Land Exchge - Def Inc Tax</t>
  </si>
  <si>
    <t>DFIT - 2006 Storm Excess Costs</t>
  </si>
  <si>
    <t>DFIT - Section 263 A Deductible Costs</t>
  </si>
  <si>
    <t>Def FIT - 1/16/00 Wind Storm Damage</t>
  </si>
  <si>
    <t>Def FIT - 12/04/03 Wind Storm Damage</t>
  </si>
  <si>
    <t>Superfund Site Cleanup</t>
  </si>
  <si>
    <t>1996 Holiday Storm</t>
  </si>
  <si>
    <t>11/23/98 Storm Loss</t>
  </si>
  <si>
    <t>Deferred Income Tax - Virtual Right of Way Pr</t>
  </si>
  <si>
    <t>DFIT - 2007 Storm Damage Deferred</t>
  </si>
  <si>
    <t>Working Capital Total</t>
  </si>
  <si>
    <t>Merchandising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</si>
</sst>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mm\ d\,\ yyyy"/>
    <numFmt numFmtId="166" formatCode="_(* #,##0_);_(* \(#,##0\);_(* &quot;-&quot;??_);_(@_)"/>
    <numFmt numFmtId="167" formatCode="mmmm\-yy"/>
    <numFmt numFmtId="168" formatCode="#,###_);[Red]\(#,###\)"/>
    <numFmt numFmtId="169" formatCode="0.000%"/>
    <numFmt numFmtId="170" formatCode="0.0%"/>
    <numFmt numFmtId="171" formatCode="mm/dd/yy"/>
    <numFmt numFmtId="172" formatCode="0.000000"/>
    <numFmt numFmtId="173" formatCode="_(&quot;$&quot;* #,##0_);_(&quot;$&quot;* \(#,##0\);_(&quot;$&quot;* &quot;-&quot;??_);_(@_)"/>
    <numFmt numFmtId="174" formatCode="_(* #,##0.000000_);_(* \(#,##0.000000\);_(* &quot;-&quot;??_);_(@_)"/>
    <numFmt numFmtId="175" formatCode="0.000000%"/>
    <numFmt numFmtId="176" formatCode="&quot;$&quot;#,##0.00"/>
    <numFmt numFmtId="177" formatCode="0.00_)"/>
    <numFmt numFmtId="178" formatCode="mm/yy"/>
    <numFmt numFmtId="179" formatCode="[$-409]dddd\,\ mmmm\ dd\,\ yyyy"/>
    <numFmt numFmtId="180" formatCode="[$-409]mmmm\-yy;@"/>
    <numFmt numFmtId="181" formatCode="mmm\-yyyy"/>
    <numFmt numFmtId="182" formatCode="_(* #,##0.0000000_);_(* \(#,##0.0000000\);_(* &quot;-&quot;???????_);_(@_)"/>
    <numFmt numFmtId="183" formatCode="_(* #,##0.0_);_(* \(#,##0.0\);_(* &quot;-&quot;?_);_(@_)"/>
    <numFmt numFmtId="184" formatCode="_(* #,##0.0_);_(* \(#,##0.0\);_(* &quot;-&quot;??_);_(@_)"/>
    <numFmt numFmtId="185" formatCode="_(* #,##0.0_);_(* \(#,##0.0\);_(* &quot;-&quot;_);_(@_)"/>
    <numFmt numFmtId="186" formatCode="_(* #,##0.00_);_(* \(#,##0.00\);_(* &quot;-&quot;_);_(@_)"/>
    <numFmt numFmtId="187" formatCode="0.0000"/>
    <numFmt numFmtId="188" formatCode="0.000"/>
    <numFmt numFmtId="189" formatCode="0.0"/>
    <numFmt numFmtId="190" formatCode="0.00000"/>
    <numFmt numFmtId="191" formatCode="0.0000000"/>
    <numFmt numFmtId="192" formatCode="_(* #,##0.0000_);_(* \(#,##0.0000\);_(* &quot;-&quot;????_);_(@_)"/>
    <numFmt numFmtId="193" formatCode="[$-409]mmm\-yy;@"/>
    <numFmt numFmtId="194" formatCode="mm/dd/yy;@"/>
    <numFmt numFmtId="195" formatCode="[$-409]mmmm\ d\,\ yyyy;@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_);_(* \(#,##0.000\);_(* &quot;-&quot;???_);_(@_)"/>
    <numFmt numFmtId="200" formatCode="0.00000000"/>
    <numFmt numFmtId="201" formatCode="0.000000000"/>
    <numFmt numFmtId="202" formatCode="0.0000000000"/>
    <numFmt numFmtId="203" formatCode="0.0000%"/>
    <numFmt numFmtId="204" formatCode="0.00000%"/>
    <numFmt numFmtId="205" formatCode="&quot;PAGE&quot;\ 0.0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b/>
      <sz val="8"/>
      <name val="Arial"/>
      <family val="0"/>
    </font>
    <font>
      <u val="single"/>
      <sz val="10"/>
      <color indexed="12"/>
      <name val="MS Sans Serif"/>
      <family val="0"/>
    </font>
    <font>
      <b/>
      <i/>
      <sz val="16"/>
      <name val="Helv"/>
      <family val="0"/>
    </font>
    <font>
      <sz val="6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Helv"/>
      <family val="0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double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>
      <alignment horizontal="lef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>
      <alignment/>
      <protection/>
    </xf>
    <xf numFmtId="0" fontId="2" fillId="0" borderId="0" applyNumberFormat="0" applyFill="0" applyBorder="0" applyAlignment="0" applyProtection="0"/>
    <xf numFmtId="38" fontId="1" fillId="2" borderId="0" applyNumberFormat="0" applyBorder="0" applyAlignment="0" applyProtection="0"/>
    <xf numFmtId="38" fontId="3" fillId="0" borderId="0">
      <alignment/>
      <protection/>
    </xf>
    <xf numFmtId="40" fontId="3" fillId="0" borderId="0">
      <alignment/>
      <protection/>
    </xf>
    <xf numFmtId="0" fontId="4" fillId="0" borderId="0" applyNumberFormat="0" applyFill="0" applyBorder="0" applyAlignment="0" applyProtection="0"/>
    <xf numFmtId="10" fontId="1" fillId="3" borderId="1" applyNumberFormat="0" applyBorder="0" applyAlignment="0" applyProtection="0"/>
    <xf numFmtId="177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8" fontId="1" fillId="0" borderId="2">
      <alignment/>
      <protection/>
    </xf>
    <xf numFmtId="38" fontId="3" fillId="0" borderId="3">
      <alignment/>
      <protection/>
    </xf>
  </cellStyleXfs>
  <cellXfs count="12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2" fontId="7" fillId="0" borderId="0" xfId="15" applyFont="1" applyFill="1" applyAlignment="1">
      <alignment horizontal="right"/>
      <protection/>
    </xf>
    <xf numFmtId="0" fontId="0" fillId="0" borderId="0" xfId="0" applyFont="1" applyFill="1" applyAlignment="1">
      <alignment/>
    </xf>
    <xf numFmtId="37" fontId="8" fillId="0" borderId="0" xfId="0" applyNumberFormat="1" applyFont="1" applyBorder="1" applyAlignment="1" applyProtection="1">
      <alignment horizontal="centerContinuous"/>
      <protection/>
    </xf>
    <xf numFmtId="37" fontId="9" fillId="0" borderId="0" xfId="0" applyNumberFormat="1" applyFont="1" applyAlignment="1" applyProtection="1">
      <alignment horizontal="centerContinuous"/>
      <protection/>
    </xf>
    <xf numFmtId="205" fontId="7" fillId="0" borderId="4" xfId="15" applyNumberFormat="1" applyFont="1" applyFill="1" applyBorder="1" applyAlignment="1">
      <alignment/>
      <protection/>
    </xf>
    <xf numFmtId="37" fontId="8" fillId="0" borderId="0" xfId="0" applyNumberFormat="1" applyFont="1" applyAlignment="1" applyProtection="1">
      <alignment horizontal="centerContinuous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37" fontId="9" fillId="0" borderId="0" xfId="0" applyNumberFormat="1" applyFont="1" applyAlignment="1" applyProtection="1">
      <alignment horizontal="centerContinuous"/>
      <protection locked="0"/>
    </xf>
    <xf numFmtId="0" fontId="3" fillId="0" borderId="0" xfId="0" applyFont="1" applyAlignment="1">
      <alignment horizontal="centerContinuous"/>
    </xf>
    <xf numFmtId="49" fontId="8" fillId="0" borderId="0" xfId="0" applyNumberFormat="1" applyFont="1" applyBorder="1" applyAlignment="1" applyProtection="1">
      <alignment horizontal="centerContinuous"/>
      <protection/>
    </xf>
    <xf numFmtId="0" fontId="9" fillId="0" borderId="0" xfId="0" applyFont="1" applyAlignment="1">
      <alignment horizontal="right"/>
    </xf>
    <xf numFmtId="10" fontId="0" fillId="4" borderId="0" xfId="0" applyNumberFormat="1" applyFont="1" applyFill="1" applyAlignment="1">
      <alignment horizontal="center"/>
    </xf>
    <xf numFmtId="37" fontId="9" fillId="0" borderId="0" xfId="0" applyNumberFormat="1" applyFont="1" applyBorder="1" applyAlignment="1" applyProtection="1">
      <alignment horizontal="right"/>
      <protection/>
    </xf>
    <xf numFmtId="10" fontId="0" fillId="5" borderId="0" xfId="0" applyNumberFormat="1" applyFont="1" applyFill="1" applyAlignment="1">
      <alignment horizontal="center"/>
    </xf>
    <xf numFmtId="37" fontId="9" fillId="0" borderId="0" xfId="0" applyNumberFormat="1" applyFont="1" applyBorder="1" applyAlignment="1" applyProtection="1">
      <alignment/>
      <protection/>
    </xf>
    <xf numFmtId="37" fontId="9" fillId="0" borderId="3" xfId="0" applyNumberFormat="1" applyFont="1" applyBorder="1" applyAlignment="1" applyProtection="1">
      <alignment/>
      <protection/>
    </xf>
    <xf numFmtId="41" fontId="9" fillId="0" borderId="3" xfId="0" applyNumberFormat="1" applyFont="1" applyFill="1" applyBorder="1" applyAlignment="1">
      <alignment horizontal="center"/>
    </xf>
    <xf numFmtId="37" fontId="9" fillId="0" borderId="0" xfId="0" applyNumberFormat="1" applyFont="1" applyBorder="1" applyAlignment="1" applyProtection="1">
      <alignment horizontal="left"/>
      <protection/>
    </xf>
    <xf numFmtId="37" fontId="9" fillId="0" borderId="0" xfId="0" applyNumberFormat="1" applyFont="1" applyBorder="1" applyAlignment="1" applyProtection="1">
      <alignment horizontal="center"/>
      <protection/>
    </xf>
    <xf numFmtId="41" fontId="9" fillId="0" borderId="0" xfId="0" applyNumberFormat="1" applyFont="1" applyFill="1" applyBorder="1" applyAlignment="1">
      <alignment horizontal="center"/>
    </xf>
    <xf numFmtId="37" fontId="9" fillId="0" borderId="5" xfId="0" applyNumberFormat="1" applyFont="1" applyBorder="1" applyAlignment="1" applyProtection="1">
      <alignment horizontal="left"/>
      <protection/>
    </xf>
    <xf numFmtId="0" fontId="0" fillId="0" borderId="5" xfId="0" applyFont="1" applyBorder="1" applyAlignment="1">
      <alignment/>
    </xf>
    <xf numFmtId="171" fontId="0" fillId="0" borderId="5" xfId="0" applyNumberFormat="1" applyFont="1" applyFill="1" applyBorder="1" applyAlignment="1">
      <alignment horizontal="center"/>
    </xf>
    <xf numFmtId="37" fontId="9" fillId="0" borderId="0" xfId="0" applyNumberFormat="1" applyFont="1" applyAlignment="1" applyProtection="1">
      <alignment horizontal="left"/>
      <protection/>
    </xf>
    <xf numFmtId="37" fontId="8" fillId="0" borderId="0" xfId="0" applyNumberFormat="1" applyFont="1" applyBorder="1" applyAlignment="1" applyProtection="1">
      <alignment horizontal="left"/>
      <protection/>
    </xf>
    <xf numFmtId="41" fontId="9" fillId="0" borderId="0" xfId="0" applyNumberFormat="1" applyFont="1" applyFill="1" applyAlignment="1" applyProtection="1">
      <alignment horizontal="center"/>
      <protection/>
    </xf>
    <xf numFmtId="41" fontId="9" fillId="0" borderId="0" xfId="0" applyNumberFormat="1" applyFont="1" applyFill="1" applyAlignment="1" applyProtection="1">
      <alignment horizontal="centerContinuous"/>
      <protection/>
    </xf>
    <xf numFmtId="168" fontId="9" fillId="0" borderId="0" xfId="0" applyNumberFormat="1" applyFont="1" applyAlignment="1" applyProtection="1">
      <alignment horizontal="center"/>
      <protection/>
    </xf>
    <xf numFmtId="41" fontId="9" fillId="0" borderId="0" xfId="16" applyNumberFormat="1" applyFont="1" applyFill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41" fontId="9" fillId="0" borderId="5" xfId="16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9" fillId="0" borderId="0" xfId="16" applyNumberFormat="1" applyFont="1" applyFill="1" applyBorder="1" applyAlignment="1" applyProtection="1">
      <alignment/>
      <protection locked="0"/>
    </xf>
    <xf numFmtId="37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Fill="1" applyAlignment="1" applyProtection="1">
      <alignment horizontal="center"/>
      <protection/>
    </xf>
    <xf numFmtId="37" fontId="9" fillId="0" borderId="0" xfId="0" applyNumberFormat="1" applyFont="1" applyFill="1" applyAlignment="1" applyProtection="1">
      <alignment horizontal="left"/>
      <protection/>
    </xf>
    <xf numFmtId="41" fontId="0" fillId="0" borderId="5" xfId="16" applyNumberFormat="1" applyFont="1" applyFill="1" applyBorder="1" applyAlignment="1" applyProtection="1">
      <alignment/>
      <protection/>
    </xf>
    <xf numFmtId="41" fontId="9" fillId="0" borderId="0" xfId="0" applyNumberFormat="1" applyFont="1" applyFill="1" applyBorder="1" applyAlignment="1" applyProtection="1">
      <alignment/>
      <protection/>
    </xf>
    <xf numFmtId="41" fontId="9" fillId="0" borderId="5" xfId="0" applyNumberFormat="1" applyFont="1" applyFill="1" applyBorder="1" applyAlignment="1" applyProtection="1">
      <alignment/>
      <protection/>
    </xf>
    <xf numFmtId="168" fontId="9" fillId="0" borderId="0" xfId="0" applyNumberFormat="1" applyFont="1" applyAlignment="1" applyProtection="1">
      <alignment horizontal="left"/>
      <protection/>
    </xf>
    <xf numFmtId="41" fontId="10" fillId="0" borderId="0" xfId="0" applyNumberFormat="1" applyFont="1" applyFill="1" applyAlignment="1">
      <alignment/>
    </xf>
    <xf numFmtId="41" fontId="10" fillId="0" borderId="6" xfId="0" applyNumberFormat="1" applyFont="1" applyFill="1" applyBorder="1" applyAlignment="1">
      <alignment/>
    </xf>
    <xf numFmtId="41" fontId="0" fillId="0" borderId="6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166" fontId="12" fillId="0" borderId="0" xfId="16" applyNumberFormat="1" applyFont="1" applyAlignment="1">
      <alignment horizontal="centerContinuous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NumberFormat="1" applyFont="1" applyBorder="1" applyAlignment="1" applyProtection="1">
      <alignment horizontal="left"/>
      <protection/>
    </xf>
    <xf numFmtId="0" fontId="11" fillId="0" borderId="0" xfId="0" applyFont="1" applyBorder="1" applyAlignment="1">
      <alignment horizontal="left"/>
    </xf>
    <xf numFmtId="10" fontId="11" fillId="5" borderId="0" xfId="28" applyNumberFormat="1" applyFont="1" applyFill="1" applyBorder="1" applyAlignment="1">
      <alignment horizontal="left"/>
    </xf>
    <xf numFmtId="10" fontId="11" fillId="4" borderId="0" xfId="28" applyNumberFormat="1" applyFont="1" applyFill="1" applyBorder="1" applyAlignment="1">
      <alignment horizontal="left"/>
    </xf>
    <xf numFmtId="37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Border="1" applyAlignment="1" applyProtection="1">
      <alignment horizontal="center"/>
      <protection/>
    </xf>
    <xf numFmtId="37" fontId="14" fillId="0" borderId="0" xfId="0" applyNumberFormat="1" applyFont="1" applyFill="1" applyBorder="1" applyAlignment="1" applyProtection="1">
      <alignment horizontal="center"/>
      <protection/>
    </xf>
    <xf numFmtId="1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/>
    </xf>
    <xf numFmtId="0" fontId="12" fillId="0" borderId="5" xfId="0" applyFont="1" applyBorder="1" applyAlignment="1">
      <alignment horizontal="center" wrapText="1"/>
    </xf>
    <xf numFmtId="0" fontId="12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16" applyNumberFormat="1" applyFont="1" applyAlignment="1">
      <alignment horizontal="center"/>
    </xf>
    <xf numFmtId="166" fontId="0" fillId="0" borderId="0" xfId="16" applyNumberFormat="1" applyFont="1" applyAlignment="1">
      <alignment/>
    </xf>
    <xf numFmtId="166" fontId="0" fillId="0" borderId="5" xfId="16" applyNumberFormat="1" applyFont="1" applyBorder="1" applyAlignment="1">
      <alignment/>
    </xf>
    <xf numFmtId="166" fontId="0" fillId="0" borderId="0" xfId="16" applyNumberFormat="1" applyFont="1" applyFill="1" applyAlignment="1">
      <alignment/>
    </xf>
    <xf numFmtId="166" fontId="10" fillId="0" borderId="0" xfId="16" applyNumberFormat="1" applyFont="1" applyFill="1" applyAlignment="1">
      <alignment/>
    </xf>
    <xf numFmtId="166" fontId="0" fillId="0" borderId="0" xfId="16" applyNumberFormat="1" applyFont="1" applyFill="1" applyBorder="1" applyAlignment="1">
      <alignment/>
    </xf>
    <xf numFmtId="166" fontId="0" fillId="0" borderId="5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6" fontId="0" fillId="0" borderId="0" xfId="16" applyNumberFormat="1" applyFont="1" applyBorder="1" applyAlignment="1">
      <alignment/>
    </xf>
    <xf numFmtId="166" fontId="10" fillId="0" borderId="0" xfId="16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 quotePrefix="1">
      <alignment horizontal="left"/>
      <protection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5" xfId="0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6" fontId="10" fillId="0" borderId="0" xfId="16" applyNumberFormat="1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15" fillId="0" borderId="0" xfId="0" applyNumberFormat="1" applyFont="1" applyAlignment="1" applyProtection="1">
      <alignment horizontal="left"/>
      <protection/>
    </xf>
    <xf numFmtId="166" fontId="0" fillId="0" borderId="7" xfId="16" applyNumberFormat="1" applyFont="1" applyBorder="1" applyAlignment="1">
      <alignment/>
    </xf>
    <xf numFmtId="166" fontId="10" fillId="0" borderId="7" xfId="16" applyNumberFormat="1" applyFont="1" applyBorder="1" applyAlignment="1">
      <alignment/>
    </xf>
    <xf numFmtId="166" fontId="0" fillId="0" borderId="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6" fontId="12" fillId="0" borderId="8" xfId="0" applyNumberFormat="1" applyFont="1" applyBorder="1" applyAlignment="1">
      <alignment/>
    </xf>
    <xf numFmtId="0" fontId="12" fillId="0" borderId="0" xfId="0" applyFont="1" applyAlignment="1">
      <alignment/>
    </xf>
    <xf numFmtId="166" fontId="10" fillId="0" borderId="0" xfId="0" applyNumberFormat="1" applyFont="1" applyAlignment="1">
      <alignment/>
    </xf>
    <xf numFmtId="166" fontId="10" fillId="0" borderId="0" xfId="16" applyNumberFormat="1" applyFont="1" applyAlignment="1">
      <alignment/>
    </xf>
    <xf numFmtId="43" fontId="0" fillId="0" borderId="0" xfId="0" applyNumberFormat="1" applyAlignment="1">
      <alignment/>
    </xf>
    <xf numFmtId="166" fontId="0" fillId="0" borderId="0" xfId="16" applyNumberFormat="1" applyAlignment="1">
      <alignment/>
    </xf>
    <xf numFmtId="166" fontId="0" fillId="0" borderId="5" xfId="16" applyNumberFormat="1" applyBorder="1" applyAlignment="1">
      <alignment/>
    </xf>
    <xf numFmtId="203" fontId="10" fillId="0" borderId="0" xfId="28" applyNumberFormat="1" applyFont="1" applyAlignment="1">
      <alignment/>
    </xf>
    <xf numFmtId="0" fontId="14" fillId="0" borderId="0" xfId="0" applyNumberFormat="1" applyFont="1" applyFill="1" applyBorder="1" applyAlignment="1" applyProtection="1">
      <alignment/>
      <protection locked="0"/>
    </xf>
    <xf numFmtId="166" fontId="10" fillId="0" borderId="1" xfId="16" applyNumberFormat="1" applyFont="1" applyBorder="1" applyAlignment="1">
      <alignment/>
    </xf>
    <xf numFmtId="10" fontId="0" fillId="0" borderId="0" xfId="28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203" fontId="0" fillId="0" borderId="0" xfId="28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166" fontId="10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166" fontId="0" fillId="0" borderId="0" xfId="16" applyNumberFormat="1" applyAlignment="1">
      <alignment horizontal="center"/>
    </xf>
    <xf numFmtId="0" fontId="12" fillId="0" borderId="0" xfId="0" applyFont="1" applyAlignment="1">
      <alignment horizontal="left"/>
    </xf>
    <xf numFmtId="10" fontId="0" fillId="0" borderId="0" xfId="28" applyNumberForma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/>
    </xf>
    <xf numFmtId="10" fontId="10" fillId="0" borderId="0" xfId="28" applyNumberFormat="1" applyFont="1" applyAlignment="1">
      <alignment/>
    </xf>
  </cellXfs>
  <cellStyles count="17">
    <cellStyle name="Normal" xfId="0"/>
    <cellStyle name="Comma" xfId="16"/>
    <cellStyle name="Comma [0]" xfId="17"/>
    <cellStyle name="Currency" xfId="18"/>
    <cellStyle name="Currency [0]" xfId="19"/>
    <cellStyle name="Entered" xfId="20"/>
    <cellStyle name="Followed Hyperlink" xfId="21"/>
    <cellStyle name="Grey" xfId="22"/>
    <cellStyle name="Heading1" xfId="23"/>
    <cellStyle name="Heading2" xfId="24"/>
    <cellStyle name="Hyperlink" xfId="25"/>
    <cellStyle name="Input [yellow]" xfId="26"/>
    <cellStyle name="Normal - Style1" xfId="27"/>
    <cellStyle name="Percent" xfId="28"/>
    <cellStyle name="Percent [2]" xfId="29"/>
    <cellStyle name="StmtTtl1" xfId="30"/>
    <cellStyle name="StmtTtl2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willi\Local%20Settings\Temporary%20Internet%20Files\OLK77\JHS%2010%2003%2010%2004%20%20KRK%208%2003%208%2004%20Exhibits%20Onl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willi\Local%20Settings\Temporary%20Internet%20Files\OLK77\10.03%20&amp;%208.04%20WC-RB%20%20Rate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.03 ERB"/>
      <sheetName val="8.03 GRB"/>
      <sheetName val="8.04 CW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.03 ERB"/>
      <sheetName val="8.03 GRB"/>
      <sheetName val="10.04 &amp;  8.04 CWC"/>
      <sheetName val="WC Accts"/>
      <sheetName val="PPXLSaveData0"/>
      <sheetName val="BS"/>
      <sheetName val="PPXLFunctions"/>
      <sheetName val="PPXLOpen"/>
      <sheetName val="GasMerchInv"/>
      <sheetName val="CWC Report Detail"/>
      <sheetName val="Working Capital Acc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H31"/>
  <sheetViews>
    <sheetView workbookViewId="0" topLeftCell="A1">
      <selection activeCell="C23" sqref="C23"/>
    </sheetView>
  </sheetViews>
  <sheetFormatPr defaultColWidth="9.140625" defaultRowHeight="15" customHeight="1"/>
  <cols>
    <col min="1" max="1" width="8.8515625" style="2" customWidth="1"/>
    <col min="2" max="2" width="51.8515625" style="2" customWidth="1"/>
    <col min="3" max="3" width="15.8515625" style="4" customWidth="1"/>
    <col min="4" max="4" width="15.8515625" style="4" hidden="1" customWidth="1"/>
    <col min="5" max="5" width="6.00390625" style="2" hidden="1" customWidth="1"/>
    <col min="6" max="7" width="15.8515625" style="4" hidden="1" customWidth="1"/>
    <col min="8" max="9" width="0" style="2" hidden="1" customWidth="1"/>
    <col min="10" max="16384" width="9.140625" style="2" customWidth="1"/>
  </cols>
  <sheetData>
    <row r="1" spans="1:3" ht="15" customHeight="1">
      <c r="A1" s="1"/>
      <c r="C1" s="3"/>
    </row>
    <row r="2" ht="15" customHeight="1" thickBot="1">
      <c r="C2" s="3"/>
    </row>
    <row r="3" spans="1:3" ht="15" customHeight="1" thickBot="1">
      <c r="A3" s="5" t="s">
        <v>0</v>
      </c>
      <c r="B3" s="6"/>
      <c r="C3" s="7">
        <v>8.03</v>
      </c>
    </row>
    <row r="4" spans="1:2" ht="15" customHeight="1">
      <c r="A4" s="8" t="s">
        <v>1</v>
      </c>
      <c r="B4" s="6"/>
    </row>
    <row r="5" spans="1:2" ht="15" customHeight="1">
      <c r="A5" s="9" t="s">
        <v>2</v>
      </c>
      <c r="B5" s="10"/>
    </row>
    <row r="6" spans="1:2" ht="15" customHeight="1">
      <c r="A6" s="11"/>
      <c r="B6" s="10"/>
    </row>
    <row r="7" spans="1:2" ht="15" customHeight="1">
      <c r="A7" s="12"/>
      <c r="B7" s="10"/>
    </row>
    <row r="8" spans="1:2" ht="15" customHeight="1">
      <c r="A8" s="13" t="s">
        <v>3</v>
      </c>
      <c r="B8" s="14">
        <v>0.6515</v>
      </c>
    </row>
    <row r="9" spans="1:2" ht="15" customHeight="1">
      <c r="A9" s="15" t="s">
        <v>4</v>
      </c>
      <c r="B9" s="16">
        <v>0.3485</v>
      </c>
    </row>
    <row r="10" spans="1:2" ht="15" customHeight="1">
      <c r="A10" s="17"/>
      <c r="B10" s="17"/>
    </row>
    <row r="11" spans="1:7" ht="15" customHeight="1">
      <c r="A11" s="18"/>
      <c r="B11" s="18"/>
      <c r="C11" s="19"/>
      <c r="D11" s="19" t="s">
        <v>5</v>
      </c>
      <c r="F11" s="19" t="s">
        <v>6</v>
      </c>
      <c r="G11" s="19" t="s">
        <v>7</v>
      </c>
    </row>
    <row r="12" spans="1:7" ht="15" customHeight="1">
      <c r="A12" s="20" t="s">
        <v>8</v>
      </c>
      <c r="B12" s="21" t="s">
        <v>9</v>
      </c>
      <c r="C12" s="22" t="s">
        <v>10</v>
      </c>
      <c r="D12" s="22" t="s">
        <v>11</v>
      </c>
      <c r="F12" s="22" t="s">
        <v>10</v>
      </c>
      <c r="G12" s="22" t="s">
        <v>10</v>
      </c>
    </row>
    <row r="13" spans="1:7" ht="15" customHeight="1">
      <c r="A13" s="23" t="s">
        <v>12</v>
      </c>
      <c r="B13" s="24"/>
      <c r="C13" s="25">
        <v>39355</v>
      </c>
      <c r="D13" s="25" t="s">
        <v>13</v>
      </c>
      <c r="F13" s="25" t="e">
        <v>#REF!</v>
      </c>
      <c r="G13" s="25"/>
    </row>
    <row r="14" spans="1:7" ht="15" customHeight="1">
      <c r="A14" s="26" t="s">
        <v>14</v>
      </c>
      <c r="B14" s="27" t="s">
        <v>15</v>
      </c>
      <c r="C14" s="28"/>
      <c r="D14" s="28"/>
      <c r="F14" s="28"/>
      <c r="G14" s="28"/>
    </row>
    <row r="15" spans="1:7" ht="9" customHeight="1">
      <c r="A15" s="26"/>
      <c r="B15" s="21"/>
      <c r="C15" s="29"/>
      <c r="D15" s="29"/>
      <c r="F15" s="29"/>
      <c r="G15" s="29"/>
    </row>
    <row r="16" spans="1:7" ht="15" customHeight="1">
      <c r="A16" s="30">
        <v>1</v>
      </c>
      <c r="B16" s="26" t="s">
        <v>16</v>
      </c>
      <c r="C16" s="31">
        <v>2116290472</v>
      </c>
      <c r="D16" s="31" t="e">
        <f>C16-#REF!</f>
        <v>#REF!</v>
      </c>
      <c r="F16" s="31">
        <v>2116290472</v>
      </c>
      <c r="G16" s="31">
        <f>C16-F16</f>
        <v>0</v>
      </c>
    </row>
    <row r="17" spans="1:7" ht="15" customHeight="1">
      <c r="A17" s="30">
        <v>2</v>
      </c>
      <c r="B17" s="32" t="s">
        <v>17</v>
      </c>
      <c r="C17" s="31">
        <v>152340168</v>
      </c>
      <c r="D17" s="31" t="e">
        <f>C17-#REF!</f>
        <v>#REF!</v>
      </c>
      <c r="F17" s="31">
        <v>152340168</v>
      </c>
      <c r="G17" s="31">
        <f>C17-F17</f>
        <v>0</v>
      </c>
    </row>
    <row r="18" spans="1:7" ht="15" customHeight="1">
      <c r="A18" s="30">
        <v>3</v>
      </c>
      <c r="B18" s="26" t="s">
        <v>18</v>
      </c>
      <c r="C18" s="33">
        <v>5771153</v>
      </c>
      <c r="D18" s="33" t="e">
        <f>C18-#REF!</f>
        <v>#REF!</v>
      </c>
      <c r="F18" s="33">
        <v>5771153</v>
      </c>
      <c r="G18" s="33">
        <f>C18-F18</f>
        <v>0</v>
      </c>
    </row>
    <row r="19" spans="1:7" ht="15" customHeight="1">
      <c r="A19" s="30">
        <v>4</v>
      </c>
      <c r="B19" s="26" t="s">
        <v>19</v>
      </c>
      <c r="C19" s="34">
        <f>SUM(C16:C18)</f>
        <v>2274401793</v>
      </c>
      <c r="D19" s="34" t="e">
        <f>SUM(D16:D18)</f>
        <v>#REF!</v>
      </c>
      <c r="F19" s="34">
        <f>SUM(F16:F18)</f>
        <v>2274401793</v>
      </c>
      <c r="G19" s="34">
        <f>SUM(G16:G18)</f>
        <v>0</v>
      </c>
    </row>
    <row r="20" spans="1:7" ht="15" customHeight="1">
      <c r="A20" s="30"/>
      <c r="B20" s="26"/>
      <c r="C20" s="35"/>
      <c r="D20" s="35"/>
      <c r="F20" s="35"/>
      <c r="G20" s="35"/>
    </row>
    <row r="21" spans="1:7" ht="15" customHeight="1">
      <c r="A21" s="30">
        <v>5</v>
      </c>
      <c r="B21" s="26" t="s">
        <v>20</v>
      </c>
      <c r="C21" s="36">
        <v>-678449153</v>
      </c>
      <c r="D21" s="31" t="e">
        <f>C21-#REF!</f>
        <v>#REF!</v>
      </c>
      <c r="F21" s="36">
        <v>-678449153</v>
      </c>
      <c r="G21" s="31">
        <f>C21-F21</f>
        <v>0</v>
      </c>
    </row>
    <row r="22" spans="1:7" ht="15" customHeight="1">
      <c r="A22" s="30">
        <v>7</v>
      </c>
      <c r="B22" s="26" t="s">
        <v>21</v>
      </c>
      <c r="C22" s="36">
        <v>-76298556</v>
      </c>
      <c r="D22" s="31" t="e">
        <f>C22-#REF!</f>
        <v>#REF!</v>
      </c>
      <c r="F22" s="36">
        <v>-76298556</v>
      </c>
      <c r="G22" s="31">
        <f>C22-F22</f>
        <v>0</v>
      </c>
    </row>
    <row r="23" spans="1:7" ht="15" customHeight="1">
      <c r="A23" s="30">
        <v>8</v>
      </c>
      <c r="B23" s="26" t="s">
        <v>22</v>
      </c>
      <c r="C23" s="31">
        <v>-24086431</v>
      </c>
      <c r="D23" s="31" t="e">
        <f>C23-#REF!</f>
        <v>#REF!</v>
      </c>
      <c r="F23" s="31">
        <v>-24086431</v>
      </c>
      <c r="G23" s="31">
        <f>C23-F23</f>
        <v>0</v>
      </c>
    </row>
    <row r="24" spans="1:8" ht="15" customHeight="1">
      <c r="A24" s="30">
        <v>9</v>
      </c>
      <c r="B24" s="37" t="s">
        <v>23</v>
      </c>
      <c r="C24" s="31">
        <v>2648375</v>
      </c>
      <c r="D24" s="31" t="e">
        <f>C24-#REF!</f>
        <v>#REF!</v>
      </c>
      <c r="F24" s="31">
        <v>3701000</v>
      </c>
      <c r="G24" s="31">
        <f>C24-F24</f>
        <v>-1052625</v>
      </c>
      <c r="H24" s="31" t="s">
        <v>24</v>
      </c>
    </row>
    <row r="25" spans="1:8" s="4" customFormat="1" ht="15" customHeight="1">
      <c r="A25" s="38">
        <v>10</v>
      </c>
      <c r="B25" s="39" t="s">
        <v>25</v>
      </c>
      <c r="C25" s="40">
        <v>-183897558</v>
      </c>
      <c r="D25" s="33" t="e">
        <f>C25-#REF!</f>
        <v>#REF!</v>
      </c>
      <c r="F25" s="40">
        <v>-190673503</v>
      </c>
      <c r="G25" s="33">
        <f>C25-F25</f>
        <v>6775945</v>
      </c>
      <c r="H25" s="40" t="s">
        <v>24</v>
      </c>
    </row>
    <row r="26" spans="1:7" ht="15" customHeight="1">
      <c r="A26" s="30">
        <v>11</v>
      </c>
      <c r="B26" s="37" t="s">
        <v>26</v>
      </c>
      <c r="C26" s="41">
        <f>SUM(C21:C25)</f>
        <v>-960083323</v>
      </c>
      <c r="D26" s="41" t="e">
        <f>SUM(D21:D25)</f>
        <v>#REF!</v>
      </c>
      <c r="F26" s="41">
        <f>SUM(F21:F25)</f>
        <v>-965806643</v>
      </c>
      <c r="G26" s="41">
        <f>SUM(G21:G25)</f>
        <v>5723320</v>
      </c>
    </row>
    <row r="27" spans="1:7" ht="15" customHeight="1">
      <c r="A27" s="30"/>
      <c r="B27" s="26"/>
      <c r="C27" s="41"/>
      <c r="D27" s="41"/>
      <c r="F27" s="41"/>
      <c r="G27" s="41"/>
    </row>
    <row r="28" spans="1:7" ht="15" customHeight="1">
      <c r="A28" s="30">
        <v>12</v>
      </c>
      <c r="B28" s="26" t="s">
        <v>27</v>
      </c>
      <c r="C28" s="42">
        <f>+C26+C19</f>
        <v>1314318470</v>
      </c>
      <c r="D28" s="42" t="e">
        <f>C28-#REF!</f>
        <v>#REF!</v>
      </c>
      <c r="F28" s="42">
        <f>+F26+F19</f>
        <v>1308595150</v>
      </c>
      <c r="G28" s="42">
        <f>+G26+G19</f>
        <v>5723320</v>
      </c>
    </row>
    <row r="29" spans="1:7" ht="15" customHeight="1">
      <c r="A29" s="30">
        <v>13</v>
      </c>
      <c r="B29" s="43" t="s">
        <v>28</v>
      </c>
      <c r="C29" s="44">
        <v>37061609.276358</v>
      </c>
      <c r="D29" s="35" t="e">
        <f>C29-#REF!</f>
        <v>#REF!</v>
      </c>
      <c r="F29" s="35">
        <f>C29</f>
        <v>37061609.276358</v>
      </c>
      <c r="G29" s="42">
        <f>+G27+G20</f>
        <v>0</v>
      </c>
    </row>
    <row r="30" spans="1:7" ht="15" customHeight="1" thickBot="1">
      <c r="A30" s="30">
        <v>14</v>
      </c>
      <c r="B30" s="2" t="s">
        <v>29</v>
      </c>
      <c r="C30" s="45">
        <f>+C28+C29</f>
        <v>1351380079.276358</v>
      </c>
      <c r="D30" s="46" t="e">
        <f>+D28+D29</f>
        <v>#REF!</v>
      </c>
      <c r="F30" s="46">
        <f>+F28+F29</f>
        <v>1345656759.276358</v>
      </c>
      <c r="G30" s="46">
        <f>+G28+G29</f>
        <v>5723320</v>
      </c>
    </row>
    <row r="31" spans="1:7" ht="15" customHeight="1" thickTop="1">
      <c r="A31" s="30"/>
      <c r="B31" s="47"/>
      <c r="C31" s="35"/>
      <c r="D31" s="35"/>
      <c r="F31" s="35"/>
      <c r="G31" s="35"/>
    </row>
  </sheetData>
  <printOptions horizontalCentered="1"/>
  <pageMargins left="0.25" right="0.38" top="1.75" bottom="0.5" header="0.7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P131"/>
  <sheetViews>
    <sheetView workbookViewId="0" topLeftCell="A72">
      <selection activeCell="M97" sqref="M97"/>
    </sheetView>
  </sheetViews>
  <sheetFormatPr defaultColWidth="9.140625" defaultRowHeight="12.75"/>
  <cols>
    <col min="1" max="1" width="6.7109375" style="68" bestFit="1" customWidth="1"/>
    <col min="2" max="2" width="17.57421875" style="2" customWidth="1"/>
    <col min="3" max="3" width="48.57421875" style="2" bestFit="1" customWidth="1"/>
    <col min="4" max="5" width="14.421875" style="2" hidden="1" customWidth="1"/>
    <col min="6" max="12" width="14.57421875" style="49" hidden="1" customWidth="1"/>
    <col min="13" max="13" width="14.57421875" style="49" customWidth="1"/>
    <col min="14" max="14" width="14.57421875" style="49" hidden="1" customWidth="1"/>
    <col min="15" max="16" width="14.57421875" style="49" bestFit="1" customWidth="1"/>
    <col min="17" max="16384" width="9.140625" style="49" customWidth="1"/>
  </cols>
  <sheetData>
    <row r="1" spans="1:13" ht="12.75">
      <c r="A1" s="48"/>
      <c r="M1" s="3"/>
    </row>
    <row r="2" spans="1:13" ht="13.5" thickBot="1">
      <c r="A2" s="48"/>
      <c r="M2" s="3"/>
    </row>
    <row r="3" spans="1:13" s="52" customFormat="1" ht="13.5" thickBot="1">
      <c r="A3" s="50" t="s">
        <v>0</v>
      </c>
      <c r="B3" s="50"/>
      <c r="C3" s="50"/>
      <c r="D3" s="50"/>
      <c r="E3" s="51"/>
      <c r="M3" s="7">
        <v>8.04</v>
      </c>
    </row>
    <row r="4" spans="1:5" s="52" customFormat="1" ht="12.75">
      <c r="A4" s="50" t="s">
        <v>30</v>
      </c>
      <c r="B4" s="50"/>
      <c r="C4" s="50"/>
      <c r="D4" s="50"/>
      <c r="E4" s="51"/>
    </row>
    <row r="5" spans="1:5" s="52" customFormat="1" ht="12.75">
      <c r="A5" s="50" t="s">
        <v>31</v>
      </c>
      <c r="B5" s="50"/>
      <c r="C5" s="50"/>
      <c r="D5" s="50"/>
      <c r="E5" s="51"/>
    </row>
    <row r="6" spans="1:3" s="52" customFormat="1" ht="12.75">
      <c r="A6" s="53"/>
      <c r="B6" s="50"/>
      <c r="C6" s="50"/>
    </row>
    <row r="7" spans="2:3" s="52" customFormat="1" ht="12.75">
      <c r="B7" s="54"/>
      <c r="C7" s="55" t="s">
        <v>32</v>
      </c>
    </row>
    <row r="8" spans="2:3" s="52" customFormat="1" ht="12">
      <c r="B8" s="56" t="s">
        <v>3</v>
      </c>
      <c r="C8" s="57">
        <v>0.6515</v>
      </c>
    </row>
    <row r="9" spans="2:3" s="52" customFormat="1" ht="12">
      <c r="B9" s="56" t="s">
        <v>4</v>
      </c>
      <c r="C9" s="58">
        <v>0.3485</v>
      </c>
    </row>
    <row r="10" spans="2:5" s="52" customFormat="1" ht="12.75">
      <c r="B10" s="54"/>
      <c r="C10" s="59" t="s">
        <v>33</v>
      </c>
      <c r="D10" s="60"/>
      <c r="E10" s="61"/>
    </row>
    <row r="11" spans="1:14" s="52" customFormat="1" ht="12.75">
      <c r="A11" s="53"/>
      <c r="B11" s="50"/>
      <c r="D11" s="62">
        <v>39082</v>
      </c>
      <c r="E11" s="62">
        <v>39113</v>
      </c>
      <c r="F11" s="62">
        <v>39141</v>
      </c>
      <c r="G11" s="62">
        <v>39172</v>
      </c>
      <c r="H11" s="62">
        <v>39202</v>
      </c>
      <c r="I11" s="62">
        <v>39233</v>
      </c>
      <c r="J11" s="62">
        <v>39263</v>
      </c>
      <c r="K11" s="62">
        <v>39294</v>
      </c>
      <c r="L11" s="62">
        <v>39325</v>
      </c>
      <c r="M11" s="62">
        <v>39355</v>
      </c>
      <c r="N11" s="62" t="s">
        <v>5</v>
      </c>
    </row>
    <row r="12" spans="2:14" s="52" customFormat="1" ht="12.75">
      <c r="B12" s="53" t="s">
        <v>34</v>
      </c>
      <c r="N12" s="63" t="s">
        <v>35</v>
      </c>
    </row>
    <row r="13" spans="1:14" s="52" customFormat="1" ht="12.75">
      <c r="A13" s="64" t="s">
        <v>36</v>
      </c>
      <c r="B13" s="65" t="s">
        <v>37</v>
      </c>
      <c r="C13" s="66" t="s">
        <v>9</v>
      </c>
      <c r="D13" s="67" t="s">
        <v>10</v>
      </c>
      <c r="E13" s="67" t="s">
        <v>10</v>
      </c>
      <c r="F13" s="67" t="s">
        <v>10</v>
      </c>
      <c r="G13" s="67" t="s">
        <v>10</v>
      </c>
      <c r="H13" s="67" t="s">
        <v>10</v>
      </c>
      <c r="I13" s="67" t="s">
        <v>10</v>
      </c>
      <c r="J13" s="67" t="s">
        <v>10</v>
      </c>
      <c r="K13" s="67" t="s">
        <v>10</v>
      </c>
      <c r="L13" s="67" t="s">
        <v>10</v>
      </c>
      <c r="M13" s="67" t="s">
        <v>10</v>
      </c>
      <c r="N13" s="67" t="s">
        <v>38</v>
      </c>
    </row>
    <row r="14" spans="4:14" ht="12.75"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1:14" ht="12.75">
      <c r="A15" s="68">
        <v>1</v>
      </c>
      <c r="B15" s="68">
        <v>1</v>
      </c>
      <c r="C15" s="66" t="s">
        <v>39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14" ht="12.75">
      <c r="A16" s="68">
        <v>2</v>
      </c>
      <c r="B16" s="68">
        <f aca="true" t="shared" si="0" ref="B16:B47">B15+1</f>
        <v>2</v>
      </c>
      <c r="C16" s="2" t="s">
        <v>40</v>
      </c>
      <c r="D16" s="70" t="e">
        <v>#REF!</v>
      </c>
      <c r="E16" s="70" t="e">
        <v>#REF!</v>
      </c>
      <c r="F16" s="70" t="e">
        <v>#REF!</v>
      </c>
      <c r="G16" s="70" t="e">
        <v>#REF!</v>
      </c>
      <c r="H16" s="70" t="e">
        <v>#REF!</v>
      </c>
      <c r="I16" s="70" t="e">
        <v>#REF!</v>
      </c>
      <c r="J16" s="70" t="e">
        <v>#REF!</v>
      </c>
      <c r="K16" s="70" t="e">
        <v>#REF!</v>
      </c>
      <c r="L16" s="70" t="e">
        <v>#REF!</v>
      </c>
      <c r="M16" s="70">
        <v>859037900</v>
      </c>
      <c r="N16" s="70" t="e">
        <f aca="true" t="shared" si="1" ref="N16:N28">J16-G16</f>
        <v>#REF!</v>
      </c>
    </row>
    <row r="17" spans="1:14" ht="12.75">
      <c r="A17" s="68">
        <v>3</v>
      </c>
      <c r="B17" s="68">
        <f t="shared" si="0"/>
        <v>3</v>
      </c>
      <c r="C17" s="2" t="s">
        <v>41</v>
      </c>
      <c r="D17" s="70" t="e">
        <v>#REF!</v>
      </c>
      <c r="E17" s="70" t="e">
        <v>#REF!</v>
      </c>
      <c r="F17" s="70" t="e">
        <v>#REF!</v>
      </c>
      <c r="G17" s="70" t="e">
        <v>#REF!</v>
      </c>
      <c r="H17" s="70" t="e">
        <v>#REF!</v>
      </c>
      <c r="I17" s="70" t="e">
        <v>#REF!</v>
      </c>
      <c r="J17" s="70" t="e">
        <v>#REF!</v>
      </c>
      <c r="K17" s="70" t="e">
        <v>#REF!</v>
      </c>
      <c r="L17" s="70" t="e">
        <v>#REF!</v>
      </c>
      <c r="M17" s="70">
        <v>0</v>
      </c>
      <c r="N17" s="70" t="e">
        <f t="shared" si="1"/>
        <v>#REF!</v>
      </c>
    </row>
    <row r="18" spans="1:14" ht="12.75">
      <c r="A18" s="68">
        <v>4</v>
      </c>
      <c r="B18" s="68">
        <f t="shared" si="0"/>
        <v>4</v>
      </c>
      <c r="C18" s="2" t="s">
        <v>42</v>
      </c>
      <c r="D18" s="70" t="e">
        <v>#REF!</v>
      </c>
      <c r="E18" s="70" t="e">
        <v>#REF!</v>
      </c>
      <c r="F18" s="70" t="e">
        <v>#REF!</v>
      </c>
      <c r="G18" s="70" t="e">
        <v>#REF!</v>
      </c>
      <c r="H18" s="70" t="e">
        <v>#REF!</v>
      </c>
      <c r="I18" s="70" t="e">
        <v>#REF!</v>
      </c>
      <c r="J18" s="70" t="e">
        <v>#REF!</v>
      </c>
      <c r="K18" s="70" t="e">
        <v>#REF!</v>
      </c>
      <c r="L18" s="70" t="e">
        <v>#REF!</v>
      </c>
      <c r="M18" s="70">
        <v>995544310</v>
      </c>
      <c r="N18" s="70" t="e">
        <f t="shared" si="1"/>
        <v>#REF!</v>
      </c>
    </row>
    <row r="19" spans="1:14" ht="12.75">
      <c r="A19" s="68">
        <v>5</v>
      </c>
      <c r="B19" s="68">
        <f t="shared" si="0"/>
        <v>5</v>
      </c>
      <c r="C19" s="2" t="s">
        <v>43</v>
      </c>
      <c r="D19" s="70" t="e">
        <v>#REF!</v>
      </c>
      <c r="E19" s="70" t="e">
        <v>#REF!</v>
      </c>
      <c r="F19" s="70" t="e">
        <v>#REF!</v>
      </c>
      <c r="G19" s="70" t="e">
        <v>#REF!</v>
      </c>
      <c r="H19" s="70" t="e">
        <v>#REF!</v>
      </c>
      <c r="I19" s="70" t="e">
        <v>#REF!</v>
      </c>
      <c r="J19" s="70" t="e">
        <v>#REF!</v>
      </c>
      <c r="K19" s="70" t="e">
        <v>#REF!</v>
      </c>
      <c r="L19" s="70" t="e">
        <v>#REF!</v>
      </c>
      <c r="M19" s="70">
        <v>-23804661</v>
      </c>
      <c r="N19" s="70" t="e">
        <f t="shared" si="1"/>
        <v>#REF!</v>
      </c>
    </row>
    <row r="20" spans="1:14" ht="12.75">
      <c r="A20" s="68">
        <v>6</v>
      </c>
      <c r="B20" s="68">
        <f t="shared" si="0"/>
        <v>6</v>
      </c>
      <c r="C20" s="2" t="s">
        <v>44</v>
      </c>
      <c r="D20" s="70" t="e">
        <v>#REF!</v>
      </c>
      <c r="E20" s="70" t="e">
        <v>#REF!</v>
      </c>
      <c r="F20" s="70" t="e">
        <v>#REF!</v>
      </c>
      <c r="G20" s="70" t="e">
        <v>#REF!</v>
      </c>
      <c r="H20" s="70" t="e">
        <v>#REF!</v>
      </c>
      <c r="I20" s="70" t="e">
        <v>#REF!</v>
      </c>
      <c r="J20" s="70" t="e">
        <v>#REF!</v>
      </c>
      <c r="K20" s="70" t="e">
        <v>#REF!</v>
      </c>
      <c r="L20" s="70" t="e">
        <v>#REF!</v>
      </c>
      <c r="M20" s="70">
        <v>293009869</v>
      </c>
      <c r="N20" s="70" t="e">
        <f t="shared" si="1"/>
        <v>#REF!</v>
      </c>
    </row>
    <row r="21" spans="1:14" ht="12.75">
      <c r="A21" s="68">
        <v>7</v>
      </c>
      <c r="B21" s="68">
        <f t="shared" si="0"/>
        <v>7</v>
      </c>
      <c r="C21" s="2" t="s">
        <v>45</v>
      </c>
      <c r="D21" s="70" t="e">
        <v>#REF!</v>
      </c>
      <c r="E21" s="70" t="e">
        <v>#REF!</v>
      </c>
      <c r="F21" s="70" t="e">
        <v>#REF!</v>
      </c>
      <c r="G21" s="70" t="e">
        <v>#REF!</v>
      </c>
      <c r="H21" s="70" t="e">
        <v>#REF!</v>
      </c>
      <c r="I21" s="70" t="e">
        <v>#REF!</v>
      </c>
      <c r="J21" s="70" t="e">
        <v>#REF!</v>
      </c>
      <c r="K21" s="70" t="e">
        <v>#REF!</v>
      </c>
      <c r="L21" s="70" t="e">
        <v>#REF!</v>
      </c>
      <c r="M21" s="70">
        <v>0</v>
      </c>
      <c r="N21" s="70" t="e">
        <f t="shared" si="1"/>
        <v>#REF!</v>
      </c>
    </row>
    <row r="22" spans="1:14" ht="12.75">
      <c r="A22" s="68">
        <v>8</v>
      </c>
      <c r="B22" s="68">
        <f t="shared" si="0"/>
        <v>8</v>
      </c>
      <c r="C22" s="2" t="s">
        <v>46</v>
      </c>
      <c r="D22" s="70" t="e">
        <v>#REF!</v>
      </c>
      <c r="E22" s="70" t="e">
        <v>#REF!</v>
      </c>
      <c r="F22" s="70" t="e">
        <v>#REF!</v>
      </c>
      <c r="G22" s="70" t="e">
        <v>#REF!</v>
      </c>
      <c r="H22" s="70" t="e">
        <v>#REF!</v>
      </c>
      <c r="I22" s="70" t="e">
        <v>#REF!</v>
      </c>
      <c r="J22" s="70" t="e">
        <v>#REF!</v>
      </c>
      <c r="K22" s="70" t="e">
        <v>#REF!</v>
      </c>
      <c r="L22" s="70" t="e">
        <v>#REF!</v>
      </c>
      <c r="M22" s="70">
        <v>2776572317</v>
      </c>
      <c r="N22" s="70" t="e">
        <f t="shared" si="1"/>
        <v>#REF!</v>
      </c>
    </row>
    <row r="23" spans="1:14" ht="12.75">
      <c r="A23" s="68">
        <v>9</v>
      </c>
      <c r="B23" s="68">
        <f t="shared" si="0"/>
        <v>9</v>
      </c>
      <c r="C23" s="2" t="s">
        <v>47</v>
      </c>
      <c r="D23" s="70" t="e">
        <v>#REF!</v>
      </c>
      <c r="E23" s="70" t="e">
        <v>#REF!</v>
      </c>
      <c r="F23" s="70" t="e">
        <v>#REF!</v>
      </c>
      <c r="G23" s="70" t="e">
        <v>#REF!</v>
      </c>
      <c r="H23" s="70" t="e">
        <v>#REF!</v>
      </c>
      <c r="I23" s="70" t="e">
        <v>#REF!</v>
      </c>
      <c r="J23" s="70" t="e">
        <v>#REF!</v>
      </c>
      <c r="K23" s="70" t="e">
        <v>#REF!</v>
      </c>
      <c r="L23" s="70" t="e">
        <v>#REF!</v>
      </c>
      <c r="M23" s="70">
        <v>372404722</v>
      </c>
      <c r="N23" s="70" t="e">
        <f t="shared" si="1"/>
        <v>#REF!</v>
      </c>
    </row>
    <row r="24" spans="1:14" ht="12.75">
      <c r="A24" s="68">
        <v>10</v>
      </c>
      <c r="B24" s="68">
        <f t="shared" si="0"/>
        <v>10</v>
      </c>
      <c r="C24" s="2" t="s">
        <v>48</v>
      </c>
      <c r="D24" s="70" t="e">
        <v>#REF!</v>
      </c>
      <c r="E24" s="70" t="e">
        <v>#REF!</v>
      </c>
      <c r="F24" s="70" t="e">
        <v>#REF!</v>
      </c>
      <c r="G24" s="70" t="e">
        <v>#REF!</v>
      </c>
      <c r="H24" s="70" t="e">
        <v>#REF!</v>
      </c>
      <c r="I24" s="70" t="e">
        <v>#REF!</v>
      </c>
      <c r="J24" s="70" t="e">
        <v>#REF!</v>
      </c>
      <c r="K24" s="70" t="e">
        <v>#REF!</v>
      </c>
      <c r="L24" s="70" t="e">
        <v>#REF!</v>
      </c>
      <c r="M24" s="70">
        <v>1600609</v>
      </c>
      <c r="N24" s="70" t="e">
        <f t="shared" si="1"/>
        <v>#REF!</v>
      </c>
    </row>
    <row r="25" spans="1:14" ht="12.75">
      <c r="A25" s="68">
        <v>11</v>
      </c>
      <c r="B25" s="68">
        <f t="shared" si="0"/>
        <v>11</v>
      </c>
      <c r="C25" s="2" t="s">
        <v>49</v>
      </c>
      <c r="D25" s="70" t="e">
        <v>#REF!</v>
      </c>
      <c r="E25" s="70" t="e">
        <v>#REF!</v>
      </c>
      <c r="F25" s="70" t="e">
        <v>#REF!</v>
      </c>
      <c r="G25" s="70" t="e">
        <v>#REF!</v>
      </c>
      <c r="H25" s="70" t="e">
        <v>#REF!</v>
      </c>
      <c r="I25" s="70" t="e">
        <v>#REF!</v>
      </c>
      <c r="J25" s="70" t="e">
        <v>#REF!</v>
      </c>
      <c r="K25" s="70" t="e">
        <v>#REF!</v>
      </c>
      <c r="L25" s="70" t="e">
        <v>#REF!</v>
      </c>
      <c r="M25" s="70">
        <v>-112522</v>
      </c>
      <c r="N25" s="70" t="e">
        <f t="shared" si="1"/>
        <v>#REF!</v>
      </c>
    </row>
    <row r="26" spans="1:14" ht="12.75">
      <c r="A26" s="68">
        <v>12</v>
      </c>
      <c r="B26" s="68">
        <f t="shared" si="0"/>
        <v>12</v>
      </c>
      <c r="C26" s="2" t="s">
        <v>50</v>
      </c>
      <c r="D26" s="70" t="e">
        <v>#REF!</v>
      </c>
      <c r="E26" s="70" t="e">
        <v>#REF!</v>
      </c>
      <c r="F26" s="70" t="e">
        <v>#REF!</v>
      </c>
      <c r="G26" s="70" t="e">
        <v>#REF!</v>
      </c>
      <c r="H26" s="70" t="e">
        <v>#REF!</v>
      </c>
      <c r="I26" s="70" t="e">
        <v>#REF!</v>
      </c>
      <c r="J26" s="70" t="e">
        <v>#REF!</v>
      </c>
      <c r="K26" s="70" t="e">
        <v>#REF!</v>
      </c>
      <c r="L26" s="70" t="e">
        <v>#REF!</v>
      </c>
      <c r="M26" s="70">
        <v>-21083833</v>
      </c>
      <c r="N26" s="70" t="e">
        <f t="shared" si="1"/>
        <v>#REF!</v>
      </c>
    </row>
    <row r="27" spans="1:14" ht="12.75">
      <c r="A27" s="68">
        <v>13</v>
      </c>
      <c r="B27" s="68">
        <f t="shared" si="0"/>
        <v>13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>
        <f t="shared" si="1"/>
        <v>0</v>
      </c>
    </row>
    <row r="28" spans="1:14" ht="12.75">
      <c r="A28" s="68">
        <v>14</v>
      </c>
      <c r="B28" s="68">
        <f t="shared" si="0"/>
        <v>14</v>
      </c>
      <c r="C28" s="2" t="s">
        <v>51</v>
      </c>
      <c r="D28" s="70" t="e">
        <f aca="true" t="shared" si="2" ref="D28:M28">SUM(D16:D27)</f>
        <v>#REF!</v>
      </c>
      <c r="E28" s="70" t="e">
        <f t="shared" si="2"/>
        <v>#REF!</v>
      </c>
      <c r="F28" s="70" t="e">
        <f t="shared" si="2"/>
        <v>#REF!</v>
      </c>
      <c r="G28" s="70" t="e">
        <f t="shared" si="2"/>
        <v>#REF!</v>
      </c>
      <c r="H28" s="70" t="e">
        <f t="shared" si="2"/>
        <v>#REF!</v>
      </c>
      <c r="I28" s="70" t="e">
        <f t="shared" si="2"/>
        <v>#REF!</v>
      </c>
      <c r="J28" s="70" t="e">
        <f t="shared" si="2"/>
        <v>#REF!</v>
      </c>
      <c r="K28" s="70" t="e">
        <f t="shared" si="2"/>
        <v>#REF!</v>
      </c>
      <c r="L28" s="70" t="e">
        <f t="shared" si="2"/>
        <v>#REF!</v>
      </c>
      <c r="M28" s="70">
        <f t="shared" si="2"/>
        <v>5253168711</v>
      </c>
      <c r="N28" s="70" t="e">
        <f t="shared" si="1"/>
        <v>#REF!</v>
      </c>
    </row>
    <row r="29" spans="1:14" ht="12.75">
      <c r="A29" s="68">
        <v>15</v>
      </c>
      <c r="B29" s="68">
        <f t="shared" si="0"/>
        <v>15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4" ht="12.75">
      <c r="A30" s="68">
        <v>16</v>
      </c>
      <c r="B30" s="68">
        <f t="shared" si="0"/>
        <v>16</v>
      </c>
      <c r="C30" s="66" t="s">
        <v>52</v>
      </c>
      <c r="D30" s="70"/>
      <c r="E30" s="70"/>
      <c r="F30" s="70"/>
      <c r="G30" s="70"/>
      <c r="H30" s="72"/>
      <c r="I30" s="72"/>
      <c r="J30" s="72"/>
      <c r="K30" s="72"/>
      <c r="L30" s="72"/>
      <c r="M30" s="72"/>
      <c r="N30" s="70"/>
    </row>
    <row r="31" spans="1:14" ht="12.75">
      <c r="A31" s="68">
        <v>17</v>
      </c>
      <c r="B31" s="68">
        <f t="shared" si="0"/>
        <v>17</v>
      </c>
      <c r="D31" s="70"/>
      <c r="E31" s="70"/>
      <c r="F31" s="70"/>
      <c r="G31" s="70"/>
      <c r="H31" s="72"/>
      <c r="I31" s="72"/>
      <c r="J31" s="72"/>
      <c r="K31" s="72"/>
      <c r="L31" s="72"/>
      <c r="M31" s="72"/>
      <c r="N31" s="70"/>
    </row>
    <row r="32" spans="1:14" ht="12.75">
      <c r="A32" s="68">
        <v>18</v>
      </c>
      <c r="B32" s="68">
        <f t="shared" si="0"/>
        <v>18</v>
      </c>
      <c r="C32" s="2" t="s">
        <v>53</v>
      </c>
      <c r="D32" s="72" t="e">
        <v>#REF!</v>
      </c>
      <c r="E32" s="72" t="e">
        <v>#REF!</v>
      </c>
      <c r="F32" s="72" t="e">
        <v>#REF!</v>
      </c>
      <c r="G32" s="72" t="e">
        <v>#REF!</v>
      </c>
      <c r="H32" s="72" t="e">
        <v>#REF!</v>
      </c>
      <c r="I32" s="72" t="e">
        <v>#REF!</v>
      </c>
      <c r="J32" s="72" t="e">
        <v>#REF!</v>
      </c>
      <c r="K32" s="72" t="e">
        <v>#REF!</v>
      </c>
      <c r="L32" s="72" t="e">
        <v>#REF!</v>
      </c>
      <c r="M32" s="72">
        <v>5270787795</v>
      </c>
      <c r="N32" s="72" t="e">
        <f aca="true" t="shared" si="3" ref="N32:N44">J32-G32</f>
        <v>#REF!</v>
      </c>
    </row>
    <row r="33" spans="1:14" ht="12.75">
      <c r="A33" s="68">
        <v>19</v>
      </c>
      <c r="B33" s="68">
        <f t="shared" si="0"/>
        <v>19</v>
      </c>
      <c r="C33" s="2" t="s">
        <v>54</v>
      </c>
      <c r="D33" s="72" t="e">
        <v>#REF!</v>
      </c>
      <c r="E33" s="72" t="e">
        <v>#REF!</v>
      </c>
      <c r="F33" s="72" t="e">
        <v>#REF!</v>
      </c>
      <c r="G33" s="72" t="e">
        <v>#REF!</v>
      </c>
      <c r="H33" s="72" t="e">
        <v>#REF!</v>
      </c>
      <c r="I33" s="72" t="e">
        <v>#REF!</v>
      </c>
      <c r="J33" s="72" t="e">
        <v>#REF!</v>
      </c>
      <c r="K33" s="72" t="e">
        <v>#REF!</v>
      </c>
      <c r="L33" s="72" t="e">
        <v>#REF!</v>
      </c>
      <c r="M33" s="72">
        <v>8390149</v>
      </c>
      <c r="N33" s="72" t="e">
        <f t="shared" si="3"/>
        <v>#REF!</v>
      </c>
    </row>
    <row r="34" spans="1:14" ht="12.75">
      <c r="A34" s="68">
        <v>20</v>
      </c>
      <c r="B34" s="68">
        <f t="shared" si="0"/>
        <v>20</v>
      </c>
      <c r="C34" s="2" t="s">
        <v>55</v>
      </c>
      <c r="D34" s="72" t="e">
        <v>#REF!</v>
      </c>
      <c r="E34" s="72" t="e">
        <v>#REF!</v>
      </c>
      <c r="F34" s="72" t="e">
        <v>#REF!</v>
      </c>
      <c r="G34" s="72" t="e">
        <v>#REF!</v>
      </c>
      <c r="H34" s="72" t="e">
        <v>#REF!</v>
      </c>
      <c r="I34" s="72" t="e">
        <v>#REF!</v>
      </c>
      <c r="J34" s="72" t="e">
        <v>#REF!</v>
      </c>
      <c r="K34" s="72" t="e">
        <v>#REF!</v>
      </c>
      <c r="L34" s="72" t="e">
        <v>#REF!</v>
      </c>
      <c r="M34" s="72">
        <v>-60361006</v>
      </c>
      <c r="N34" s="72" t="e">
        <f t="shared" si="3"/>
        <v>#REF!</v>
      </c>
    </row>
    <row r="35" spans="1:14" ht="12.75">
      <c r="A35" s="68">
        <v>21</v>
      </c>
      <c r="B35" s="68">
        <f t="shared" si="0"/>
        <v>21</v>
      </c>
      <c r="C35" s="2" t="s">
        <v>56</v>
      </c>
      <c r="D35" s="72" t="e">
        <v>#REF!</v>
      </c>
      <c r="E35" s="72" t="e">
        <v>#REF!</v>
      </c>
      <c r="F35" s="72" t="e">
        <v>#REF!</v>
      </c>
      <c r="G35" s="72" t="e">
        <v>#REF!</v>
      </c>
      <c r="H35" s="72" t="e">
        <v>#REF!</v>
      </c>
      <c r="I35" s="72" t="e">
        <v>#REF!</v>
      </c>
      <c r="J35" s="72" t="e">
        <v>#REF!</v>
      </c>
      <c r="K35" s="72" t="e">
        <v>#REF!</v>
      </c>
      <c r="L35" s="72" t="e">
        <v>#REF!</v>
      </c>
      <c r="M35" s="72">
        <v>-13420983</v>
      </c>
      <c r="N35" s="72" t="e">
        <f t="shared" si="3"/>
        <v>#REF!</v>
      </c>
    </row>
    <row r="36" spans="1:14" ht="12.75">
      <c r="A36" s="68">
        <v>22</v>
      </c>
      <c r="B36" s="68">
        <f t="shared" si="0"/>
        <v>22</v>
      </c>
      <c r="C36" s="2" t="s">
        <v>57</v>
      </c>
      <c r="D36" s="72" t="e">
        <v>#REF!</v>
      </c>
      <c r="E36" s="72" t="e">
        <v>#REF!</v>
      </c>
      <c r="F36" s="72" t="e">
        <v>#REF!</v>
      </c>
      <c r="G36" s="72" t="e">
        <v>#REF!</v>
      </c>
      <c r="H36" s="72" t="e">
        <v>#REF!</v>
      </c>
      <c r="I36" s="72" t="e">
        <v>#REF!</v>
      </c>
      <c r="J36" s="72" t="e">
        <v>#REF!</v>
      </c>
      <c r="K36" s="72" t="e">
        <v>#REF!</v>
      </c>
      <c r="L36" s="72" t="e">
        <v>#REF!</v>
      </c>
      <c r="M36" s="72">
        <v>-415755482</v>
      </c>
      <c r="N36" s="72" t="e">
        <f t="shared" si="3"/>
        <v>#REF!</v>
      </c>
    </row>
    <row r="37" spans="1:14" ht="12.75">
      <c r="A37" s="68">
        <v>23</v>
      </c>
      <c r="B37" s="68">
        <f t="shared" si="0"/>
        <v>23</v>
      </c>
      <c r="C37" s="2" t="s">
        <v>58</v>
      </c>
      <c r="D37" s="72" t="e">
        <v>#REF!</v>
      </c>
      <c r="E37" s="72" t="e">
        <v>#REF!</v>
      </c>
      <c r="F37" s="72" t="e">
        <v>#REF!</v>
      </c>
      <c r="G37" s="72" t="e">
        <v>#REF!</v>
      </c>
      <c r="H37" s="72" t="e">
        <v>#REF!</v>
      </c>
      <c r="I37" s="72" t="e">
        <v>#REF!</v>
      </c>
      <c r="J37" s="72" t="e">
        <v>#REF!</v>
      </c>
      <c r="K37" s="72" t="e">
        <v>#REF!</v>
      </c>
      <c r="L37" s="72" t="e">
        <v>#REF!</v>
      </c>
      <c r="M37" s="73">
        <v>424915072</v>
      </c>
      <c r="N37" s="72" t="e">
        <f t="shared" si="3"/>
        <v>#REF!</v>
      </c>
    </row>
    <row r="38" spans="1:14" ht="12.75">
      <c r="A38" s="68">
        <v>24</v>
      </c>
      <c r="B38" s="68">
        <f t="shared" si="0"/>
        <v>24</v>
      </c>
      <c r="C38" s="2" t="s">
        <v>59</v>
      </c>
      <c r="D38" s="72" t="e">
        <v>#REF!</v>
      </c>
      <c r="E38" s="72" t="e">
        <v>#REF!</v>
      </c>
      <c r="F38" s="72" t="e">
        <v>#REF!</v>
      </c>
      <c r="G38" s="72" t="e">
        <v>#REF!</v>
      </c>
      <c r="H38" s="72" t="e">
        <v>#REF!</v>
      </c>
      <c r="I38" s="72" t="e">
        <v>#REF!</v>
      </c>
      <c r="J38" s="72" t="e">
        <v>#REF!</v>
      </c>
      <c r="K38" s="72" t="e">
        <v>#REF!</v>
      </c>
      <c r="L38" s="72" t="e">
        <v>#REF!</v>
      </c>
      <c r="M38" s="72">
        <v>-2132335965</v>
      </c>
      <c r="N38" s="72" t="e">
        <f t="shared" si="3"/>
        <v>#REF!</v>
      </c>
    </row>
    <row r="39" spans="1:14" ht="12.75">
      <c r="A39" s="68">
        <v>25</v>
      </c>
      <c r="B39" s="68">
        <f t="shared" si="0"/>
        <v>25</v>
      </c>
      <c r="C39" s="2" t="s">
        <v>60</v>
      </c>
      <c r="D39" s="74" t="e">
        <v>#REF!</v>
      </c>
      <c r="E39" s="74" t="e">
        <v>#REF!</v>
      </c>
      <c r="F39" s="74" t="e">
        <v>#REF!</v>
      </c>
      <c r="G39" s="74" t="e">
        <v>#REF!</v>
      </c>
      <c r="H39" s="74" t="e">
        <v>#REF!</v>
      </c>
      <c r="I39" s="74" t="e">
        <v>#REF!</v>
      </c>
      <c r="J39" s="74" t="e">
        <v>#REF!</v>
      </c>
      <c r="K39" s="74" t="e">
        <v>#REF!</v>
      </c>
      <c r="L39" s="74" t="e">
        <v>#REF!</v>
      </c>
      <c r="M39" s="74">
        <v>577</v>
      </c>
      <c r="N39" s="74" t="e">
        <f t="shared" si="3"/>
        <v>#REF!</v>
      </c>
    </row>
    <row r="40" spans="1:14" ht="12.75">
      <c r="A40" s="68">
        <v>26</v>
      </c>
      <c r="B40" s="68">
        <f t="shared" si="0"/>
        <v>26</v>
      </c>
      <c r="C40" s="2" t="s">
        <v>61</v>
      </c>
      <c r="D40" s="72" t="e">
        <v>#REF!</v>
      </c>
      <c r="E40" s="72" t="e">
        <v>#REF!</v>
      </c>
      <c r="F40" s="72" t="e">
        <v>#REF!</v>
      </c>
      <c r="G40" s="72" t="e">
        <v>#REF!</v>
      </c>
      <c r="H40" s="72" t="e">
        <v>#REF!</v>
      </c>
      <c r="I40" s="72" t="e">
        <v>#REF!</v>
      </c>
      <c r="J40" s="72" t="e">
        <v>#REF!</v>
      </c>
      <c r="K40" s="72" t="e">
        <v>#REF!</v>
      </c>
      <c r="L40" s="72" t="e">
        <v>#REF!</v>
      </c>
      <c r="M40" s="72">
        <v>284766302</v>
      </c>
      <c r="N40" s="72" t="e">
        <f t="shared" si="3"/>
        <v>#REF!</v>
      </c>
    </row>
    <row r="41" spans="1:14" ht="12.75">
      <c r="A41" s="68">
        <v>27</v>
      </c>
      <c r="B41" s="68">
        <f t="shared" si="0"/>
        <v>27</v>
      </c>
      <c r="C41" s="2" t="s">
        <v>62</v>
      </c>
      <c r="D41" s="72" t="e">
        <v>#REF!</v>
      </c>
      <c r="E41" s="72" t="e">
        <v>#REF!</v>
      </c>
      <c r="F41" s="72" t="e">
        <v>#REF!</v>
      </c>
      <c r="G41" s="72" t="e">
        <v>#REF!</v>
      </c>
      <c r="H41" s="72" t="e">
        <v>#REF!</v>
      </c>
      <c r="I41" s="72" t="e">
        <v>#REF!</v>
      </c>
      <c r="J41" s="72" t="e">
        <v>#REF!</v>
      </c>
      <c r="K41" s="72" t="e">
        <v>#REF!</v>
      </c>
      <c r="L41" s="72" t="e">
        <v>#REF!</v>
      </c>
      <c r="M41" s="72">
        <v>-142643146</v>
      </c>
      <c r="N41" s="72" t="e">
        <f t="shared" si="3"/>
        <v>#REF!</v>
      </c>
    </row>
    <row r="42" spans="1:14" ht="12.75">
      <c r="A42" s="68">
        <v>28</v>
      </c>
      <c r="B42" s="68">
        <f t="shared" si="0"/>
        <v>28</v>
      </c>
      <c r="C42" s="4" t="s">
        <v>63</v>
      </c>
      <c r="D42" s="72" t="e">
        <v>#REF!</v>
      </c>
      <c r="E42" s="72" t="e">
        <v>#REF!</v>
      </c>
      <c r="F42" s="72" t="e">
        <v>#REF!</v>
      </c>
      <c r="G42" s="72" t="e">
        <v>#REF!</v>
      </c>
      <c r="H42" s="72" t="e">
        <v>#REF!</v>
      </c>
      <c r="I42" s="72" t="e">
        <v>#REF!</v>
      </c>
      <c r="J42" s="72" t="e">
        <v>#REF!</v>
      </c>
      <c r="K42" s="72" t="e">
        <v>#REF!</v>
      </c>
      <c r="L42" s="72" t="e">
        <v>#REF!</v>
      </c>
      <c r="M42" s="72">
        <v>-19173920</v>
      </c>
      <c r="N42" s="72" t="e">
        <f t="shared" si="3"/>
        <v>#REF!</v>
      </c>
    </row>
    <row r="43" spans="1:14" ht="12.75">
      <c r="A43" s="68">
        <v>29</v>
      </c>
      <c r="B43" s="68">
        <f t="shared" si="0"/>
        <v>29</v>
      </c>
      <c r="D43" s="71">
        <v>0</v>
      </c>
      <c r="E43" s="71">
        <v>0</v>
      </c>
      <c r="F43" s="71">
        <v>0</v>
      </c>
      <c r="G43" s="71">
        <v>0</v>
      </c>
      <c r="H43" s="75">
        <v>0</v>
      </c>
      <c r="I43" s="75">
        <v>0</v>
      </c>
      <c r="J43" s="75">
        <v>0</v>
      </c>
      <c r="K43" s="75">
        <v>1</v>
      </c>
      <c r="L43" s="75">
        <v>1</v>
      </c>
      <c r="M43" s="75"/>
      <c r="N43" s="71">
        <f t="shared" si="3"/>
        <v>0</v>
      </c>
    </row>
    <row r="44" spans="1:14" ht="12.75">
      <c r="A44" s="68">
        <v>30</v>
      </c>
      <c r="B44" s="68">
        <f t="shared" si="0"/>
        <v>30</v>
      </c>
      <c r="C44" s="76" t="s">
        <v>64</v>
      </c>
      <c r="D44" s="77" t="e">
        <f aca="true" t="shared" si="4" ref="D44:M44">SUM(D32:D43)</f>
        <v>#REF!</v>
      </c>
      <c r="E44" s="77" t="e">
        <f t="shared" si="4"/>
        <v>#REF!</v>
      </c>
      <c r="F44" s="77" t="e">
        <f t="shared" si="4"/>
        <v>#REF!</v>
      </c>
      <c r="G44" s="77" t="e">
        <f t="shared" si="4"/>
        <v>#REF!</v>
      </c>
      <c r="H44" s="74" t="e">
        <f t="shared" si="4"/>
        <v>#REF!</v>
      </c>
      <c r="I44" s="74" t="e">
        <f t="shared" si="4"/>
        <v>#REF!</v>
      </c>
      <c r="J44" s="74" t="e">
        <f t="shared" si="4"/>
        <v>#REF!</v>
      </c>
      <c r="K44" s="74" t="e">
        <f t="shared" si="4"/>
        <v>#REF!</v>
      </c>
      <c r="L44" s="74" t="e">
        <f t="shared" si="4"/>
        <v>#REF!</v>
      </c>
      <c r="M44" s="78">
        <f t="shared" si="4"/>
        <v>3205169393</v>
      </c>
      <c r="N44" s="77" t="e">
        <f t="shared" si="3"/>
        <v>#REF!</v>
      </c>
    </row>
    <row r="45" spans="1:14" ht="12.75">
      <c r="A45" s="68">
        <v>31</v>
      </c>
      <c r="B45" s="68">
        <f t="shared" si="0"/>
        <v>31</v>
      </c>
      <c r="C45" s="76"/>
      <c r="D45" s="70"/>
      <c r="E45" s="70"/>
      <c r="F45" s="70"/>
      <c r="G45" s="70"/>
      <c r="H45" s="72"/>
      <c r="I45" s="72"/>
      <c r="J45" s="72"/>
      <c r="K45" s="72"/>
      <c r="L45" s="72"/>
      <c r="M45" s="72"/>
      <c r="N45" s="70"/>
    </row>
    <row r="46" spans="1:14" ht="12.75">
      <c r="A46" s="68">
        <v>32</v>
      </c>
      <c r="B46" s="68">
        <f t="shared" si="0"/>
        <v>32</v>
      </c>
      <c r="C46" s="66" t="s">
        <v>65</v>
      </c>
      <c r="D46" s="70"/>
      <c r="E46" s="70"/>
      <c r="F46" s="70"/>
      <c r="G46" s="70"/>
      <c r="H46" s="72"/>
      <c r="I46" s="72"/>
      <c r="J46" s="72"/>
      <c r="K46" s="72"/>
      <c r="L46" s="72"/>
      <c r="M46" s="72"/>
      <c r="N46" s="70"/>
    </row>
    <row r="47" spans="1:14" ht="12.75">
      <c r="A47" s="68">
        <v>33</v>
      </c>
      <c r="B47" s="68">
        <f t="shared" si="0"/>
        <v>33</v>
      </c>
      <c r="D47" s="70"/>
      <c r="E47" s="70"/>
      <c r="F47" s="70"/>
      <c r="G47" s="70"/>
      <c r="H47" s="72"/>
      <c r="I47" s="72"/>
      <c r="J47" s="72"/>
      <c r="K47" s="72"/>
      <c r="L47" s="72"/>
      <c r="M47" s="72"/>
      <c r="N47" s="70"/>
    </row>
    <row r="48" spans="1:14" ht="12.75">
      <c r="A48" s="68">
        <v>34</v>
      </c>
      <c r="B48" s="68">
        <f aca="true" t="shared" si="5" ref="B48:B78">B47+1</f>
        <v>34</v>
      </c>
      <c r="C48" s="79" t="s">
        <v>66</v>
      </c>
      <c r="D48" s="70" t="e">
        <v>#REF!</v>
      </c>
      <c r="E48" s="70" t="e">
        <v>#REF!</v>
      </c>
      <c r="F48" s="70" t="e">
        <v>#REF!</v>
      </c>
      <c r="G48" s="70" t="e">
        <v>#REF!</v>
      </c>
      <c r="H48" s="72" t="e">
        <v>#REF!</v>
      </c>
      <c r="I48" s="72" t="e">
        <v>#REF!</v>
      </c>
      <c r="J48" s="72" t="e">
        <v>#REF!</v>
      </c>
      <c r="K48" s="72" t="e">
        <v>#REF!</v>
      </c>
      <c r="L48" s="72" t="e">
        <v>#REF!</v>
      </c>
      <c r="M48" s="72">
        <v>2116290472</v>
      </c>
      <c r="N48" s="70" t="e">
        <f aca="true" t="shared" si="6" ref="N48:N57">J48-G48</f>
        <v>#REF!</v>
      </c>
    </row>
    <row r="49" spans="1:14" ht="12.75">
      <c r="A49" s="68">
        <v>35</v>
      </c>
      <c r="B49" s="68">
        <f t="shared" si="5"/>
        <v>35</v>
      </c>
      <c r="C49" s="80" t="s">
        <v>67</v>
      </c>
      <c r="D49" s="72" t="e">
        <v>#REF!</v>
      </c>
      <c r="E49" s="72" t="e">
        <v>#REF!</v>
      </c>
      <c r="F49" s="72" t="e">
        <v>#REF!</v>
      </c>
      <c r="G49" s="72" t="e">
        <v>#REF!</v>
      </c>
      <c r="H49" s="72" t="e">
        <v>#REF!</v>
      </c>
      <c r="I49" s="72" t="e">
        <v>#REF!</v>
      </c>
      <c r="J49" s="72" t="e">
        <v>#REF!</v>
      </c>
      <c r="K49" s="72" t="e">
        <v>#REF!</v>
      </c>
      <c r="L49" s="72" t="e">
        <v>#REF!</v>
      </c>
      <c r="M49" s="72">
        <v>2141680</v>
      </c>
      <c r="N49" s="72" t="e">
        <f t="shared" si="6"/>
        <v>#REF!</v>
      </c>
    </row>
    <row r="50" spans="1:14" ht="12.75">
      <c r="A50" s="68">
        <v>36</v>
      </c>
      <c r="B50" s="68">
        <f t="shared" si="5"/>
        <v>36</v>
      </c>
      <c r="C50" s="81" t="s">
        <v>68</v>
      </c>
      <c r="D50" s="72" t="e">
        <v>#REF!</v>
      </c>
      <c r="E50" s="72" t="e">
        <v>#REF!</v>
      </c>
      <c r="F50" s="72" t="e">
        <v>#REF!</v>
      </c>
      <c r="G50" s="72" t="e">
        <v>#REF!</v>
      </c>
      <c r="H50" s="72" t="e">
        <v>#REF!</v>
      </c>
      <c r="I50" s="72" t="e">
        <v>#REF!</v>
      </c>
      <c r="J50" s="72" t="e">
        <v>#REF!</v>
      </c>
      <c r="K50" s="72" t="e">
        <v>#REF!</v>
      </c>
      <c r="L50" s="72" t="e">
        <v>#REF!</v>
      </c>
      <c r="M50" s="72">
        <v>5771153</v>
      </c>
      <c r="N50" s="72" t="e">
        <f t="shared" si="6"/>
        <v>#REF!</v>
      </c>
    </row>
    <row r="51" spans="1:14" ht="12.75">
      <c r="A51" s="68">
        <v>37</v>
      </c>
      <c r="B51" s="68">
        <f t="shared" si="5"/>
        <v>37</v>
      </c>
      <c r="C51" s="81" t="s">
        <v>69</v>
      </c>
      <c r="D51" s="72" t="e">
        <v>#REF!</v>
      </c>
      <c r="E51" s="72" t="e">
        <v>#REF!</v>
      </c>
      <c r="F51" s="72" t="e">
        <v>#REF!</v>
      </c>
      <c r="G51" s="72" t="e">
        <v>#REF!</v>
      </c>
      <c r="H51" s="72" t="e">
        <v>#REF!</v>
      </c>
      <c r="I51" s="72" t="e">
        <v>#REF!</v>
      </c>
      <c r="J51" s="72" t="e">
        <v>#REF!</v>
      </c>
      <c r="K51" s="72" t="e">
        <v>#REF!</v>
      </c>
      <c r="L51" s="72" t="e">
        <v>#REF!</v>
      </c>
      <c r="M51" s="72">
        <v>-678449153</v>
      </c>
      <c r="N51" s="72" t="e">
        <f t="shared" si="6"/>
        <v>#REF!</v>
      </c>
    </row>
    <row r="52" spans="1:14" ht="12.75">
      <c r="A52" s="68">
        <v>38</v>
      </c>
      <c r="B52" s="68">
        <f t="shared" si="5"/>
        <v>38</v>
      </c>
      <c r="C52" s="81" t="s">
        <v>70</v>
      </c>
      <c r="D52" s="72" t="e">
        <v>#REF!</v>
      </c>
      <c r="E52" s="72" t="e">
        <v>#REF!</v>
      </c>
      <c r="F52" s="72" t="e">
        <v>#REF!</v>
      </c>
      <c r="G52" s="72" t="e">
        <v>#REF!</v>
      </c>
      <c r="H52" s="72" t="e">
        <v>#REF!</v>
      </c>
      <c r="I52" s="72" t="e">
        <v>#REF!</v>
      </c>
      <c r="J52" s="72" t="e">
        <v>#REF!</v>
      </c>
      <c r="K52" s="72" t="e">
        <v>#REF!</v>
      </c>
      <c r="L52" s="72" t="e">
        <v>#REF!</v>
      </c>
      <c r="M52" s="72">
        <v>-24206589</v>
      </c>
      <c r="N52" s="72" t="e">
        <f t="shared" si="6"/>
        <v>#REF!</v>
      </c>
    </row>
    <row r="53" spans="1:14" ht="12.75">
      <c r="A53" s="68">
        <v>39</v>
      </c>
      <c r="B53" s="68">
        <f t="shared" si="5"/>
        <v>39</v>
      </c>
      <c r="C53" s="80" t="s">
        <v>71</v>
      </c>
      <c r="D53" s="72" t="e">
        <v>#REF!</v>
      </c>
      <c r="E53" s="72" t="e">
        <v>#REF!</v>
      </c>
      <c r="F53" s="72" t="e">
        <v>#REF!</v>
      </c>
      <c r="G53" s="72" t="e">
        <v>#REF!</v>
      </c>
      <c r="H53" s="72" t="e">
        <v>#REF!</v>
      </c>
      <c r="I53" s="72" t="e">
        <v>#REF!</v>
      </c>
      <c r="J53" s="72" t="e">
        <v>#REF!</v>
      </c>
      <c r="K53" s="72" t="e">
        <v>#REF!</v>
      </c>
      <c r="L53" s="72" t="e">
        <v>#REF!</v>
      </c>
      <c r="M53" s="72">
        <v>-178466691</v>
      </c>
      <c r="N53" s="72" t="e">
        <f t="shared" si="6"/>
        <v>#REF!</v>
      </c>
    </row>
    <row r="54" spans="1:14" ht="12.75">
      <c r="A54" s="68">
        <v>40</v>
      </c>
      <c r="B54" s="68">
        <f t="shared" si="5"/>
        <v>40</v>
      </c>
      <c r="C54" s="80" t="s">
        <v>72</v>
      </c>
      <c r="D54" s="72" t="e">
        <v>#REF!</v>
      </c>
      <c r="E54" s="72" t="e">
        <v>#REF!</v>
      </c>
      <c r="F54" s="72" t="e">
        <v>#REF!</v>
      </c>
      <c r="G54" s="72" t="e">
        <v>#REF!</v>
      </c>
      <c r="H54" s="72" t="e">
        <v>#REF!</v>
      </c>
      <c r="I54" s="72" t="e">
        <v>#REF!</v>
      </c>
      <c r="J54" s="72" t="e">
        <v>#REF!</v>
      </c>
      <c r="K54" s="72" t="e">
        <v>#REF!</v>
      </c>
      <c r="L54" s="72" t="e">
        <v>#REF!</v>
      </c>
      <c r="M54" s="72">
        <v>-141199</v>
      </c>
      <c r="N54" s="72" t="e">
        <f t="shared" si="6"/>
        <v>#REF!</v>
      </c>
    </row>
    <row r="55" spans="1:14" ht="12.75">
      <c r="A55" s="68">
        <v>41</v>
      </c>
      <c r="B55" s="68">
        <f t="shared" si="5"/>
        <v>41</v>
      </c>
      <c r="C55" s="79" t="s">
        <v>73</v>
      </c>
      <c r="D55" s="72" t="e">
        <v>#REF!</v>
      </c>
      <c r="E55" s="72" t="e">
        <v>#REF!</v>
      </c>
      <c r="F55" s="72" t="e">
        <v>#REF!</v>
      </c>
      <c r="G55" s="72" t="e">
        <v>#REF!</v>
      </c>
      <c r="H55" s="72" t="e">
        <v>#REF!</v>
      </c>
      <c r="I55" s="72" t="e">
        <v>#REF!</v>
      </c>
      <c r="J55" s="72" t="e">
        <v>#REF!</v>
      </c>
      <c r="K55" s="72" t="e">
        <v>#REF!</v>
      </c>
      <c r="L55" s="72" t="e">
        <v>#REF!</v>
      </c>
      <c r="M55" s="72">
        <v>152327024</v>
      </c>
      <c r="N55" s="72" t="e">
        <f t="shared" si="6"/>
        <v>#REF!</v>
      </c>
    </row>
    <row r="56" spans="1:14" ht="12.75">
      <c r="A56" s="68">
        <v>42</v>
      </c>
      <c r="B56" s="68">
        <f t="shared" si="5"/>
        <v>42</v>
      </c>
      <c r="C56" s="79" t="s">
        <v>74</v>
      </c>
      <c r="D56" s="72" t="e">
        <v>#REF!</v>
      </c>
      <c r="E56" s="72" t="e">
        <v>#REF!</v>
      </c>
      <c r="F56" s="72" t="e">
        <v>#REF!</v>
      </c>
      <c r="G56" s="72" t="e">
        <v>#REF!</v>
      </c>
      <c r="H56" s="72" t="e">
        <v>#REF!</v>
      </c>
      <c r="I56" s="72" t="e">
        <v>#REF!</v>
      </c>
      <c r="J56" s="72" t="e">
        <v>#REF!</v>
      </c>
      <c r="K56" s="72" t="e">
        <v>#REF!</v>
      </c>
      <c r="L56" s="72" t="e">
        <v>#REF!</v>
      </c>
      <c r="M56" s="72">
        <v>-10256502</v>
      </c>
      <c r="N56" s="72" t="e">
        <f t="shared" si="6"/>
        <v>#REF!</v>
      </c>
    </row>
    <row r="57" spans="1:14" ht="12.75">
      <c r="A57" s="68">
        <v>43</v>
      </c>
      <c r="B57" s="68">
        <f t="shared" si="5"/>
        <v>43</v>
      </c>
      <c r="C57" s="81" t="s">
        <v>75</v>
      </c>
      <c r="D57" s="72" t="e">
        <v>#REF!</v>
      </c>
      <c r="E57" s="72" t="e">
        <v>#REF!</v>
      </c>
      <c r="F57" s="72" t="e">
        <v>#REF!</v>
      </c>
      <c r="G57" s="72" t="e">
        <v>#REF!</v>
      </c>
      <c r="H57" s="72" t="e">
        <v>#REF!</v>
      </c>
      <c r="I57" s="72" t="e">
        <v>#REF!</v>
      </c>
      <c r="J57" s="72" t="e">
        <v>#REF!</v>
      </c>
      <c r="K57" s="72" t="e">
        <v>#REF!</v>
      </c>
      <c r="L57" s="72" t="e">
        <v>#REF!</v>
      </c>
      <c r="M57" s="72">
        <v>-76302588</v>
      </c>
      <c r="N57" s="72" t="e">
        <f t="shared" si="6"/>
        <v>#REF!</v>
      </c>
    </row>
    <row r="58" spans="1:14" ht="12.75">
      <c r="A58" s="68">
        <v>45</v>
      </c>
      <c r="B58" s="68">
        <f t="shared" si="5"/>
        <v>44</v>
      </c>
      <c r="C58" s="82"/>
      <c r="D58" s="83"/>
      <c r="E58" s="83"/>
      <c r="F58" s="83"/>
      <c r="G58" s="83"/>
      <c r="H58" s="84"/>
      <c r="I58" s="84"/>
      <c r="J58" s="84"/>
      <c r="K58" s="84"/>
      <c r="L58" s="84"/>
      <c r="M58" s="84"/>
      <c r="N58" s="83"/>
    </row>
    <row r="59" spans="1:14" ht="12.75">
      <c r="A59" s="68">
        <v>46</v>
      </c>
      <c r="B59" s="68">
        <f t="shared" si="5"/>
        <v>45</v>
      </c>
      <c r="C59" s="76" t="s">
        <v>76</v>
      </c>
      <c r="D59" s="77" t="e">
        <f aca="true" t="shared" si="7" ref="D59:M59">SUM(D48:D58)</f>
        <v>#REF!</v>
      </c>
      <c r="E59" s="77" t="e">
        <f t="shared" si="7"/>
        <v>#REF!</v>
      </c>
      <c r="F59" s="77" t="e">
        <f t="shared" si="7"/>
        <v>#REF!</v>
      </c>
      <c r="G59" s="77" t="e">
        <f t="shared" si="7"/>
        <v>#REF!</v>
      </c>
      <c r="H59" s="77" t="e">
        <f t="shared" si="7"/>
        <v>#REF!</v>
      </c>
      <c r="I59" s="77" t="e">
        <f t="shared" si="7"/>
        <v>#REF!</v>
      </c>
      <c r="J59" s="77" t="e">
        <f t="shared" si="7"/>
        <v>#REF!</v>
      </c>
      <c r="K59" s="77" t="e">
        <f t="shared" si="7"/>
        <v>#REF!</v>
      </c>
      <c r="L59" s="77" t="e">
        <f t="shared" si="7"/>
        <v>#REF!</v>
      </c>
      <c r="M59" s="77">
        <f t="shared" si="7"/>
        <v>1308707607</v>
      </c>
      <c r="N59" s="77" t="e">
        <f>J59-G59</f>
        <v>#REF!</v>
      </c>
    </row>
    <row r="60" spans="1:14" ht="12.75">
      <c r="A60" s="68">
        <v>47</v>
      </c>
      <c r="B60" s="68">
        <f t="shared" si="5"/>
        <v>46</v>
      </c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</row>
    <row r="61" spans="1:14" ht="13.5" thickBot="1">
      <c r="A61" s="68">
        <v>48</v>
      </c>
      <c r="B61" s="68">
        <f t="shared" si="5"/>
        <v>47</v>
      </c>
      <c r="C61" s="2" t="s">
        <v>77</v>
      </c>
      <c r="D61" s="86" t="e">
        <f aca="true" t="shared" si="8" ref="D61:M61">D59+D44</f>
        <v>#REF!</v>
      </c>
      <c r="E61" s="86" t="e">
        <f t="shared" si="8"/>
        <v>#REF!</v>
      </c>
      <c r="F61" s="86" t="e">
        <f t="shared" si="8"/>
        <v>#REF!</v>
      </c>
      <c r="G61" s="86" t="e">
        <f t="shared" si="8"/>
        <v>#REF!</v>
      </c>
      <c r="H61" s="86" t="e">
        <f t="shared" si="8"/>
        <v>#REF!</v>
      </c>
      <c r="I61" s="86" t="e">
        <f t="shared" si="8"/>
        <v>#REF!</v>
      </c>
      <c r="J61" s="86" t="e">
        <f t="shared" si="8"/>
        <v>#REF!</v>
      </c>
      <c r="K61" s="86" t="e">
        <f t="shared" si="8"/>
        <v>#REF!</v>
      </c>
      <c r="L61" s="86" t="e">
        <f t="shared" si="8"/>
        <v>#REF!</v>
      </c>
      <c r="M61" s="86">
        <f t="shared" si="8"/>
        <v>4513877000</v>
      </c>
      <c r="N61" s="86" t="e">
        <f>J61-G61</f>
        <v>#REF!</v>
      </c>
    </row>
    <row r="62" spans="1:14" ht="13.5" thickTop="1">
      <c r="A62" s="68">
        <v>15</v>
      </c>
      <c r="B62" s="68">
        <f t="shared" si="5"/>
        <v>48</v>
      </c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</row>
    <row r="63" spans="1:5" ht="12.75">
      <c r="A63" s="87">
        <v>37</v>
      </c>
      <c r="B63" s="68">
        <f t="shared" si="5"/>
        <v>49</v>
      </c>
      <c r="C63" s="66" t="s">
        <v>78</v>
      </c>
      <c r="D63" s="49"/>
      <c r="E63" s="49"/>
    </row>
    <row r="64" spans="1:14" ht="12.75">
      <c r="A64" s="87">
        <v>38</v>
      </c>
      <c r="B64" s="68">
        <f t="shared" si="5"/>
        <v>50</v>
      </c>
      <c r="C64" s="88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</row>
    <row r="65" spans="1:14" ht="12.75">
      <c r="A65" s="87"/>
      <c r="B65" s="68">
        <f t="shared" si="5"/>
        <v>51</v>
      </c>
      <c r="C65" s="76" t="s">
        <v>79</v>
      </c>
      <c r="D65" s="70"/>
      <c r="E65" s="70"/>
      <c r="F65" s="70"/>
      <c r="G65" s="70"/>
      <c r="H65" s="70"/>
      <c r="I65" s="70"/>
      <c r="J65" s="70"/>
      <c r="K65" s="70"/>
      <c r="L65" s="70"/>
      <c r="M65" s="89">
        <v>247576628</v>
      </c>
      <c r="N65" s="70"/>
    </row>
    <row r="66" spans="1:14" ht="12.75">
      <c r="A66" s="87">
        <v>39</v>
      </c>
      <c r="B66" s="68">
        <f t="shared" si="5"/>
        <v>52</v>
      </c>
      <c r="C66" s="76" t="s">
        <v>80</v>
      </c>
      <c r="D66" s="77" t="e">
        <v>#REF!</v>
      </c>
      <c r="E66" s="77" t="e">
        <v>#REF!</v>
      </c>
      <c r="F66" s="77" t="e">
        <v>#REF!</v>
      </c>
      <c r="G66" s="77" t="e">
        <v>#REF!</v>
      </c>
      <c r="H66" s="77" t="e">
        <v>#REF!</v>
      </c>
      <c r="I66" s="77" t="e">
        <v>#REF!</v>
      </c>
      <c r="J66" s="77" t="e">
        <v>#REF!</v>
      </c>
      <c r="K66" s="77" t="e">
        <v>#REF!</v>
      </c>
      <c r="L66" s="77" t="e">
        <v>#REF!</v>
      </c>
      <c r="M66" s="77">
        <v>60645559</v>
      </c>
      <c r="N66" s="77" t="e">
        <f>J66-G66</f>
        <v>#REF!</v>
      </c>
    </row>
    <row r="67" spans="1:14" ht="12.75">
      <c r="A67" s="87"/>
      <c r="B67" s="68">
        <f t="shared" si="5"/>
        <v>53</v>
      </c>
      <c r="C67" s="76" t="s">
        <v>81</v>
      </c>
      <c r="D67" s="77"/>
      <c r="E67" s="77"/>
      <c r="F67" s="77"/>
      <c r="G67" s="77"/>
      <c r="H67" s="77"/>
      <c r="I67" s="77"/>
      <c r="J67" s="77"/>
      <c r="K67" s="77"/>
      <c r="L67" s="77"/>
      <c r="M67" s="77">
        <v>2060652</v>
      </c>
      <c r="N67" s="77"/>
    </row>
    <row r="68" spans="1:14" ht="12.75">
      <c r="A68" s="87">
        <v>40</v>
      </c>
      <c r="B68" s="68">
        <f t="shared" si="5"/>
        <v>54</v>
      </c>
      <c r="C68" s="90" t="s">
        <v>82</v>
      </c>
      <c r="D68" s="77" t="e">
        <v>#REF!</v>
      </c>
      <c r="E68" s="77" t="e">
        <v>#REF!</v>
      </c>
      <c r="F68" s="77" t="e">
        <v>#REF!</v>
      </c>
      <c r="G68" s="77" t="e">
        <v>#REF!</v>
      </c>
      <c r="H68" s="77" t="e">
        <v>#REF!</v>
      </c>
      <c r="I68" s="77" t="e">
        <v>#REF!</v>
      </c>
      <c r="J68" s="77" t="e">
        <v>#REF!</v>
      </c>
      <c r="K68" s="77" t="e">
        <v>#REF!</v>
      </c>
      <c r="L68" s="77" t="e">
        <v>#REF!</v>
      </c>
      <c r="M68" s="89">
        <v>1872803</v>
      </c>
      <c r="N68" s="77" t="e">
        <f aca="true" t="shared" si="9" ref="N68:N77">J68-G68</f>
        <v>#REF!</v>
      </c>
    </row>
    <row r="69" spans="1:14" ht="12.75">
      <c r="A69" s="87">
        <v>41</v>
      </c>
      <c r="B69" s="68">
        <f t="shared" si="5"/>
        <v>55</v>
      </c>
      <c r="C69" s="76" t="s">
        <v>83</v>
      </c>
      <c r="D69" s="77" t="e">
        <v>#REF!</v>
      </c>
      <c r="E69" s="77" t="e">
        <v>#REF!</v>
      </c>
      <c r="F69" s="77" t="e">
        <v>#REF!</v>
      </c>
      <c r="G69" s="77" t="e">
        <v>#REF!</v>
      </c>
      <c r="H69" s="77" t="e">
        <v>#REF!</v>
      </c>
      <c r="I69" s="77" t="e">
        <v>#REF!</v>
      </c>
      <c r="J69" s="77" t="e">
        <v>#REF!</v>
      </c>
      <c r="K69" s="77" t="e">
        <v>#REF!</v>
      </c>
      <c r="L69" s="77" t="e">
        <v>#REF!</v>
      </c>
      <c r="M69" s="77">
        <v>415030525</v>
      </c>
      <c r="N69" s="77" t="e">
        <f t="shared" si="9"/>
        <v>#REF!</v>
      </c>
    </row>
    <row r="70" spans="1:14" ht="12.75">
      <c r="A70" s="87">
        <v>42</v>
      </c>
      <c r="B70" s="68">
        <f t="shared" si="5"/>
        <v>56</v>
      </c>
      <c r="C70" s="90" t="s">
        <v>84</v>
      </c>
      <c r="D70" s="77" t="e">
        <v>#REF!</v>
      </c>
      <c r="E70" s="77" t="e">
        <v>#REF!</v>
      </c>
      <c r="F70" s="77" t="e">
        <v>#REF!</v>
      </c>
      <c r="G70" s="77" t="e">
        <v>#REF!</v>
      </c>
      <c r="H70" s="77" t="e">
        <v>#REF!</v>
      </c>
      <c r="I70" s="77" t="e">
        <v>#REF!</v>
      </c>
      <c r="J70" s="77" t="e">
        <v>#REF!</v>
      </c>
      <c r="K70" s="77" t="e">
        <v>#REF!</v>
      </c>
      <c r="L70" s="77" t="e">
        <v>#REF!</v>
      </c>
      <c r="M70" s="77">
        <v>-264056091</v>
      </c>
      <c r="N70" s="77" t="e">
        <f t="shared" si="9"/>
        <v>#REF!</v>
      </c>
    </row>
    <row r="71" spans="1:14" ht="12.75">
      <c r="A71" s="87">
        <v>47</v>
      </c>
      <c r="B71" s="68">
        <f t="shared" si="5"/>
        <v>57</v>
      </c>
      <c r="C71" s="76" t="s">
        <v>85</v>
      </c>
      <c r="D71" s="77" t="e">
        <v>#REF!</v>
      </c>
      <c r="E71" s="77" t="e">
        <v>#REF!</v>
      </c>
      <c r="F71" s="77" t="e">
        <v>#REF!</v>
      </c>
      <c r="G71" s="77" t="e">
        <v>#REF!</v>
      </c>
      <c r="H71" s="77" t="e">
        <v>#REF!</v>
      </c>
      <c r="I71" s="77" t="e">
        <v>#REF!</v>
      </c>
      <c r="J71" s="77" t="e">
        <v>#REF!</v>
      </c>
      <c r="K71" s="77" t="e">
        <v>#REF!</v>
      </c>
      <c r="L71" s="77" t="e">
        <v>#REF!</v>
      </c>
      <c r="M71" s="77">
        <v>278700061</v>
      </c>
      <c r="N71" s="77" t="e">
        <f t="shared" si="9"/>
        <v>#REF!</v>
      </c>
    </row>
    <row r="72" spans="1:14" ht="12.75">
      <c r="A72" s="87">
        <v>48</v>
      </c>
      <c r="B72" s="68">
        <f t="shared" si="5"/>
        <v>58</v>
      </c>
      <c r="C72" s="76" t="s">
        <v>86</v>
      </c>
      <c r="D72" s="77" t="e">
        <v>#REF!</v>
      </c>
      <c r="E72" s="77" t="e">
        <v>#REF!</v>
      </c>
      <c r="F72" s="77" t="e">
        <v>#REF!</v>
      </c>
      <c r="G72" s="77" t="e">
        <v>#REF!</v>
      </c>
      <c r="H72" s="77" t="e">
        <v>#REF!</v>
      </c>
      <c r="I72" s="77" t="e">
        <v>#REF!</v>
      </c>
      <c r="J72" s="77" t="e">
        <v>#REF!</v>
      </c>
      <c r="K72" s="77" t="e">
        <v>#REF!</v>
      </c>
      <c r="L72" s="77" t="e">
        <v>#REF!</v>
      </c>
      <c r="M72" s="77">
        <v>-90520232</v>
      </c>
      <c r="N72" s="77" t="e">
        <f t="shared" si="9"/>
        <v>#REF!</v>
      </c>
    </row>
    <row r="73" spans="1:14" s="82" customFormat="1" ht="12.75">
      <c r="A73" s="87">
        <v>49</v>
      </c>
      <c r="B73" s="68">
        <f t="shared" si="5"/>
        <v>59</v>
      </c>
      <c r="C73" s="76" t="s">
        <v>87</v>
      </c>
      <c r="D73" s="77" t="e">
        <v>#REF!</v>
      </c>
      <c r="E73" s="77" t="e">
        <v>#REF!</v>
      </c>
      <c r="F73" s="77" t="e">
        <v>#REF!</v>
      </c>
      <c r="G73" s="77" t="e">
        <v>#REF!</v>
      </c>
      <c r="H73" s="77" t="e">
        <v>#REF!</v>
      </c>
      <c r="I73" s="77" t="e">
        <v>#REF!</v>
      </c>
      <c r="J73" s="77" t="e">
        <v>#REF!</v>
      </c>
      <c r="K73" s="77" t="e">
        <v>#REF!</v>
      </c>
      <c r="L73" s="77" t="e">
        <v>#REF!</v>
      </c>
      <c r="M73" s="77">
        <v>8643238</v>
      </c>
      <c r="N73" s="77" t="e">
        <f t="shared" si="9"/>
        <v>#REF!</v>
      </c>
    </row>
    <row r="74" spans="1:14" s="82" customFormat="1" ht="12.75">
      <c r="A74" s="87">
        <v>50</v>
      </c>
      <c r="B74" s="68">
        <f t="shared" si="5"/>
        <v>60</v>
      </c>
      <c r="C74" s="76" t="s">
        <v>88</v>
      </c>
      <c r="D74" s="77" t="e">
        <v>#REF!</v>
      </c>
      <c r="E74" s="77" t="e">
        <v>#REF!</v>
      </c>
      <c r="F74" s="77" t="e">
        <v>#REF!</v>
      </c>
      <c r="G74" s="77" t="e">
        <v>#REF!</v>
      </c>
      <c r="H74" s="77" t="e">
        <v>#REF!</v>
      </c>
      <c r="I74" s="77" t="e">
        <v>#REF!</v>
      </c>
      <c r="J74" s="77" t="e">
        <v>#REF!</v>
      </c>
      <c r="K74" s="77" t="e">
        <v>#REF!</v>
      </c>
      <c r="L74" s="77" t="e">
        <v>#REF!</v>
      </c>
      <c r="M74" s="77">
        <v>713292</v>
      </c>
      <c r="N74" s="77" t="e">
        <f t="shared" si="9"/>
        <v>#REF!</v>
      </c>
    </row>
    <row r="75" spans="1:14" s="82" customFormat="1" ht="12.75">
      <c r="A75" s="87">
        <v>51</v>
      </c>
      <c r="B75" s="68">
        <f t="shared" si="5"/>
        <v>61</v>
      </c>
      <c r="C75" s="76" t="s">
        <v>89</v>
      </c>
      <c r="D75" s="77" t="e">
        <v>#REF!</v>
      </c>
      <c r="E75" s="77" t="e">
        <v>#REF!</v>
      </c>
      <c r="F75" s="77" t="e">
        <v>#REF!</v>
      </c>
      <c r="G75" s="77" t="e">
        <v>#REF!</v>
      </c>
      <c r="H75" s="77" t="e">
        <v>#REF!</v>
      </c>
      <c r="I75" s="77" t="e">
        <v>#REF!</v>
      </c>
      <c r="J75" s="77" t="e">
        <v>#REF!</v>
      </c>
      <c r="K75" s="77" t="e">
        <v>#REF!</v>
      </c>
      <c r="L75" s="77" t="e">
        <v>#REF!</v>
      </c>
      <c r="M75" s="77">
        <v>-66259121</v>
      </c>
      <c r="N75" s="77" t="e">
        <f t="shared" si="9"/>
        <v>#REF!</v>
      </c>
    </row>
    <row r="76" spans="1:14" s="82" customFormat="1" ht="12.75">
      <c r="A76" s="87">
        <v>52</v>
      </c>
      <c r="B76" s="68">
        <f t="shared" si="5"/>
        <v>62</v>
      </c>
      <c r="C76" s="76" t="s">
        <v>90</v>
      </c>
      <c r="D76" s="77" t="e">
        <v>#REF!</v>
      </c>
      <c r="E76" s="77" t="e">
        <v>#REF!</v>
      </c>
      <c r="F76" s="77" t="e">
        <v>#REF!</v>
      </c>
      <c r="G76" s="77" t="e">
        <v>#REF!</v>
      </c>
      <c r="H76" s="77" t="e">
        <v>#REF!</v>
      </c>
      <c r="I76" s="77" t="e">
        <v>#REF!</v>
      </c>
      <c r="J76" s="77" t="e">
        <v>#REF!</v>
      </c>
      <c r="K76" s="77" t="e">
        <v>#REF!</v>
      </c>
      <c r="L76" s="77" t="e">
        <v>#REF!</v>
      </c>
      <c r="M76" s="77">
        <v>135655</v>
      </c>
      <c r="N76" s="77" t="e">
        <f t="shared" si="9"/>
        <v>#REF!</v>
      </c>
    </row>
    <row r="77" spans="1:14" s="82" customFormat="1" ht="12.75">
      <c r="A77" s="87">
        <v>53</v>
      </c>
      <c r="B77" s="68">
        <f t="shared" si="5"/>
        <v>63</v>
      </c>
      <c r="C77" s="91" t="s">
        <v>91</v>
      </c>
      <c r="D77" s="77" t="e">
        <v>#REF!</v>
      </c>
      <c r="E77" s="77" t="e">
        <v>#REF!</v>
      </c>
      <c r="F77" s="77" t="e">
        <v>#REF!</v>
      </c>
      <c r="G77" s="77" t="e">
        <v>#REF!</v>
      </c>
      <c r="H77" s="77" t="e">
        <v>#REF!</v>
      </c>
      <c r="I77" s="77" t="e">
        <v>#REF!</v>
      </c>
      <c r="J77" s="77" t="e">
        <v>#REF!</v>
      </c>
      <c r="K77" s="77">
        <v>79685.72792950003</v>
      </c>
      <c r="L77" s="77">
        <v>79801.25114500003</v>
      </c>
      <c r="M77" s="77">
        <v>79890</v>
      </c>
      <c r="N77" s="77" t="e">
        <f t="shared" si="9"/>
        <v>#REF!</v>
      </c>
    </row>
    <row r="78" spans="1:14" s="82" customFormat="1" ht="12.75">
      <c r="A78" s="87">
        <v>53</v>
      </c>
      <c r="B78" s="68">
        <f t="shared" si="5"/>
        <v>64</v>
      </c>
      <c r="C78" s="91" t="s">
        <v>92</v>
      </c>
      <c r="D78" s="77"/>
      <c r="E78" s="77"/>
      <c r="F78" s="77"/>
      <c r="G78" s="77"/>
      <c r="H78" s="77"/>
      <c r="I78" s="77"/>
      <c r="J78" s="77"/>
      <c r="K78" s="77"/>
      <c r="L78" s="77"/>
      <c r="M78" s="77">
        <v>1</v>
      </c>
      <c r="N78" s="77"/>
    </row>
    <row r="79" spans="1:14" s="82" customFormat="1" ht="12.75">
      <c r="A79" s="87">
        <v>54</v>
      </c>
      <c r="B79" s="68">
        <f>B77+1</f>
        <v>64</v>
      </c>
      <c r="C79" s="76"/>
      <c r="D79" s="92" t="e">
        <f aca="true" t="shared" si="10" ref="D79:L79">SUM(D66:D77)</f>
        <v>#REF!</v>
      </c>
      <c r="E79" s="92" t="e">
        <f t="shared" si="10"/>
        <v>#REF!</v>
      </c>
      <c r="F79" s="92" t="e">
        <f t="shared" si="10"/>
        <v>#REF!</v>
      </c>
      <c r="G79" s="92" t="e">
        <f t="shared" si="10"/>
        <v>#REF!</v>
      </c>
      <c r="H79" s="92" t="e">
        <f t="shared" si="10"/>
        <v>#REF!</v>
      </c>
      <c r="I79" s="92" t="e">
        <f t="shared" si="10"/>
        <v>#REF!</v>
      </c>
      <c r="J79" s="92" t="e">
        <f t="shared" si="10"/>
        <v>#REF!</v>
      </c>
      <c r="K79" s="92" t="e">
        <f t="shared" si="10"/>
        <v>#REF!</v>
      </c>
      <c r="L79" s="92" t="e">
        <f t="shared" si="10"/>
        <v>#REF!</v>
      </c>
      <c r="M79" s="93">
        <f>SUM(M65:M78)</f>
        <v>594622860</v>
      </c>
      <c r="N79" s="92" t="e">
        <f>J79-G79</f>
        <v>#REF!</v>
      </c>
    </row>
    <row r="80" spans="1:14" ht="12.75">
      <c r="A80" s="87">
        <v>55</v>
      </c>
      <c r="B80" s="68">
        <f>B79+1</f>
        <v>65</v>
      </c>
      <c r="C80" s="76" t="s">
        <v>93</v>
      </c>
      <c r="D80" s="94" t="e">
        <f aca="true" t="shared" si="11" ref="D80:M80">D79+D61</f>
        <v>#REF!</v>
      </c>
      <c r="E80" s="94" t="e">
        <f t="shared" si="11"/>
        <v>#REF!</v>
      </c>
      <c r="F80" s="94" t="e">
        <f t="shared" si="11"/>
        <v>#REF!</v>
      </c>
      <c r="G80" s="94" t="e">
        <f t="shared" si="11"/>
        <v>#REF!</v>
      </c>
      <c r="H80" s="94" t="e">
        <f t="shared" si="11"/>
        <v>#REF!</v>
      </c>
      <c r="I80" s="94" t="e">
        <f t="shared" si="11"/>
        <v>#REF!</v>
      </c>
      <c r="J80" s="94" t="e">
        <f t="shared" si="11"/>
        <v>#REF!</v>
      </c>
      <c r="K80" s="94" t="e">
        <f t="shared" si="11"/>
        <v>#REF!</v>
      </c>
      <c r="L80" s="94" t="e">
        <f t="shared" si="11"/>
        <v>#REF!</v>
      </c>
      <c r="M80" s="94">
        <f t="shared" si="11"/>
        <v>5108499860</v>
      </c>
      <c r="N80" s="94" t="e">
        <f>J80-G80</f>
        <v>#REF!</v>
      </c>
    </row>
    <row r="81" spans="1:14" ht="12.75">
      <c r="A81" s="87">
        <v>56</v>
      </c>
      <c r="B81" s="68">
        <f>B80+1</f>
        <v>66</v>
      </c>
      <c r="C81" s="95" t="s">
        <v>94</v>
      </c>
      <c r="F81" s="2"/>
      <c r="G81" s="2"/>
      <c r="H81" s="2"/>
      <c r="I81" s="2"/>
      <c r="J81" s="2"/>
      <c r="K81" s="2"/>
      <c r="L81" s="2"/>
      <c r="M81" s="2"/>
      <c r="N81" s="2"/>
    </row>
    <row r="82" spans="1:14" ht="13.5" thickBot="1">
      <c r="A82" s="87">
        <v>57</v>
      </c>
      <c r="B82" s="68">
        <f>B81+1</f>
        <v>67</v>
      </c>
      <c r="C82" s="95" t="s">
        <v>95</v>
      </c>
      <c r="D82" s="96" t="e">
        <f aca="true" t="shared" si="12" ref="D82:M82">D28-D80</f>
        <v>#REF!</v>
      </c>
      <c r="E82" s="96" t="e">
        <f t="shared" si="12"/>
        <v>#REF!</v>
      </c>
      <c r="F82" s="96" t="e">
        <f t="shared" si="12"/>
        <v>#REF!</v>
      </c>
      <c r="G82" s="96" t="e">
        <f t="shared" si="12"/>
        <v>#REF!</v>
      </c>
      <c r="H82" s="96" t="e">
        <f t="shared" si="12"/>
        <v>#REF!</v>
      </c>
      <c r="I82" s="96" t="e">
        <f t="shared" si="12"/>
        <v>#REF!</v>
      </c>
      <c r="J82" s="96" t="e">
        <f t="shared" si="12"/>
        <v>#REF!</v>
      </c>
      <c r="K82" s="96" t="e">
        <f t="shared" si="12"/>
        <v>#REF!</v>
      </c>
      <c r="L82" s="96" t="e">
        <f t="shared" si="12"/>
        <v>#REF!</v>
      </c>
      <c r="M82" s="96">
        <f t="shared" si="12"/>
        <v>144668851</v>
      </c>
      <c r="N82" s="96" t="e">
        <f>J82-G82</f>
        <v>#REF!</v>
      </c>
    </row>
    <row r="83" spans="1:14" ht="14.25" customHeight="1" thickTop="1">
      <c r="A83" s="87">
        <v>58</v>
      </c>
      <c r="B83" s="68">
        <f>B82+1</f>
        <v>68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</row>
    <row r="84" spans="1:14" ht="14.25" customHeight="1">
      <c r="A84" s="87"/>
      <c r="B84" s="68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</row>
    <row r="85" spans="1:14" ht="12.75">
      <c r="A85" s="87"/>
      <c r="B85" s="54" t="s">
        <v>96</v>
      </c>
      <c r="C85" s="76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</row>
    <row r="86" spans="1:14" ht="12.75">
      <c r="A86" s="87"/>
      <c r="B86" s="54"/>
      <c r="C86" s="88" t="s">
        <v>97</v>
      </c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</row>
    <row r="87" spans="1:15" ht="12.75">
      <c r="A87"/>
      <c r="B87" s="97"/>
      <c r="C87" t="s">
        <v>98</v>
      </c>
      <c r="D87"/>
      <c r="E87"/>
      <c r="F87"/>
      <c r="G87"/>
      <c r="H87"/>
      <c r="I87"/>
      <c r="J87"/>
      <c r="K87"/>
      <c r="L87"/>
      <c r="M87" s="98">
        <f>M80</f>
        <v>5108499860</v>
      </c>
      <c r="N87"/>
      <c r="O87"/>
    </row>
    <row r="88" spans="1:15" ht="12.75">
      <c r="A88"/>
      <c r="B88"/>
      <c r="C88" s="2" t="s">
        <v>99</v>
      </c>
      <c r="D88"/>
      <c r="E88"/>
      <c r="F88"/>
      <c r="G88"/>
      <c r="H88"/>
      <c r="I88"/>
      <c r="J88"/>
      <c r="K88"/>
      <c r="L88"/>
      <c r="M88" s="99">
        <f>-M65</f>
        <v>-247576628</v>
      </c>
      <c r="N88"/>
      <c r="O88" s="100"/>
    </row>
    <row r="89" spans="1:15" ht="12.75">
      <c r="A89"/>
      <c r="B89"/>
      <c r="C89" s="2" t="s">
        <v>100</v>
      </c>
      <c r="D89"/>
      <c r="E89"/>
      <c r="F89"/>
      <c r="G89"/>
      <c r="H89"/>
      <c r="I89"/>
      <c r="J89"/>
      <c r="K89"/>
      <c r="L89"/>
      <c r="M89" s="101"/>
      <c r="N89"/>
      <c r="O89"/>
    </row>
    <row r="90" spans="1:15" ht="12.75">
      <c r="A90"/>
      <c r="B90"/>
      <c r="C90" s="2" t="s">
        <v>101</v>
      </c>
      <c r="D90"/>
      <c r="E90"/>
      <c r="F90"/>
      <c r="G90"/>
      <c r="H90"/>
      <c r="I90"/>
      <c r="J90"/>
      <c r="K90"/>
      <c r="L90"/>
      <c r="M90" s="101">
        <f>-M67</f>
        <v>-2060652</v>
      </c>
      <c r="N90"/>
      <c r="O90"/>
    </row>
    <row r="91" spans="1:15" ht="12.75">
      <c r="A91"/>
      <c r="B91"/>
      <c r="C91" s="2" t="s">
        <v>102</v>
      </c>
      <c r="D91"/>
      <c r="E91"/>
      <c r="F91"/>
      <c r="G91"/>
      <c r="H91"/>
      <c r="I91"/>
      <c r="J91"/>
      <c r="K91"/>
      <c r="L91"/>
      <c r="M91" s="102">
        <f>-M74</f>
        <v>-713292</v>
      </c>
      <c r="N91"/>
      <c r="O91"/>
    </row>
    <row r="92" spans="1:15" ht="12.75">
      <c r="A92"/>
      <c r="B92"/>
      <c r="C92" s="2" t="s">
        <v>103</v>
      </c>
      <c r="D92"/>
      <c r="E92"/>
      <c r="F92"/>
      <c r="G92"/>
      <c r="H92"/>
      <c r="I92"/>
      <c r="J92"/>
      <c r="K92"/>
      <c r="L92"/>
      <c r="M92" s="98">
        <f>SUM(M87:M91)</f>
        <v>4858149288</v>
      </c>
      <c r="N92"/>
      <c r="O92"/>
    </row>
    <row r="93" spans="1:1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2.75">
      <c r="A94"/>
      <c r="B94"/>
      <c r="C94" t="s">
        <v>104</v>
      </c>
      <c r="D94"/>
      <c r="E94"/>
      <c r="F94"/>
      <c r="G94"/>
      <c r="H94"/>
      <c r="I94"/>
      <c r="J94"/>
      <c r="K94"/>
      <c r="L94"/>
      <c r="M94" s="103">
        <f>M82/M92</f>
        <v>0.029778593127498802</v>
      </c>
      <c r="N94"/>
      <c r="O94" s="104" t="str">
        <f>"("&amp;FIXED(M82,0)&amp;" / "&amp;FIXED(M92,0)&amp;")"</f>
        <v>(144,668,851 / 4,858,149,288)</v>
      </c>
    </row>
    <row r="95" spans="1:1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2.75">
      <c r="A96"/>
      <c r="B96"/>
      <c r="C96" t="s">
        <v>105</v>
      </c>
      <c r="D96"/>
      <c r="E96"/>
      <c r="F96"/>
      <c r="G96"/>
      <c r="H96"/>
      <c r="I96"/>
      <c r="J96"/>
      <c r="K96"/>
      <c r="L96"/>
      <c r="M96" s="105">
        <f>M44*M94</f>
        <v>95445435.2588593</v>
      </c>
      <c r="N96"/>
      <c r="O96" s="104" t="str">
        <f>"("&amp;FIXED(M94,6)&amp;"* "&amp;FIXED(M44,0)&amp;")"</f>
        <v>(0.029779* 3,205,169,393)</v>
      </c>
    </row>
    <row r="97" spans="6:14" ht="12.75">
      <c r="F97" s="2"/>
      <c r="H97" s="77"/>
      <c r="I97" s="77"/>
      <c r="J97" s="77"/>
      <c r="K97" s="77"/>
      <c r="L97" s="77"/>
      <c r="M97" s="106"/>
      <c r="N97" s="2"/>
    </row>
    <row r="98" spans="3:14" ht="12.75">
      <c r="C98" s="97" t="s">
        <v>106</v>
      </c>
      <c r="F98" s="2"/>
      <c r="H98" s="107"/>
      <c r="I98" s="107"/>
      <c r="J98" s="107"/>
      <c r="K98" s="107"/>
      <c r="L98" s="107"/>
      <c r="M98" s="107"/>
      <c r="N98" s="2"/>
    </row>
    <row r="99" spans="3:15" ht="12.75">
      <c r="C99" s="2" t="s">
        <v>107</v>
      </c>
      <c r="F99" s="2"/>
      <c r="H99" s="107"/>
      <c r="I99" s="107"/>
      <c r="J99" s="107"/>
      <c r="K99" s="107"/>
      <c r="L99" s="107"/>
      <c r="M99" s="108">
        <f>M82/M80</f>
        <v>0.02831924341092181</v>
      </c>
      <c r="N99" s="2"/>
      <c r="O99" s="104" t="str">
        <f>"("&amp;FIXED(M82,0)&amp;" / "&amp;FIXED(M80,0)&amp;")"</f>
        <v>(144,668,851 / 5,108,499,860)</v>
      </c>
    </row>
    <row r="100" spans="6:14" ht="12.75">
      <c r="F100" s="2"/>
      <c r="H100" s="76"/>
      <c r="I100" s="76"/>
      <c r="J100" s="76"/>
      <c r="K100" s="76"/>
      <c r="L100" s="76"/>
      <c r="M100" s="107"/>
      <c r="N100" s="2"/>
    </row>
    <row r="101" spans="3:15" ht="12.75">
      <c r="C101" s="2" t="s">
        <v>108</v>
      </c>
      <c r="F101" s="2"/>
      <c r="H101" s="109"/>
      <c r="I101" s="109"/>
      <c r="J101" s="109"/>
      <c r="K101" s="109"/>
      <c r="L101" s="109"/>
      <c r="M101" s="105">
        <f>M59*M99</f>
        <v>37061609.276358</v>
      </c>
      <c r="N101" s="2"/>
      <c r="O101" s="104" t="str">
        <f>"("&amp;FIXED(M99,4)&amp;"* "&amp;FIXED(M59,0)&amp;")"</f>
        <v>(0.0283* 1,308,707,607)</v>
      </c>
    </row>
    <row r="102" spans="6:14" ht="12.75">
      <c r="F102" s="2"/>
      <c r="G102" s="2"/>
      <c r="H102" s="2"/>
      <c r="I102" s="2"/>
      <c r="J102" s="2"/>
      <c r="K102" s="2"/>
      <c r="L102" s="2"/>
      <c r="M102" s="2"/>
      <c r="N102" s="2"/>
    </row>
    <row r="103" spans="3:15" ht="12.75">
      <c r="C103" s="97" t="s">
        <v>109</v>
      </c>
      <c r="F103" s="2"/>
      <c r="G103" s="2"/>
      <c r="H103" s="2"/>
      <c r="I103" s="2"/>
      <c r="J103" s="2"/>
      <c r="K103" s="2"/>
      <c r="L103" s="2"/>
      <c r="M103" s="110">
        <f>M82-M96-M101</f>
        <v>12161806.464782692</v>
      </c>
      <c r="N103" s="2"/>
      <c r="O103" s="104" t="str">
        <f>"("&amp;FIXED(M82,0)&amp;"- "&amp;FIXED(M96,0)&amp;"-"&amp;FIXED(M101,0)&amp;")"</f>
        <v>(144,668,851- 95,445,435-37,061,609)</v>
      </c>
    </row>
    <row r="104" spans="6:14" ht="12.75">
      <c r="F104" s="2"/>
      <c r="G104" s="2"/>
      <c r="H104" s="2"/>
      <c r="I104" s="2"/>
      <c r="J104" s="2"/>
      <c r="K104" s="2"/>
      <c r="L104" s="2"/>
      <c r="M104" s="2"/>
      <c r="N104" s="2"/>
    </row>
    <row r="105" spans="6:14" ht="12.75">
      <c r="F105" s="2"/>
      <c r="G105" s="2"/>
      <c r="H105" s="2"/>
      <c r="I105" s="2"/>
      <c r="J105" s="2"/>
      <c r="K105" s="2"/>
      <c r="L105" s="2"/>
      <c r="M105" s="2"/>
      <c r="N105" s="2"/>
    </row>
    <row r="106" spans="6:14" ht="12.75">
      <c r="F106" s="2"/>
      <c r="G106" s="2"/>
      <c r="H106" s="2"/>
      <c r="I106" s="2"/>
      <c r="J106" s="2"/>
      <c r="K106" s="2"/>
      <c r="L106" s="2"/>
      <c r="M106" s="2"/>
      <c r="N106" s="2"/>
    </row>
    <row r="107" spans="6:14" ht="12.75">
      <c r="F107" s="2"/>
      <c r="G107" s="2"/>
      <c r="H107" s="2"/>
      <c r="I107" s="2"/>
      <c r="J107" s="2"/>
      <c r="K107" s="2"/>
      <c r="L107" s="2"/>
      <c r="M107" s="2"/>
      <c r="N107" s="2"/>
    </row>
    <row r="108" spans="6:14" ht="12.75">
      <c r="F108" s="2"/>
      <c r="G108" s="2"/>
      <c r="H108" s="2"/>
      <c r="I108" s="2"/>
      <c r="J108" s="2"/>
      <c r="K108" s="2"/>
      <c r="L108" s="2"/>
      <c r="M108" s="2"/>
      <c r="N108" s="2"/>
    </row>
    <row r="109" spans="6:14" ht="12.75">
      <c r="F109" s="2"/>
      <c r="G109" s="2"/>
      <c r="H109" s="2"/>
      <c r="I109" s="2"/>
      <c r="J109" s="2"/>
      <c r="K109" s="2"/>
      <c r="L109" s="2"/>
      <c r="M109" s="2"/>
      <c r="N109" s="2"/>
    </row>
    <row r="110" spans="6:16" ht="12.75"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6:16" ht="12.75"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6:16" ht="12.75"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6:16" ht="12.75"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6:16" ht="12.75"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6:16" ht="12.75"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6:16" ht="12.75"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6:16" ht="12.75"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6:16" ht="12.75"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6:16" ht="12.75"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6:16" ht="12.75"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6:16" ht="12.75"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6:16" ht="12.75"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6:16" ht="12.75"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6:16" ht="12.75"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6:16" ht="12.75"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6:16" ht="12.75"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6:16" ht="12.75"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6:16" ht="12.75"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6:16" ht="12.75"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6:16" ht="12.75"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6:16" ht="12.75"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</sheetData>
  <printOptions horizontalCentered="1"/>
  <pageMargins left="0.2" right="0.2" top="0.34" bottom="0.62" header="0.21" footer="0.22"/>
  <pageSetup fitToHeight="2" horizontalDpi="600" verticalDpi="600" orientation="portrait" scale="85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12"/>
  <sheetViews>
    <sheetView tabSelected="1" workbookViewId="0" topLeftCell="A1">
      <pane xSplit="4" ySplit="7" topLeftCell="E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24" sqref="E24"/>
    </sheetView>
  </sheetViews>
  <sheetFormatPr defaultColWidth="9.140625" defaultRowHeight="12.75"/>
  <cols>
    <col min="2" max="2" width="9.140625" style="111" customWidth="1"/>
    <col min="3" max="3" width="22.00390625" style="111" customWidth="1"/>
    <col min="4" max="4" width="16.00390625" style="111" customWidth="1"/>
    <col min="5" max="5" width="44.8515625" style="0" customWidth="1"/>
    <col min="6" max="6" width="17.28125" style="101" bestFit="1" customWidth="1"/>
    <col min="7" max="8" width="17.28125" style="101" customWidth="1"/>
  </cols>
  <sheetData>
    <row r="1" ht="12.75">
      <c r="H1" s="3"/>
    </row>
    <row r="2" ht="13.5" thickBot="1">
      <c r="H2" s="3"/>
    </row>
    <row r="3" spans="1:8" ht="13.5" thickBot="1">
      <c r="A3" t="s">
        <v>110</v>
      </c>
      <c r="B3" s="111" t="s">
        <v>111</v>
      </c>
      <c r="H3" s="7"/>
    </row>
    <row r="4" spans="1:4" ht="12.75">
      <c r="A4" t="s">
        <v>112</v>
      </c>
      <c r="B4" s="112">
        <v>0.6515</v>
      </c>
      <c r="C4" s="112"/>
      <c r="D4" s="112"/>
    </row>
    <row r="5" spans="1:4" ht="12.75">
      <c r="A5" t="s">
        <v>4</v>
      </c>
      <c r="B5" s="112">
        <v>0.3485</v>
      </c>
      <c r="C5" s="112"/>
      <c r="D5" s="112"/>
    </row>
    <row r="6" ht="12.75">
      <c r="H6" s="113" t="s">
        <v>113</v>
      </c>
    </row>
    <row r="7" spans="1:8" ht="12.75">
      <c r="A7" t="s">
        <v>114</v>
      </c>
      <c r="B7" s="111" t="s">
        <v>115</v>
      </c>
      <c r="D7" s="111" t="s">
        <v>116</v>
      </c>
      <c r="E7" t="s">
        <v>117</v>
      </c>
      <c r="F7" s="101" t="s">
        <v>118</v>
      </c>
      <c r="G7" s="101" t="s">
        <v>119</v>
      </c>
      <c r="H7" s="113" t="s">
        <v>120</v>
      </c>
    </row>
    <row r="8" spans="1:7" ht="12.75">
      <c r="A8" s="97" t="s">
        <v>121</v>
      </c>
      <c r="B8" s="114"/>
      <c r="C8" s="114"/>
      <c r="G8" s="115"/>
    </row>
    <row r="9" spans="1:8" ht="12.75">
      <c r="A9">
        <v>5</v>
      </c>
      <c r="B9" s="111" t="s">
        <v>122</v>
      </c>
      <c r="C9" s="111" t="s">
        <v>121</v>
      </c>
      <c r="D9" s="111">
        <v>24200001</v>
      </c>
      <c r="E9" t="s">
        <v>123</v>
      </c>
      <c r="F9" s="101">
        <v>-221052.14583333334</v>
      </c>
      <c r="G9" s="115">
        <v>1</v>
      </c>
      <c r="H9" s="101">
        <f aca="true" t="shared" si="0" ref="H9:H72">F9*G9</f>
        <v>-221052.14583333334</v>
      </c>
    </row>
    <row r="10" spans="1:8" ht="12.75">
      <c r="A10">
        <v>5</v>
      </c>
      <c r="B10" s="111" t="s">
        <v>122</v>
      </c>
      <c r="C10" s="111" t="s">
        <v>121</v>
      </c>
      <c r="D10" s="111">
        <v>24200491</v>
      </c>
      <c r="E10" t="s">
        <v>124</v>
      </c>
      <c r="F10" s="101">
        <v>-150685.72499999998</v>
      </c>
      <c r="G10" s="115">
        <v>1</v>
      </c>
      <c r="H10" s="101">
        <f t="shared" si="0"/>
        <v>-150685.72499999998</v>
      </c>
    </row>
    <row r="11" spans="1:8" ht="12.75">
      <c r="A11">
        <v>5</v>
      </c>
      <c r="B11" s="111" t="s">
        <v>122</v>
      </c>
      <c r="C11" s="111" t="s">
        <v>121</v>
      </c>
      <c r="D11" s="111">
        <v>24200511</v>
      </c>
      <c r="E11" t="s">
        <v>125</v>
      </c>
      <c r="F11" s="101">
        <v>-2693447.02375</v>
      </c>
      <c r="G11" s="115">
        <v>1</v>
      </c>
      <c r="H11" s="101">
        <f t="shared" si="0"/>
        <v>-2693447.02375</v>
      </c>
    </row>
    <row r="12" spans="1:8" ht="12.75">
      <c r="A12">
        <v>5</v>
      </c>
      <c r="B12" s="111" t="s">
        <v>122</v>
      </c>
      <c r="C12" s="111" t="s">
        <v>121</v>
      </c>
      <c r="D12" s="111">
        <v>28300513</v>
      </c>
      <c r="E12" t="s">
        <v>126</v>
      </c>
      <c r="F12" s="101">
        <v>0</v>
      </c>
      <c r="G12" s="115">
        <v>1</v>
      </c>
      <c r="H12" s="101">
        <f t="shared" si="0"/>
        <v>0</v>
      </c>
    </row>
    <row r="13" spans="1:8" ht="12.75">
      <c r="A13">
        <v>5</v>
      </c>
      <c r="B13" s="111" t="s">
        <v>122</v>
      </c>
      <c r="C13" s="111" t="s">
        <v>121</v>
      </c>
      <c r="D13" s="111">
        <v>19000093</v>
      </c>
      <c r="E13" t="s">
        <v>127</v>
      </c>
      <c r="F13" s="101">
        <v>2908595.875</v>
      </c>
      <c r="G13" s="115">
        <v>1</v>
      </c>
      <c r="H13" s="101">
        <f t="shared" si="0"/>
        <v>2908595.875</v>
      </c>
    </row>
    <row r="14" spans="1:8" ht="12.75">
      <c r="A14">
        <v>5</v>
      </c>
      <c r="B14" s="111" t="s">
        <v>122</v>
      </c>
      <c r="C14" s="111" t="s">
        <v>121</v>
      </c>
      <c r="D14" s="111">
        <v>13100033</v>
      </c>
      <c r="E14" t="s">
        <v>128</v>
      </c>
      <c r="F14" s="101">
        <v>0</v>
      </c>
      <c r="G14" s="115">
        <v>1</v>
      </c>
      <c r="H14" s="101">
        <f t="shared" si="0"/>
        <v>0</v>
      </c>
    </row>
    <row r="15" spans="1:8" ht="12.75">
      <c r="A15">
        <v>5</v>
      </c>
      <c r="B15" s="111" t="s">
        <v>122</v>
      </c>
      <c r="C15" s="111" t="s">
        <v>121</v>
      </c>
      <c r="D15" s="111">
        <v>13100053</v>
      </c>
      <c r="E15" t="s">
        <v>129</v>
      </c>
      <c r="F15" s="101">
        <v>0</v>
      </c>
      <c r="G15" s="115">
        <v>1</v>
      </c>
      <c r="H15" s="101">
        <f t="shared" si="0"/>
        <v>0</v>
      </c>
    </row>
    <row r="16" spans="1:8" ht="12.75">
      <c r="A16">
        <v>5</v>
      </c>
      <c r="B16" s="111" t="s">
        <v>122</v>
      </c>
      <c r="C16" s="111" t="s">
        <v>121</v>
      </c>
      <c r="D16" s="111">
        <v>13100143</v>
      </c>
      <c r="E16" t="s">
        <v>130</v>
      </c>
      <c r="F16" s="101">
        <v>0</v>
      </c>
      <c r="G16" s="115">
        <v>1</v>
      </c>
      <c r="H16" s="101">
        <f t="shared" si="0"/>
        <v>0</v>
      </c>
    </row>
    <row r="17" spans="1:8" ht="12.75">
      <c r="A17">
        <v>5</v>
      </c>
      <c r="B17" s="111" t="s">
        <v>122</v>
      </c>
      <c r="C17" s="111" t="s">
        <v>121</v>
      </c>
      <c r="D17" s="111">
        <v>13100153</v>
      </c>
      <c r="E17" t="s">
        <v>131</v>
      </c>
      <c r="F17" s="101">
        <v>0</v>
      </c>
      <c r="G17" s="115">
        <v>1</v>
      </c>
      <c r="H17" s="101">
        <f t="shared" si="0"/>
        <v>0</v>
      </c>
    </row>
    <row r="18" spans="1:8" ht="12.75">
      <c r="A18">
        <v>5</v>
      </c>
      <c r="B18" s="111" t="s">
        <v>122</v>
      </c>
      <c r="C18" s="111" t="s">
        <v>121</v>
      </c>
      <c r="D18" s="111">
        <v>13100293</v>
      </c>
      <c r="E18" t="s">
        <v>132</v>
      </c>
      <c r="F18" s="101">
        <v>0</v>
      </c>
      <c r="G18" s="115">
        <v>1</v>
      </c>
      <c r="H18" s="101">
        <f t="shared" si="0"/>
        <v>0</v>
      </c>
    </row>
    <row r="19" spans="1:8" ht="12.75">
      <c r="A19">
        <v>5</v>
      </c>
      <c r="B19" s="111" t="s">
        <v>122</v>
      </c>
      <c r="C19" s="111" t="s">
        <v>121</v>
      </c>
      <c r="D19" s="111">
        <v>13100300</v>
      </c>
      <c r="E19" t="s">
        <v>133</v>
      </c>
      <c r="F19" s="101">
        <v>833333.3333333334</v>
      </c>
      <c r="G19" s="115">
        <v>1</v>
      </c>
      <c r="H19" s="101">
        <f t="shared" si="0"/>
        <v>833333.3333333334</v>
      </c>
    </row>
    <row r="20" spans="1:8" ht="12.75">
      <c r="A20">
        <v>5</v>
      </c>
      <c r="B20" s="111" t="s">
        <v>122</v>
      </c>
      <c r="C20" s="111" t="s">
        <v>121</v>
      </c>
      <c r="D20" s="111">
        <v>13100353</v>
      </c>
      <c r="E20" t="s">
        <v>134</v>
      </c>
      <c r="F20" s="101">
        <v>0</v>
      </c>
      <c r="G20" s="115">
        <v>1</v>
      </c>
      <c r="H20" s="101">
        <f t="shared" si="0"/>
        <v>0</v>
      </c>
    </row>
    <row r="21" spans="1:8" ht="12.75">
      <c r="A21">
        <v>5</v>
      </c>
      <c r="B21" s="111" t="s">
        <v>122</v>
      </c>
      <c r="C21" s="111" t="s">
        <v>121</v>
      </c>
      <c r="D21" s="111">
        <v>13100543</v>
      </c>
      <c r="E21" t="s">
        <v>135</v>
      </c>
      <c r="F21" s="101">
        <v>196338.37916666668</v>
      </c>
      <c r="G21" s="115">
        <v>1</v>
      </c>
      <c r="H21" s="101">
        <f t="shared" si="0"/>
        <v>196338.37916666668</v>
      </c>
    </row>
    <row r="22" spans="1:8" ht="12.75">
      <c r="A22">
        <v>5</v>
      </c>
      <c r="B22" s="111" t="s">
        <v>122</v>
      </c>
      <c r="C22" s="111" t="s">
        <v>121</v>
      </c>
      <c r="D22" s="111">
        <v>13100563</v>
      </c>
      <c r="E22" t="s">
        <v>136</v>
      </c>
      <c r="F22" s="101">
        <v>1095661.8033333332</v>
      </c>
      <c r="G22" s="115">
        <v>1</v>
      </c>
      <c r="H22" s="101">
        <f t="shared" si="0"/>
        <v>1095661.8033333332</v>
      </c>
    </row>
    <row r="23" spans="1:8" ht="12.75">
      <c r="A23">
        <v>5</v>
      </c>
      <c r="B23" s="111" t="s">
        <v>122</v>
      </c>
      <c r="C23" s="111" t="s">
        <v>121</v>
      </c>
      <c r="D23" s="111">
        <v>13100573</v>
      </c>
      <c r="E23" t="s">
        <v>137</v>
      </c>
      <c r="F23" s="101">
        <v>-748904.72</v>
      </c>
      <c r="G23" s="115">
        <v>1</v>
      </c>
      <c r="H23" s="101">
        <f t="shared" si="0"/>
        <v>-748904.72</v>
      </c>
    </row>
    <row r="24" spans="1:8" ht="12.75">
      <c r="A24">
        <v>5</v>
      </c>
      <c r="B24" s="111" t="s">
        <v>122</v>
      </c>
      <c r="C24" s="111" t="s">
        <v>121</v>
      </c>
      <c r="D24" s="111">
        <v>13100583</v>
      </c>
      <c r="E24" t="s">
        <v>138</v>
      </c>
      <c r="F24" s="101">
        <v>0</v>
      </c>
      <c r="G24" s="115">
        <v>1</v>
      </c>
      <c r="H24" s="101">
        <f t="shared" si="0"/>
        <v>0</v>
      </c>
    </row>
    <row r="25" spans="1:8" ht="12.75">
      <c r="A25">
        <v>5</v>
      </c>
      <c r="B25" s="111" t="s">
        <v>122</v>
      </c>
      <c r="C25" s="111" t="s">
        <v>121</v>
      </c>
      <c r="D25" s="111">
        <v>13100783</v>
      </c>
      <c r="E25" t="s">
        <v>139</v>
      </c>
      <c r="F25" s="101">
        <v>0</v>
      </c>
      <c r="G25" s="115">
        <v>1</v>
      </c>
      <c r="H25" s="101">
        <f t="shared" si="0"/>
        <v>0</v>
      </c>
    </row>
    <row r="26" spans="1:8" ht="12.75">
      <c r="A26">
        <v>5</v>
      </c>
      <c r="B26" s="111" t="s">
        <v>122</v>
      </c>
      <c r="C26" s="111" t="s">
        <v>121</v>
      </c>
      <c r="D26" s="111">
        <v>13101003</v>
      </c>
      <c r="E26" t="s">
        <v>140</v>
      </c>
      <c r="F26" s="101">
        <v>9880876.426666668</v>
      </c>
      <c r="G26" s="115">
        <v>1</v>
      </c>
      <c r="H26" s="101">
        <f t="shared" si="0"/>
        <v>9880876.426666668</v>
      </c>
    </row>
    <row r="27" spans="1:8" ht="12.75">
      <c r="A27">
        <v>5</v>
      </c>
      <c r="B27" s="111" t="s">
        <v>122</v>
      </c>
      <c r="C27" s="111" t="s">
        <v>121</v>
      </c>
      <c r="D27" s="111">
        <v>13101013</v>
      </c>
      <c r="E27" t="s">
        <v>141</v>
      </c>
      <c r="F27" s="101">
        <v>-483.73875</v>
      </c>
      <c r="G27" s="115">
        <v>1</v>
      </c>
      <c r="H27" s="101">
        <f t="shared" si="0"/>
        <v>-483.73875</v>
      </c>
    </row>
    <row r="28" spans="1:8" ht="12.75">
      <c r="A28">
        <v>5</v>
      </c>
      <c r="B28" s="111" t="s">
        <v>122</v>
      </c>
      <c r="C28" s="111" t="s">
        <v>121</v>
      </c>
      <c r="D28" s="111">
        <v>13101023</v>
      </c>
      <c r="E28" t="s">
        <v>142</v>
      </c>
      <c r="F28" s="101">
        <v>2550916.69</v>
      </c>
      <c r="G28" s="115">
        <v>1</v>
      </c>
      <c r="H28" s="101">
        <f t="shared" si="0"/>
        <v>2550916.69</v>
      </c>
    </row>
    <row r="29" spans="1:8" ht="12.75">
      <c r="A29">
        <v>5</v>
      </c>
      <c r="B29" s="111" t="s">
        <v>122</v>
      </c>
      <c r="C29" s="111" t="s">
        <v>121</v>
      </c>
      <c r="D29" s="111">
        <v>13101033</v>
      </c>
      <c r="E29" t="s">
        <v>143</v>
      </c>
      <c r="F29" s="101">
        <v>1176673.61</v>
      </c>
      <c r="G29" s="115">
        <v>1</v>
      </c>
      <c r="H29" s="101">
        <f t="shared" si="0"/>
        <v>1176673.61</v>
      </c>
    </row>
    <row r="30" spans="1:8" ht="12.75">
      <c r="A30">
        <v>5</v>
      </c>
      <c r="B30" s="111" t="s">
        <v>122</v>
      </c>
      <c r="C30" s="111" t="s">
        <v>121</v>
      </c>
      <c r="D30" s="111">
        <v>13101043</v>
      </c>
      <c r="E30" t="s">
        <v>144</v>
      </c>
      <c r="F30" s="101">
        <v>0</v>
      </c>
      <c r="G30" s="115">
        <v>1</v>
      </c>
      <c r="H30" s="101">
        <f t="shared" si="0"/>
        <v>0</v>
      </c>
    </row>
    <row r="31" spans="1:8" ht="12.75">
      <c r="A31">
        <v>5</v>
      </c>
      <c r="B31" s="111" t="s">
        <v>122</v>
      </c>
      <c r="C31" s="111" t="s">
        <v>121</v>
      </c>
      <c r="D31" s="111">
        <v>13101063</v>
      </c>
      <c r="E31" t="s">
        <v>145</v>
      </c>
      <c r="F31" s="101">
        <v>1204.8079166666666</v>
      </c>
      <c r="G31" s="115">
        <v>1</v>
      </c>
      <c r="H31" s="101">
        <f t="shared" si="0"/>
        <v>1204.8079166666666</v>
      </c>
    </row>
    <row r="32" spans="1:8" ht="12.75">
      <c r="A32">
        <v>5</v>
      </c>
      <c r="B32" s="111" t="s">
        <v>122</v>
      </c>
      <c r="C32" s="111" t="s">
        <v>121</v>
      </c>
      <c r="D32" s="111">
        <v>13101073</v>
      </c>
      <c r="E32" t="s">
        <v>146</v>
      </c>
      <c r="F32" s="101">
        <v>0.016666666666666666</v>
      </c>
      <c r="G32" s="115">
        <v>1</v>
      </c>
      <c r="H32" s="101">
        <f t="shared" si="0"/>
        <v>0.016666666666666666</v>
      </c>
    </row>
    <row r="33" spans="1:8" ht="12.75">
      <c r="A33">
        <v>5</v>
      </c>
      <c r="B33" s="111" t="s">
        <v>122</v>
      </c>
      <c r="C33" s="111" t="s">
        <v>121</v>
      </c>
      <c r="D33" s="111">
        <v>13101083</v>
      </c>
      <c r="E33" t="s">
        <v>147</v>
      </c>
      <c r="F33" s="101">
        <v>-3611.0333333333315</v>
      </c>
      <c r="G33" s="115">
        <v>1</v>
      </c>
      <c r="H33" s="101">
        <f t="shared" si="0"/>
        <v>-3611.0333333333315</v>
      </c>
    </row>
    <row r="34" spans="1:8" ht="12.75">
      <c r="A34">
        <v>5</v>
      </c>
      <c r="B34" s="111" t="s">
        <v>122</v>
      </c>
      <c r="C34" s="111" t="s">
        <v>121</v>
      </c>
      <c r="D34" s="111">
        <v>13101093</v>
      </c>
      <c r="E34" t="s">
        <v>148</v>
      </c>
      <c r="F34" s="101">
        <v>-576649.5633333332</v>
      </c>
      <c r="G34" s="115">
        <v>1</v>
      </c>
      <c r="H34" s="101">
        <f t="shared" si="0"/>
        <v>-576649.5633333332</v>
      </c>
    </row>
    <row r="35" spans="1:8" ht="12.75">
      <c r="A35">
        <v>5</v>
      </c>
      <c r="B35" s="111" t="s">
        <v>122</v>
      </c>
      <c r="C35" s="111" t="s">
        <v>121</v>
      </c>
      <c r="D35" s="111">
        <v>13101103</v>
      </c>
      <c r="E35" t="s">
        <v>149</v>
      </c>
      <c r="F35" s="101">
        <v>0</v>
      </c>
      <c r="G35" s="115">
        <v>1</v>
      </c>
      <c r="H35" s="101">
        <f t="shared" si="0"/>
        <v>0</v>
      </c>
    </row>
    <row r="36" spans="1:8" ht="12.75">
      <c r="A36">
        <v>5</v>
      </c>
      <c r="B36" s="111" t="s">
        <v>122</v>
      </c>
      <c r="C36" s="111" t="s">
        <v>121</v>
      </c>
      <c r="D36" s="111">
        <v>13101113</v>
      </c>
      <c r="E36" t="s">
        <v>150</v>
      </c>
      <c r="F36" s="101">
        <v>-11262708.914166668</v>
      </c>
      <c r="G36" s="115">
        <v>1</v>
      </c>
      <c r="H36" s="101">
        <f t="shared" si="0"/>
        <v>-11262708.914166668</v>
      </c>
    </row>
    <row r="37" spans="1:8" ht="12.75">
      <c r="A37">
        <v>5</v>
      </c>
      <c r="B37" s="111" t="s">
        <v>122</v>
      </c>
      <c r="C37" s="111" t="s">
        <v>121</v>
      </c>
      <c r="D37" s="111">
        <v>13101123</v>
      </c>
      <c r="E37" t="s">
        <v>151</v>
      </c>
      <c r="F37" s="101">
        <v>-879021.7945833333</v>
      </c>
      <c r="G37" s="115">
        <v>1</v>
      </c>
      <c r="H37" s="101">
        <f t="shared" si="0"/>
        <v>-879021.7945833333</v>
      </c>
    </row>
    <row r="38" spans="1:8" ht="12.75">
      <c r="A38">
        <v>5</v>
      </c>
      <c r="B38" s="111" t="s">
        <v>122</v>
      </c>
      <c r="C38" s="111" t="s">
        <v>121</v>
      </c>
      <c r="D38" s="111">
        <v>13101133</v>
      </c>
      <c r="E38" t="s">
        <v>152</v>
      </c>
      <c r="F38" s="101">
        <v>0</v>
      </c>
      <c r="G38" s="115">
        <v>1</v>
      </c>
      <c r="H38" s="101">
        <f t="shared" si="0"/>
        <v>0</v>
      </c>
    </row>
    <row r="39" spans="1:8" ht="12.75">
      <c r="A39">
        <v>5</v>
      </c>
      <c r="B39" s="111" t="s">
        <v>122</v>
      </c>
      <c r="C39" s="111" t="s">
        <v>121</v>
      </c>
      <c r="D39" s="111">
        <v>13101143</v>
      </c>
      <c r="E39" t="s">
        <v>153</v>
      </c>
      <c r="F39" s="101">
        <v>408263.1745833333</v>
      </c>
      <c r="G39" s="115">
        <v>1</v>
      </c>
      <c r="H39" s="101">
        <f t="shared" si="0"/>
        <v>408263.1745833333</v>
      </c>
    </row>
    <row r="40" spans="1:8" ht="12.75">
      <c r="A40">
        <v>5</v>
      </c>
      <c r="B40" s="111" t="s">
        <v>122</v>
      </c>
      <c r="C40" s="111" t="s">
        <v>121</v>
      </c>
      <c r="D40" s="111">
        <v>13101153</v>
      </c>
      <c r="E40" t="s">
        <v>154</v>
      </c>
      <c r="F40" s="101">
        <v>401.55875</v>
      </c>
      <c r="G40" s="115">
        <v>1</v>
      </c>
      <c r="H40" s="101">
        <f t="shared" si="0"/>
        <v>401.55875</v>
      </c>
    </row>
    <row r="41" spans="1:8" ht="12.75">
      <c r="A41">
        <v>5</v>
      </c>
      <c r="B41" s="111" t="s">
        <v>122</v>
      </c>
      <c r="C41" s="111" t="s">
        <v>121</v>
      </c>
      <c r="D41" s="111">
        <v>13108123</v>
      </c>
      <c r="E41" t="s">
        <v>155</v>
      </c>
      <c r="F41" s="101">
        <v>0</v>
      </c>
      <c r="G41" s="115">
        <v>1</v>
      </c>
      <c r="H41" s="101">
        <f t="shared" si="0"/>
        <v>0</v>
      </c>
    </row>
    <row r="42" spans="1:8" ht="12.75">
      <c r="A42">
        <v>5</v>
      </c>
      <c r="B42" s="111" t="s">
        <v>122</v>
      </c>
      <c r="C42" s="111" t="s">
        <v>121</v>
      </c>
      <c r="D42" s="111">
        <v>13108243</v>
      </c>
      <c r="E42" t="s">
        <v>156</v>
      </c>
      <c r="F42" s="101">
        <v>0</v>
      </c>
      <c r="G42" s="115">
        <v>1</v>
      </c>
      <c r="H42" s="101">
        <f t="shared" si="0"/>
        <v>0</v>
      </c>
    </row>
    <row r="43" spans="1:8" ht="12.75">
      <c r="A43">
        <v>5</v>
      </c>
      <c r="B43" s="111" t="s">
        <v>122</v>
      </c>
      <c r="C43" s="111" t="s">
        <v>121</v>
      </c>
      <c r="D43" s="111">
        <v>13109993</v>
      </c>
      <c r="E43" t="s">
        <v>157</v>
      </c>
      <c r="F43" s="101">
        <v>256945.52874999994</v>
      </c>
      <c r="G43" s="115">
        <v>1</v>
      </c>
      <c r="H43" s="101">
        <f t="shared" si="0"/>
        <v>256945.52874999994</v>
      </c>
    </row>
    <row r="44" spans="1:8" ht="12.75">
      <c r="A44">
        <v>5</v>
      </c>
      <c r="B44" s="111" t="s">
        <v>122</v>
      </c>
      <c r="C44" s="111" t="s">
        <v>121</v>
      </c>
      <c r="D44" s="111">
        <v>13400063</v>
      </c>
      <c r="E44" t="s">
        <v>158</v>
      </c>
      <c r="F44" s="101">
        <v>1396.1541666666665</v>
      </c>
      <c r="G44" s="115">
        <v>1</v>
      </c>
      <c r="H44" s="101">
        <f t="shared" si="0"/>
        <v>1396.1541666666665</v>
      </c>
    </row>
    <row r="45" spans="1:8" ht="12.75">
      <c r="A45">
        <v>5</v>
      </c>
      <c r="B45" s="111" t="s">
        <v>122</v>
      </c>
      <c r="C45" s="111" t="s">
        <v>121</v>
      </c>
      <c r="D45" s="111">
        <v>13400073</v>
      </c>
      <c r="E45" t="s">
        <v>159</v>
      </c>
      <c r="F45" s="101">
        <v>2018586.8070833331</v>
      </c>
      <c r="G45" s="115">
        <v>1</v>
      </c>
      <c r="H45" s="101">
        <f t="shared" si="0"/>
        <v>2018586.8070833331</v>
      </c>
    </row>
    <row r="46" spans="1:8" ht="12.75">
      <c r="A46">
        <v>5</v>
      </c>
      <c r="B46" s="111" t="s">
        <v>122</v>
      </c>
      <c r="C46" s="111" t="s">
        <v>121</v>
      </c>
      <c r="D46" s="111">
        <v>13400083</v>
      </c>
      <c r="E46" t="s">
        <v>160</v>
      </c>
      <c r="F46" s="101">
        <v>37826.27</v>
      </c>
      <c r="G46" s="115">
        <v>1</v>
      </c>
      <c r="H46" s="101">
        <f t="shared" si="0"/>
        <v>37826.27</v>
      </c>
    </row>
    <row r="47" spans="1:8" ht="12.75">
      <c r="A47">
        <v>5</v>
      </c>
      <c r="B47" s="111" t="s">
        <v>122</v>
      </c>
      <c r="C47" s="111" t="s">
        <v>121</v>
      </c>
      <c r="D47" s="111">
        <v>13400093</v>
      </c>
      <c r="E47" t="s">
        <v>161</v>
      </c>
      <c r="F47" s="101">
        <v>31342.23125</v>
      </c>
      <c r="G47" s="115">
        <v>1</v>
      </c>
      <c r="H47" s="101">
        <f t="shared" si="0"/>
        <v>31342.23125</v>
      </c>
    </row>
    <row r="48" spans="1:8" ht="12.75">
      <c r="A48">
        <v>5</v>
      </c>
      <c r="B48" s="111" t="s">
        <v>122</v>
      </c>
      <c r="C48" s="111" t="s">
        <v>121</v>
      </c>
      <c r="D48" s="111">
        <v>13500003</v>
      </c>
      <c r="E48" t="s">
        <v>162</v>
      </c>
      <c r="F48" s="101">
        <v>91537.05333333333</v>
      </c>
      <c r="G48" s="115">
        <v>1</v>
      </c>
      <c r="H48" s="101">
        <f t="shared" si="0"/>
        <v>91537.05333333333</v>
      </c>
    </row>
    <row r="49" spans="1:8" ht="12.75">
      <c r="A49">
        <v>5</v>
      </c>
      <c r="B49" s="111" t="s">
        <v>122</v>
      </c>
      <c r="C49" s="111" t="s">
        <v>121</v>
      </c>
      <c r="D49" s="111">
        <v>13500073</v>
      </c>
      <c r="E49" t="s">
        <v>163</v>
      </c>
      <c r="F49" s="101">
        <v>0</v>
      </c>
      <c r="G49" s="115">
        <v>1</v>
      </c>
      <c r="H49" s="101">
        <f t="shared" si="0"/>
        <v>0</v>
      </c>
    </row>
    <row r="50" spans="1:8" ht="12.75">
      <c r="A50">
        <v>5</v>
      </c>
      <c r="B50" s="111" t="s">
        <v>122</v>
      </c>
      <c r="C50" s="111" t="s">
        <v>121</v>
      </c>
      <c r="D50" s="111">
        <v>13500153</v>
      </c>
      <c r="E50" t="s">
        <v>164</v>
      </c>
      <c r="F50" s="101">
        <v>67655.045</v>
      </c>
      <c r="G50" s="115">
        <v>1</v>
      </c>
      <c r="H50" s="101">
        <f t="shared" si="0"/>
        <v>67655.045</v>
      </c>
    </row>
    <row r="51" spans="1:8" ht="12.75">
      <c r="A51">
        <v>5</v>
      </c>
      <c r="B51" s="111" t="s">
        <v>122</v>
      </c>
      <c r="C51" s="111" t="s">
        <v>121</v>
      </c>
      <c r="D51" s="111">
        <v>13500163</v>
      </c>
      <c r="E51" t="s">
        <v>165</v>
      </c>
      <c r="F51" s="101">
        <v>0</v>
      </c>
      <c r="G51" s="115">
        <v>1</v>
      </c>
      <c r="H51" s="101">
        <f t="shared" si="0"/>
        <v>0</v>
      </c>
    </row>
    <row r="52" spans="1:8" ht="12.75">
      <c r="A52">
        <v>5</v>
      </c>
      <c r="B52" s="111" t="s">
        <v>122</v>
      </c>
      <c r="C52" s="111" t="s">
        <v>121</v>
      </c>
      <c r="D52" s="111">
        <v>13500173</v>
      </c>
      <c r="E52" t="s">
        <v>166</v>
      </c>
      <c r="F52" s="101">
        <v>2686.1858333333334</v>
      </c>
      <c r="G52" s="115">
        <v>1</v>
      </c>
      <c r="H52" s="101">
        <f t="shared" si="0"/>
        <v>2686.1858333333334</v>
      </c>
    </row>
    <row r="53" spans="1:8" ht="12.75">
      <c r="A53">
        <v>5</v>
      </c>
      <c r="B53" s="111" t="s">
        <v>122</v>
      </c>
      <c r="C53" s="111" t="s">
        <v>121</v>
      </c>
      <c r="D53" s="111">
        <v>14200003</v>
      </c>
      <c r="E53" t="s">
        <v>167</v>
      </c>
      <c r="F53" s="101">
        <v>-346385.76875</v>
      </c>
      <c r="G53" s="115">
        <v>1</v>
      </c>
      <c r="H53" s="101">
        <f t="shared" si="0"/>
        <v>-346385.76875</v>
      </c>
    </row>
    <row r="54" spans="1:8" ht="12.75">
      <c r="A54">
        <v>5</v>
      </c>
      <c r="B54" s="111" t="s">
        <v>122</v>
      </c>
      <c r="C54" s="111" t="s">
        <v>121</v>
      </c>
      <c r="D54" s="111">
        <v>14209993</v>
      </c>
      <c r="E54" t="s">
        <v>168</v>
      </c>
      <c r="F54" s="101">
        <v>-17024266.73208333</v>
      </c>
      <c r="G54" s="115">
        <v>1</v>
      </c>
      <c r="H54" s="101">
        <f t="shared" si="0"/>
        <v>-17024266.73208333</v>
      </c>
    </row>
    <row r="55" spans="1:8" ht="12.75">
      <c r="A55">
        <v>5</v>
      </c>
      <c r="B55" s="111" t="s">
        <v>122</v>
      </c>
      <c r="C55" s="111" t="s">
        <v>121</v>
      </c>
      <c r="D55" s="111">
        <v>14300003</v>
      </c>
      <c r="E55" t="s">
        <v>169</v>
      </c>
      <c r="F55" s="101">
        <v>7811.75125</v>
      </c>
      <c r="G55" s="115">
        <v>1</v>
      </c>
      <c r="H55" s="101">
        <f t="shared" si="0"/>
        <v>7811.75125</v>
      </c>
    </row>
    <row r="56" spans="1:8" ht="12.75">
      <c r="A56">
        <v>5</v>
      </c>
      <c r="B56" s="111" t="s">
        <v>122</v>
      </c>
      <c r="C56" s="111" t="s">
        <v>121</v>
      </c>
      <c r="D56" s="111">
        <v>14300213</v>
      </c>
      <c r="E56" t="s">
        <v>170</v>
      </c>
      <c r="F56" s="101">
        <v>4137.281666666667</v>
      </c>
      <c r="G56" s="115">
        <v>1</v>
      </c>
      <c r="H56" s="101">
        <f t="shared" si="0"/>
        <v>4137.281666666667</v>
      </c>
    </row>
    <row r="57" spans="1:8" ht="12.75">
      <c r="A57">
        <v>5</v>
      </c>
      <c r="B57" s="111" t="s">
        <v>122</v>
      </c>
      <c r="C57" s="111" t="s">
        <v>121</v>
      </c>
      <c r="D57" s="111">
        <v>14300323</v>
      </c>
      <c r="E57" t="s">
        <v>171</v>
      </c>
      <c r="F57" s="101">
        <v>130.02</v>
      </c>
      <c r="G57" s="115">
        <v>1</v>
      </c>
      <c r="H57" s="101">
        <f t="shared" si="0"/>
        <v>130.02</v>
      </c>
    </row>
    <row r="58" spans="1:8" ht="12.75">
      <c r="A58">
        <v>5</v>
      </c>
      <c r="B58" s="111" t="s">
        <v>122</v>
      </c>
      <c r="C58" s="111" t="s">
        <v>121</v>
      </c>
      <c r="D58" s="111">
        <v>14300333</v>
      </c>
      <c r="E58" t="s">
        <v>172</v>
      </c>
      <c r="F58" s="101">
        <v>207499.96</v>
      </c>
      <c r="G58" s="115">
        <v>1</v>
      </c>
      <c r="H58" s="101">
        <f t="shared" si="0"/>
        <v>207499.96</v>
      </c>
    </row>
    <row r="59" spans="1:8" ht="12.75">
      <c r="A59">
        <v>5</v>
      </c>
      <c r="B59" s="111" t="s">
        <v>122</v>
      </c>
      <c r="C59" s="111" t="s">
        <v>121</v>
      </c>
      <c r="D59" s="111">
        <v>14300353</v>
      </c>
      <c r="E59" t="s">
        <v>173</v>
      </c>
      <c r="F59" s="101">
        <v>4067196.6950000003</v>
      </c>
      <c r="G59" s="115">
        <v>1</v>
      </c>
      <c r="H59" s="101">
        <f t="shared" si="0"/>
        <v>4067196.6950000003</v>
      </c>
    </row>
    <row r="60" spans="1:8" ht="12.75">
      <c r="A60">
        <v>5</v>
      </c>
      <c r="B60" s="111" t="s">
        <v>122</v>
      </c>
      <c r="C60" s="111" t="s">
        <v>121</v>
      </c>
      <c r="D60" s="111">
        <v>14300363</v>
      </c>
      <c r="E60" t="s">
        <v>174</v>
      </c>
      <c r="F60" s="101">
        <v>31509.926666666666</v>
      </c>
      <c r="G60" s="115">
        <v>1</v>
      </c>
      <c r="H60" s="101">
        <f t="shared" si="0"/>
        <v>31509.926666666666</v>
      </c>
    </row>
    <row r="61" spans="1:8" ht="12.75">
      <c r="A61">
        <v>5</v>
      </c>
      <c r="B61" s="111" t="s">
        <v>122</v>
      </c>
      <c r="C61" s="111" t="s">
        <v>121</v>
      </c>
      <c r="D61" s="111">
        <v>14300373</v>
      </c>
      <c r="E61" t="s">
        <v>175</v>
      </c>
      <c r="F61" s="101">
        <v>0</v>
      </c>
      <c r="G61" s="115">
        <v>1</v>
      </c>
      <c r="H61" s="101">
        <f t="shared" si="0"/>
        <v>0</v>
      </c>
    </row>
    <row r="62" spans="1:8" ht="12.75">
      <c r="A62">
        <v>5</v>
      </c>
      <c r="B62" s="111" t="s">
        <v>122</v>
      </c>
      <c r="C62" s="111" t="s">
        <v>121</v>
      </c>
      <c r="D62" s="111">
        <v>14300383</v>
      </c>
      <c r="E62" t="s">
        <v>176</v>
      </c>
      <c r="F62" s="101">
        <v>58426.77</v>
      </c>
      <c r="G62" s="115">
        <v>1</v>
      </c>
      <c r="H62" s="101">
        <f t="shared" si="0"/>
        <v>58426.77</v>
      </c>
    </row>
    <row r="63" spans="1:8" ht="12.75">
      <c r="A63">
        <v>5</v>
      </c>
      <c r="B63" s="111" t="s">
        <v>122</v>
      </c>
      <c r="C63" s="111" t="s">
        <v>121</v>
      </c>
      <c r="D63" s="111">
        <v>14300393</v>
      </c>
      <c r="E63" t="s">
        <v>177</v>
      </c>
      <c r="F63" s="101">
        <v>9712821.523749998</v>
      </c>
      <c r="G63" s="115">
        <v>1</v>
      </c>
      <c r="H63" s="101">
        <f t="shared" si="0"/>
        <v>9712821.523749998</v>
      </c>
    </row>
    <row r="64" spans="1:8" ht="12.75">
      <c r="A64">
        <v>5</v>
      </c>
      <c r="B64" s="111" t="s">
        <v>122</v>
      </c>
      <c r="C64" s="111" t="s">
        <v>121</v>
      </c>
      <c r="D64" s="111">
        <v>14300523</v>
      </c>
      <c r="E64" t="s">
        <v>178</v>
      </c>
      <c r="F64" s="101">
        <v>2387.0358333333334</v>
      </c>
      <c r="G64" s="115">
        <v>1</v>
      </c>
      <c r="H64" s="101">
        <f t="shared" si="0"/>
        <v>2387.0358333333334</v>
      </c>
    </row>
    <row r="65" spans="1:8" ht="12.75">
      <c r="A65">
        <v>5</v>
      </c>
      <c r="B65" s="111" t="s">
        <v>122</v>
      </c>
      <c r="C65" s="111" t="s">
        <v>121</v>
      </c>
      <c r="D65" s="111">
        <v>14300533</v>
      </c>
      <c r="E65" t="s">
        <v>179</v>
      </c>
      <c r="F65" s="101">
        <v>527554.5945833334</v>
      </c>
      <c r="G65" s="115">
        <v>1</v>
      </c>
      <c r="H65" s="101">
        <f t="shared" si="0"/>
        <v>527554.5945833334</v>
      </c>
    </row>
    <row r="66" spans="1:8" ht="12.75">
      <c r="A66">
        <v>5</v>
      </c>
      <c r="B66" s="111" t="s">
        <v>122</v>
      </c>
      <c r="C66" s="111" t="s">
        <v>121</v>
      </c>
      <c r="D66" s="111">
        <v>14300603</v>
      </c>
      <c r="E66" t="s">
        <v>180</v>
      </c>
      <c r="F66" s="101">
        <v>0</v>
      </c>
      <c r="G66" s="115">
        <v>1</v>
      </c>
      <c r="H66" s="101">
        <f t="shared" si="0"/>
        <v>0</v>
      </c>
    </row>
    <row r="67" spans="1:8" ht="12.75">
      <c r="A67">
        <v>5</v>
      </c>
      <c r="B67" s="111" t="s">
        <v>122</v>
      </c>
      <c r="C67" s="111" t="s">
        <v>121</v>
      </c>
      <c r="D67" s="111">
        <v>14300613</v>
      </c>
      <c r="E67" t="s">
        <v>181</v>
      </c>
      <c r="F67" s="101">
        <v>0</v>
      </c>
      <c r="G67" s="115">
        <v>1</v>
      </c>
      <c r="H67" s="101">
        <f t="shared" si="0"/>
        <v>0</v>
      </c>
    </row>
    <row r="68" spans="1:8" ht="12.75">
      <c r="A68">
        <v>5</v>
      </c>
      <c r="B68" s="111" t="s">
        <v>122</v>
      </c>
      <c r="C68" s="111" t="s">
        <v>121</v>
      </c>
      <c r="D68" s="111">
        <v>14300623</v>
      </c>
      <c r="E68" t="s">
        <v>182</v>
      </c>
      <c r="F68" s="101">
        <v>14099.482083333334</v>
      </c>
      <c r="G68" s="115">
        <v>1</v>
      </c>
      <c r="H68" s="101">
        <f t="shared" si="0"/>
        <v>14099.482083333334</v>
      </c>
    </row>
    <row r="69" spans="1:8" ht="12.75">
      <c r="A69">
        <v>5</v>
      </c>
      <c r="B69" s="111" t="s">
        <v>122</v>
      </c>
      <c r="C69" s="111" t="s">
        <v>121</v>
      </c>
      <c r="D69" s="111">
        <v>14400213</v>
      </c>
      <c r="E69" t="s">
        <v>183</v>
      </c>
      <c r="F69" s="101">
        <v>-609494.66375</v>
      </c>
      <c r="G69" s="115">
        <v>1</v>
      </c>
      <c r="H69" s="101">
        <f t="shared" si="0"/>
        <v>-609494.66375</v>
      </c>
    </row>
    <row r="70" spans="1:8" ht="12.75">
      <c r="A70">
        <v>5</v>
      </c>
      <c r="B70" s="111" t="s">
        <v>122</v>
      </c>
      <c r="C70" s="111" t="s">
        <v>121</v>
      </c>
      <c r="D70" s="111">
        <v>14400223</v>
      </c>
      <c r="E70" t="s">
        <v>184</v>
      </c>
      <c r="F70" s="101">
        <v>2377.5470833333334</v>
      </c>
      <c r="G70" s="115">
        <v>1</v>
      </c>
      <c r="H70" s="101">
        <f t="shared" si="0"/>
        <v>2377.5470833333334</v>
      </c>
    </row>
    <row r="71" spans="1:8" ht="12.75">
      <c r="A71">
        <v>5</v>
      </c>
      <c r="B71" s="111" t="s">
        <v>122</v>
      </c>
      <c r="C71" s="111" t="s">
        <v>121</v>
      </c>
      <c r="D71" s="111">
        <v>14400233</v>
      </c>
      <c r="E71" t="s">
        <v>185</v>
      </c>
      <c r="F71" s="101">
        <v>0</v>
      </c>
      <c r="G71" s="115">
        <v>1</v>
      </c>
      <c r="H71" s="101">
        <f t="shared" si="0"/>
        <v>0</v>
      </c>
    </row>
    <row r="72" spans="1:8" ht="12.75">
      <c r="A72">
        <v>5</v>
      </c>
      <c r="B72" s="111" t="s">
        <v>122</v>
      </c>
      <c r="C72" s="111" t="s">
        <v>121</v>
      </c>
      <c r="D72" s="111">
        <v>14400253</v>
      </c>
      <c r="E72" t="s">
        <v>186</v>
      </c>
      <c r="F72" s="101">
        <v>19379.124583333334</v>
      </c>
      <c r="G72" s="115">
        <v>1</v>
      </c>
      <c r="H72" s="101">
        <f t="shared" si="0"/>
        <v>19379.124583333334</v>
      </c>
    </row>
    <row r="73" spans="1:8" ht="12.75">
      <c r="A73">
        <v>5</v>
      </c>
      <c r="B73" s="111" t="s">
        <v>122</v>
      </c>
      <c r="C73" s="111" t="s">
        <v>121</v>
      </c>
      <c r="D73" s="111">
        <v>14400263</v>
      </c>
      <c r="E73" t="s">
        <v>187</v>
      </c>
      <c r="F73" s="101">
        <v>0</v>
      </c>
      <c r="G73" s="115">
        <v>1</v>
      </c>
      <c r="H73" s="101">
        <f aca="true" t="shared" si="1" ref="H73:H136">F73*G73</f>
        <v>0</v>
      </c>
    </row>
    <row r="74" spans="1:8" ht="12.75">
      <c r="A74">
        <v>5</v>
      </c>
      <c r="B74" s="111" t="s">
        <v>122</v>
      </c>
      <c r="C74" s="111" t="s">
        <v>121</v>
      </c>
      <c r="D74" s="111">
        <v>14400273</v>
      </c>
      <c r="E74" t="s">
        <v>188</v>
      </c>
      <c r="F74" s="101">
        <v>0</v>
      </c>
      <c r="G74" s="115">
        <v>1</v>
      </c>
      <c r="H74" s="101">
        <f t="shared" si="1"/>
        <v>0</v>
      </c>
    </row>
    <row r="75" spans="1:8" ht="12.75">
      <c r="A75">
        <v>5</v>
      </c>
      <c r="B75" s="111" t="s">
        <v>122</v>
      </c>
      <c r="C75" s="111" t="s">
        <v>121</v>
      </c>
      <c r="D75" s="111">
        <v>14400293</v>
      </c>
      <c r="E75" t="s">
        <v>189</v>
      </c>
      <c r="F75" s="101">
        <v>-527554.5945833334</v>
      </c>
      <c r="G75" s="115">
        <v>1</v>
      </c>
      <c r="H75" s="101">
        <f t="shared" si="1"/>
        <v>-527554.5945833334</v>
      </c>
    </row>
    <row r="76" spans="1:8" ht="12.75">
      <c r="A76">
        <v>5</v>
      </c>
      <c r="B76" s="111" t="s">
        <v>122</v>
      </c>
      <c r="C76" s="111" t="s">
        <v>121</v>
      </c>
      <c r="D76" s="111">
        <v>15400023</v>
      </c>
      <c r="E76" t="s">
        <v>190</v>
      </c>
      <c r="F76" s="101">
        <v>9230471.28375</v>
      </c>
      <c r="G76" s="115">
        <v>1</v>
      </c>
      <c r="H76" s="101">
        <f t="shared" si="1"/>
        <v>9230471.28375</v>
      </c>
    </row>
    <row r="77" spans="1:8" ht="12.75">
      <c r="A77">
        <v>5</v>
      </c>
      <c r="B77" s="111" t="s">
        <v>122</v>
      </c>
      <c r="C77" s="111" t="s">
        <v>121</v>
      </c>
      <c r="D77" s="111">
        <v>15400033</v>
      </c>
      <c r="E77" t="s">
        <v>191</v>
      </c>
      <c r="F77" s="101">
        <v>-9230363.32625</v>
      </c>
      <c r="G77" s="115">
        <v>1</v>
      </c>
      <c r="H77" s="101">
        <f t="shared" si="1"/>
        <v>-9230363.32625</v>
      </c>
    </row>
    <row r="78" spans="1:8" ht="12.75">
      <c r="A78">
        <v>5</v>
      </c>
      <c r="B78" s="111" t="s">
        <v>122</v>
      </c>
      <c r="C78" s="111" t="s">
        <v>121</v>
      </c>
      <c r="D78" s="111">
        <v>15400103</v>
      </c>
      <c r="E78" t="s">
        <v>192</v>
      </c>
      <c r="F78" s="101">
        <v>3114340.4766666666</v>
      </c>
      <c r="G78" s="115">
        <v>1</v>
      </c>
      <c r="H78" s="101">
        <f t="shared" si="1"/>
        <v>3114340.4766666666</v>
      </c>
    </row>
    <row r="79" spans="1:8" ht="12.75">
      <c r="A79">
        <v>5</v>
      </c>
      <c r="B79" s="111" t="s">
        <v>122</v>
      </c>
      <c r="C79" s="111" t="s">
        <v>121</v>
      </c>
      <c r="D79" s="111">
        <v>16300023</v>
      </c>
      <c r="E79" t="s">
        <v>193</v>
      </c>
      <c r="F79" s="101">
        <v>1794930.0158333331</v>
      </c>
      <c r="G79" s="115">
        <v>1</v>
      </c>
      <c r="H79" s="101">
        <f t="shared" si="1"/>
        <v>1794930.0158333331</v>
      </c>
    </row>
    <row r="80" spans="1:8" ht="12.75">
      <c r="A80">
        <v>5</v>
      </c>
      <c r="B80" s="111" t="s">
        <v>122</v>
      </c>
      <c r="C80" s="111" t="s">
        <v>121</v>
      </c>
      <c r="D80" s="111">
        <v>16300063</v>
      </c>
      <c r="E80" t="s">
        <v>194</v>
      </c>
      <c r="F80" s="101">
        <v>478505.0283333333</v>
      </c>
      <c r="G80" s="115">
        <v>1</v>
      </c>
      <c r="H80" s="101">
        <f t="shared" si="1"/>
        <v>478505.0283333333</v>
      </c>
    </row>
    <row r="81" spans="1:8" ht="12.75">
      <c r="A81">
        <v>5</v>
      </c>
      <c r="B81" s="111" t="s">
        <v>122</v>
      </c>
      <c r="C81" s="111" t="s">
        <v>121</v>
      </c>
      <c r="D81" s="111">
        <v>16300073</v>
      </c>
      <c r="E81" t="s">
        <v>195</v>
      </c>
      <c r="F81" s="101">
        <v>0</v>
      </c>
      <c r="G81" s="115">
        <v>1</v>
      </c>
      <c r="H81" s="101">
        <f t="shared" si="1"/>
        <v>0</v>
      </c>
    </row>
    <row r="82" spans="1:8" ht="12.75">
      <c r="A82">
        <v>5</v>
      </c>
      <c r="B82" s="111" t="s">
        <v>122</v>
      </c>
      <c r="C82" s="111" t="s">
        <v>121</v>
      </c>
      <c r="D82" s="111">
        <v>16300083</v>
      </c>
      <c r="E82" t="s">
        <v>196</v>
      </c>
      <c r="F82" s="101">
        <v>0</v>
      </c>
      <c r="G82" s="115">
        <v>1</v>
      </c>
      <c r="H82" s="101">
        <f t="shared" si="1"/>
        <v>0</v>
      </c>
    </row>
    <row r="83" spans="1:8" ht="12.75">
      <c r="A83">
        <v>5</v>
      </c>
      <c r="B83" s="111" t="s">
        <v>122</v>
      </c>
      <c r="C83" s="111" t="s">
        <v>121</v>
      </c>
      <c r="D83" s="111">
        <v>16500013</v>
      </c>
      <c r="E83" t="s">
        <v>197</v>
      </c>
      <c r="F83" s="101">
        <v>1014718.4725</v>
      </c>
      <c r="G83" s="115">
        <v>1</v>
      </c>
      <c r="H83" s="101">
        <f t="shared" si="1"/>
        <v>1014718.4725</v>
      </c>
    </row>
    <row r="84" spans="1:8" ht="12.75">
      <c r="A84">
        <v>5</v>
      </c>
      <c r="B84" s="111" t="s">
        <v>122</v>
      </c>
      <c r="C84" s="111" t="s">
        <v>121</v>
      </c>
      <c r="D84" s="111">
        <v>16500033</v>
      </c>
      <c r="E84" t="s">
        <v>198</v>
      </c>
      <c r="F84" s="101">
        <v>10705.858333333335</v>
      </c>
      <c r="G84" s="115">
        <v>1</v>
      </c>
      <c r="H84" s="101">
        <f t="shared" si="1"/>
        <v>10705.858333333335</v>
      </c>
    </row>
    <row r="85" spans="1:8" ht="12.75">
      <c r="A85">
        <v>5</v>
      </c>
      <c r="B85" s="111" t="s">
        <v>122</v>
      </c>
      <c r="C85" s="111" t="s">
        <v>121</v>
      </c>
      <c r="D85" s="111">
        <v>16500043</v>
      </c>
      <c r="E85" t="s">
        <v>199</v>
      </c>
      <c r="F85" s="101">
        <v>934353.1987500001</v>
      </c>
      <c r="G85" s="115">
        <v>1</v>
      </c>
      <c r="H85" s="101">
        <f t="shared" si="1"/>
        <v>934353.1987500001</v>
      </c>
    </row>
    <row r="86" spans="1:8" ht="12.75">
      <c r="A86">
        <v>5</v>
      </c>
      <c r="B86" s="111" t="s">
        <v>122</v>
      </c>
      <c r="C86" s="111" t="s">
        <v>121</v>
      </c>
      <c r="D86" s="111">
        <v>16500063</v>
      </c>
      <c r="E86" t="s">
        <v>200</v>
      </c>
      <c r="F86" s="101">
        <v>80966.38166666665</v>
      </c>
      <c r="G86" s="115">
        <v>1</v>
      </c>
      <c r="H86" s="101">
        <f t="shared" si="1"/>
        <v>80966.38166666665</v>
      </c>
    </row>
    <row r="87" spans="1:8" ht="12.75">
      <c r="A87">
        <v>5</v>
      </c>
      <c r="B87" s="111" t="s">
        <v>122</v>
      </c>
      <c r="C87" s="111" t="s">
        <v>121</v>
      </c>
      <c r="D87" s="111">
        <v>16500073</v>
      </c>
      <c r="E87" t="s">
        <v>201</v>
      </c>
      <c r="F87" s="101">
        <v>44667.39875</v>
      </c>
      <c r="G87" s="115">
        <v>1</v>
      </c>
      <c r="H87" s="101">
        <f t="shared" si="1"/>
        <v>44667.39875</v>
      </c>
    </row>
    <row r="88" spans="1:8" ht="12.75">
      <c r="A88">
        <v>5</v>
      </c>
      <c r="B88" s="111" t="s">
        <v>122</v>
      </c>
      <c r="C88" s="111" t="s">
        <v>121</v>
      </c>
      <c r="D88" s="111">
        <v>16500083</v>
      </c>
      <c r="E88" t="s">
        <v>202</v>
      </c>
      <c r="F88" s="101">
        <v>837415.9979166667</v>
      </c>
      <c r="G88" s="115">
        <v>1</v>
      </c>
      <c r="H88" s="101">
        <f t="shared" si="1"/>
        <v>837415.9979166667</v>
      </c>
    </row>
    <row r="89" spans="1:8" ht="12.75">
      <c r="A89">
        <v>5</v>
      </c>
      <c r="B89" s="111" t="s">
        <v>122</v>
      </c>
      <c r="C89" s="111" t="s">
        <v>121</v>
      </c>
      <c r="D89" s="111">
        <v>16500093</v>
      </c>
      <c r="E89" t="s">
        <v>203</v>
      </c>
      <c r="F89" s="101">
        <v>11148.315</v>
      </c>
      <c r="G89" s="115">
        <v>1</v>
      </c>
      <c r="H89" s="101">
        <f t="shared" si="1"/>
        <v>11148.315</v>
      </c>
    </row>
    <row r="90" spans="1:8" ht="12.75">
      <c r="A90">
        <v>5</v>
      </c>
      <c r="B90" s="111" t="s">
        <v>122</v>
      </c>
      <c r="C90" s="111" t="s">
        <v>121</v>
      </c>
      <c r="D90" s="111">
        <v>16500103</v>
      </c>
      <c r="E90" t="s">
        <v>204</v>
      </c>
      <c r="F90" s="101">
        <v>32083.34041666667</v>
      </c>
      <c r="G90" s="115">
        <v>1</v>
      </c>
      <c r="H90" s="101">
        <f t="shared" si="1"/>
        <v>32083.34041666667</v>
      </c>
    </row>
    <row r="91" spans="1:8" ht="12.75">
      <c r="A91">
        <v>5</v>
      </c>
      <c r="B91" s="111" t="s">
        <v>122</v>
      </c>
      <c r="C91" s="111" t="s">
        <v>121</v>
      </c>
      <c r="D91" s="111">
        <v>16500113</v>
      </c>
      <c r="E91" t="s">
        <v>205</v>
      </c>
      <c r="F91" s="101">
        <v>166918.125</v>
      </c>
      <c r="G91" s="115">
        <v>1</v>
      </c>
      <c r="H91" s="101">
        <f t="shared" si="1"/>
        <v>166918.125</v>
      </c>
    </row>
    <row r="92" spans="1:8" ht="12.75">
      <c r="A92">
        <v>5</v>
      </c>
      <c r="B92" s="111" t="s">
        <v>122</v>
      </c>
      <c r="C92" s="111" t="s">
        <v>121</v>
      </c>
      <c r="D92" s="111">
        <v>16500123</v>
      </c>
      <c r="E92" t="s">
        <v>206</v>
      </c>
      <c r="F92" s="101">
        <v>265492.9358333333</v>
      </c>
      <c r="G92" s="115">
        <v>1</v>
      </c>
      <c r="H92" s="101">
        <f t="shared" si="1"/>
        <v>265492.9358333333</v>
      </c>
    </row>
    <row r="93" spans="1:8" ht="12.75">
      <c r="A93">
        <v>5</v>
      </c>
      <c r="B93" s="111" t="s">
        <v>122</v>
      </c>
      <c r="C93" s="111" t="s">
        <v>121</v>
      </c>
      <c r="D93" s="111">
        <v>16500253</v>
      </c>
      <c r="E93" t="s">
        <v>207</v>
      </c>
      <c r="F93" s="101">
        <v>12176.453333333331</v>
      </c>
      <c r="G93" s="115">
        <v>1</v>
      </c>
      <c r="H93" s="101">
        <f t="shared" si="1"/>
        <v>12176.453333333331</v>
      </c>
    </row>
    <row r="94" spans="1:8" ht="12.75">
      <c r="A94">
        <v>5</v>
      </c>
      <c r="B94" s="111" t="s">
        <v>122</v>
      </c>
      <c r="C94" s="111" t="s">
        <v>121</v>
      </c>
      <c r="D94" s="111">
        <v>16500263</v>
      </c>
      <c r="E94" t="s">
        <v>208</v>
      </c>
      <c r="F94" s="101">
        <v>0</v>
      </c>
      <c r="G94" s="115">
        <v>1</v>
      </c>
      <c r="H94" s="101">
        <f t="shared" si="1"/>
        <v>0</v>
      </c>
    </row>
    <row r="95" spans="1:8" ht="12.75">
      <c r="A95">
        <v>5</v>
      </c>
      <c r="B95" s="111" t="s">
        <v>122</v>
      </c>
      <c r="C95" s="111" t="s">
        <v>121</v>
      </c>
      <c r="D95" s="111">
        <v>16500283</v>
      </c>
      <c r="E95" t="s">
        <v>209</v>
      </c>
      <c r="F95" s="101">
        <v>474538.71208333335</v>
      </c>
      <c r="G95" s="115">
        <v>1</v>
      </c>
      <c r="H95" s="101">
        <f t="shared" si="1"/>
        <v>474538.71208333335</v>
      </c>
    </row>
    <row r="96" spans="1:8" ht="12.75">
      <c r="A96">
        <v>5</v>
      </c>
      <c r="B96" s="111" t="s">
        <v>122</v>
      </c>
      <c r="C96" s="111" t="s">
        <v>121</v>
      </c>
      <c r="D96" s="111">
        <v>16500313</v>
      </c>
      <c r="E96" t="s">
        <v>210</v>
      </c>
      <c r="F96" s="101">
        <v>224601.95291666666</v>
      </c>
      <c r="G96" s="115">
        <v>1</v>
      </c>
      <c r="H96" s="101">
        <f t="shared" si="1"/>
        <v>224601.95291666666</v>
      </c>
    </row>
    <row r="97" spans="1:8" ht="12.75">
      <c r="A97">
        <v>5</v>
      </c>
      <c r="B97" s="111" t="s">
        <v>122</v>
      </c>
      <c r="C97" s="111" t="s">
        <v>121</v>
      </c>
      <c r="D97" s="111">
        <v>16500333</v>
      </c>
      <c r="E97" t="s">
        <v>211</v>
      </c>
      <c r="F97" s="101">
        <v>1553.75</v>
      </c>
      <c r="G97" s="115">
        <v>1</v>
      </c>
      <c r="H97" s="101">
        <f t="shared" si="1"/>
        <v>1553.75</v>
      </c>
    </row>
    <row r="98" spans="1:8" ht="12.75">
      <c r="A98">
        <v>5</v>
      </c>
      <c r="B98" s="111" t="s">
        <v>122</v>
      </c>
      <c r="C98" s="111" t="s">
        <v>121</v>
      </c>
      <c r="D98" s="111">
        <v>16500343</v>
      </c>
      <c r="E98" t="s">
        <v>212</v>
      </c>
      <c r="F98" s="101">
        <v>15363.672083333333</v>
      </c>
      <c r="G98" s="115">
        <v>1</v>
      </c>
      <c r="H98" s="101">
        <f t="shared" si="1"/>
        <v>15363.672083333333</v>
      </c>
    </row>
    <row r="99" spans="1:8" ht="12.75">
      <c r="A99">
        <v>5</v>
      </c>
      <c r="B99" s="111" t="s">
        <v>122</v>
      </c>
      <c r="C99" s="111" t="s">
        <v>121</v>
      </c>
      <c r="D99" s="111">
        <v>16500373</v>
      </c>
      <c r="E99" t="s">
        <v>213</v>
      </c>
      <c r="F99" s="101">
        <v>778681.4783333335</v>
      </c>
      <c r="G99" s="115">
        <v>1</v>
      </c>
      <c r="H99" s="101">
        <f t="shared" si="1"/>
        <v>778681.4783333335</v>
      </c>
    </row>
    <row r="100" spans="1:8" ht="12.75">
      <c r="A100">
        <v>5</v>
      </c>
      <c r="B100" s="111" t="s">
        <v>122</v>
      </c>
      <c r="C100" s="111" t="s">
        <v>121</v>
      </c>
      <c r="D100" s="111">
        <v>16500383</v>
      </c>
      <c r="E100" t="s">
        <v>214</v>
      </c>
      <c r="F100" s="101">
        <v>27153.715833333335</v>
      </c>
      <c r="G100" s="115">
        <v>1</v>
      </c>
      <c r="H100" s="101">
        <f t="shared" si="1"/>
        <v>27153.715833333335</v>
      </c>
    </row>
    <row r="101" spans="1:8" ht="12.75">
      <c r="A101">
        <v>5</v>
      </c>
      <c r="B101" s="111" t="s">
        <v>122</v>
      </c>
      <c r="C101" s="111" t="s">
        <v>121</v>
      </c>
      <c r="D101" s="111">
        <v>16500393</v>
      </c>
      <c r="E101" t="s">
        <v>215</v>
      </c>
      <c r="F101" s="101">
        <v>0</v>
      </c>
      <c r="G101" s="115">
        <v>1</v>
      </c>
      <c r="H101" s="101">
        <f t="shared" si="1"/>
        <v>0</v>
      </c>
    </row>
    <row r="102" spans="1:8" ht="12.75">
      <c r="A102">
        <v>5</v>
      </c>
      <c r="B102" s="111" t="s">
        <v>122</v>
      </c>
      <c r="C102" s="111" t="s">
        <v>121</v>
      </c>
      <c r="D102" s="111">
        <v>16500553</v>
      </c>
      <c r="E102" t="s">
        <v>216</v>
      </c>
      <c r="F102" s="101">
        <v>347092.9058333333</v>
      </c>
      <c r="G102" s="115">
        <v>1</v>
      </c>
      <c r="H102" s="101">
        <f t="shared" si="1"/>
        <v>347092.9058333333</v>
      </c>
    </row>
    <row r="103" spans="1:8" ht="12.75">
      <c r="A103">
        <v>5</v>
      </c>
      <c r="B103" s="111" t="s">
        <v>122</v>
      </c>
      <c r="C103" s="111" t="s">
        <v>121</v>
      </c>
      <c r="D103" s="111">
        <v>16500563</v>
      </c>
      <c r="E103" t="s">
        <v>217</v>
      </c>
      <c r="F103" s="101">
        <v>101185.53500000002</v>
      </c>
      <c r="G103" s="115">
        <v>1</v>
      </c>
      <c r="H103" s="101">
        <f t="shared" si="1"/>
        <v>101185.53500000002</v>
      </c>
    </row>
    <row r="104" spans="1:8" ht="12.75">
      <c r="A104">
        <v>5</v>
      </c>
      <c r="B104" s="111" t="s">
        <v>122</v>
      </c>
      <c r="C104" s="111" t="s">
        <v>121</v>
      </c>
      <c r="D104" s="111">
        <v>16500573</v>
      </c>
      <c r="E104" t="s">
        <v>218</v>
      </c>
      <c r="F104" s="101">
        <v>25392.544583333325</v>
      </c>
      <c r="G104" s="115">
        <v>1</v>
      </c>
      <c r="H104" s="101">
        <f t="shared" si="1"/>
        <v>25392.544583333325</v>
      </c>
    </row>
    <row r="105" spans="1:8" ht="12.75">
      <c r="A105">
        <v>5</v>
      </c>
      <c r="B105" s="111" t="s">
        <v>122</v>
      </c>
      <c r="C105" s="111" t="s">
        <v>121</v>
      </c>
      <c r="D105" s="111">
        <v>16500623</v>
      </c>
      <c r="E105" t="s">
        <v>219</v>
      </c>
      <c r="F105" s="101">
        <v>14875.842916666663</v>
      </c>
      <c r="G105" s="115">
        <v>1</v>
      </c>
      <c r="H105" s="101">
        <f t="shared" si="1"/>
        <v>14875.842916666663</v>
      </c>
    </row>
    <row r="106" spans="1:8" ht="12.75">
      <c r="A106">
        <v>5</v>
      </c>
      <c r="B106" s="111" t="s">
        <v>122</v>
      </c>
      <c r="C106" s="111" t="s">
        <v>121</v>
      </c>
      <c r="D106" s="111">
        <v>16500633</v>
      </c>
      <c r="E106" t="s">
        <v>220</v>
      </c>
      <c r="F106" s="101">
        <v>104431.65583333334</v>
      </c>
      <c r="G106" s="115">
        <v>1</v>
      </c>
      <c r="H106" s="101">
        <f t="shared" si="1"/>
        <v>104431.65583333334</v>
      </c>
    </row>
    <row r="107" spans="1:8" ht="12.75">
      <c r="A107">
        <v>5</v>
      </c>
      <c r="B107" s="111" t="s">
        <v>122</v>
      </c>
      <c r="C107" s="111" t="s">
        <v>121</v>
      </c>
      <c r="D107" s="111">
        <v>16500713</v>
      </c>
      <c r="E107" t="s">
        <v>221</v>
      </c>
      <c r="F107" s="101">
        <v>114164.59458333334</v>
      </c>
      <c r="G107" s="115">
        <v>1</v>
      </c>
      <c r="H107" s="101">
        <f t="shared" si="1"/>
        <v>114164.59458333334</v>
      </c>
    </row>
    <row r="108" spans="1:8" ht="12.75">
      <c r="A108">
        <v>5</v>
      </c>
      <c r="B108" s="111" t="s">
        <v>122</v>
      </c>
      <c r="C108" s="111" t="s">
        <v>121</v>
      </c>
      <c r="D108" s="111">
        <v>16501003</v>
      </c>
      <c r="E108" t="s">
        <v>222</v>
      </c>
      <c r="F108" s="101">
        <v>57785.65750000001</v>
      </c>
      <c r="G108" s="115">
        <v>1</v>
      </c>
      <c r="H108" s="101">
        <f t="shared" si="1"/>
        <v>57785.65750000001</v>
      </c>
    </row>
    <row r="109" spans="1:8" ht="12.75">
      <c r="A109">
        <v>5</v>
      </c>
      <c r="B109" s="111" t="s">
        <v>122</v>
      </c>
      <c r="C109" s="111" t="s">
        <v>121</v>
      </c>
      <c r="D109" s="111">
        <v>16501013</v>
      </c>
      <c r="E109" t="s">
        <v>223</v>
      </c>
      <c r="F109" s="101">
        <v>7134.463333333333</v>
      </c>
      <c r="G109" s="115">
        <v>1</v>
      </c>
      <c r="H109" s="101">
        <f t="shared" si="1"/>
        <v>7134.463333333333</v>
      </c>
    </row>
    <row r="110" spans="1:8" ht="12.75">
      <c r="A110">
        <v>5</v>
      </c>
      <c r="B110" s="111" t="s">
        <v>122</v>
      </c>
      <c r="C110" s="111" t="s">
        <v>121</v>
      </c>
      <c r="D110" s="111">
        <v>18400013</v>
      </c>
      <c r="E110" t="s">
        <v>224</v>
      </c>
      <c r="F110" s="101">
        <v>-549676.2029166666</v>
      </c>
      <c r="G110" s="115">
        <v>1</v>
      </c>
      <c r="H110" s="101">
        <f t="shared" si="1"/>
        <v>-549676.2029166666</v>
      </c>
    </row>
    <row r="111" spans="1:8" ht="12.75">
      <c r="A111">
        <v>5</v>
      </c>
      <c r="B111" s="111" t="s">
        <v>122</v>
      </c>
      <c r="C111" s="111" t="s">
        <v>121</v>
      </c>
      <c r="D111" s="111">
        <v>18400123</v>
      </c>
      <c r="E111" t="s">
        <v>225</v>
      </c>
      <c r="F111" s="101">
        <v>160924.95208333337</v>
      </c>
      <c r="G111" s="115">
        <v>1</v>
      </c>
      <c r="H111" s="101">
        <f t="shared" si="1"/>
        <v>160924.95208333337</v>
      </c>
    </row>
    <row r="112" spans="1:8" ht="12.75">
      <c r="A112">
        <v>5</v>
      </c>
      <c r="B112" s="111" t="s">
        <v>122</v>
      </c>
      <c r="C112" s="111" t="s">
        <v>121</v>
      </c>
      <c r="D112" s="111">
        <v>18400143</v>
      </c>
      <c r="E112" t="s">
        <v>226</v>
      </c>
      <c r="F112" s="101">
        <v>-378300.2458333334</v>
      </c>
      <c r="G112" s="115">
        <v>1</v>
      </c>
      <c r="H112" s="101">
        <f t="shared" si="1"/>
        <v>-378300.2458333334</v>
      </c>
    </row>
    <row r="113" spans="1:8" ht="12.75">
      <c r="A113">
        <v>5</v>
      </c>
      <c r="B113" s="111" t="s">
        <v>122</v>
      </c>
      <c r="C113" s="111" t="s">
        <v>121</v>
      </c>
      <c r="D113" s="111">
        <v>18400153</v>
      </c>
      <c r="E113" t="s">
        <v>227</v>
      </c>
      <c r="F113" s="101">
        <v>0</v>
      </c>
      <c r="G113" s="115">
        <v>1</v>
      </c>
      <c r="H113" s="101">
        <f t="shared" si="1"/>
        <v>0</v>
      </c>
    </row>
    <row r="114" spans="1:8" ht="12.75">
      <c r="A114">
        <v>5</v>
      </c>
      <c r="B114" s="111" t="s">
        <v>122</v>
      </c>
      <c r="C114" s="111" t="s">
        <v>121</v>
      </c>
      <c r="D114" s="111">
        <v>18400223</v>
      </c>
      <c r="E114" t="s">
        <v>228</v>
      </c>
      <c r="F114" s="101">
        <v>0</v>
      </c>
      <c r="G114" s="115">
        <v>1</v>
      </c>
      <c r="H114" s="101">
        <f t="shared" si="1"/>
        <v>0</v>
      </c>
    </row>
    <row r="115" spans="1:8" ht="12.75">
      <c r="A115">
        <v>5</v>
      </c>
      <c r="B115" s="111" t="s">
        <v>122</v>
      </c>
      <c r="C115" s="111" t="s">
        <v>121</v>
      </c>
      <c r="D115" s="111">
        <v>18400483</v>
      </c>
      <c r="E115" t="s">
        <v>229</v>
      </c>
      <c r="F115" s="101">
        <v>631723.2320833333</v>
      </c>
      <c r="G115" s="115">
        <v>1</v>
      </c>
      <c r="H115" s="101">
        <f t="shared" si="1"/>
        <v>631723.2320833333</v>
      </c>
    </row>
    <row r="116" spans="1:8" ht="12.75">
      <c r="A116">
        <v>5</v>
      </c>
      <c r="B116" s="111" t="s">
        <v>122</v>
      </c>
      <c r="C116" s="111" t="s">
        <v>121</v>
      </c>
      <c r="D116" s="111">
        <v>18400703</v>
      </c>
      <c r="E116" t="s">
        <v>230</v>
      </c>
      <c r="F116" s="101">
        <v>0</v>
      </c>
      <c r="G116" s="115">
        <v>1</v>
      </c>
      <c r="H116" s="101">
        <f t="shared" si="1"/>
        <v>0</v>
      </c>
    </row>
    <row r="117" spans="1:8" ht="12.75">
      <c r="A117">
        <v>5</v>
      </c>
      <c r="B117" s="111" t="s">
        <v>122</v>
      </c>
      <c r="C117" s="111" t="s">
        <v>121</v>
      </c>
      <c r="D117" s="111">
        <v>18401013</v>
      </c>
      <c r="E117" t="s">
        <v>231</v>
      </c>
      <c r="F117" s="101">
        <v>0</v>
      </c>
      <c r="G117" s="115">
        <v>1</v>
      </c>
      <c r="H117" s="101">
        <f t="shared" si="1"/>
        <v>0</v>
      </c>
    </row>
    <row r="118" spans="1:8" ht="12.75">
      <c r="A118">
        <v>5</v>
      </c>
      <c r="B118" s="111" t="s">
        <v>122</v>
      </c>
      <c r="C118" s="111" t="s">
        <v>121</v>
      </c>
      <c r="D118" s="111">
        <v>18401023</v>
      </c>
      <c r="E118" t="s">
        <v>232</v>
      </c>
      <c r="F118" s="101">
        <v>17.266666666666666</v>
      </c>
      <c r="G118" s="115">
        <v>1</v>
      </c>
      <c r="H118" s="101">
        <f t="shared" si="1"/>
        <v>17.266666666666666</v>
      </c>
    </row>
    <row r="119" spans="1:8" ht="12.75">
      <c r="A119">
        <v>5</v>
      </c>
      <c r="B119" s="111" t="s">
        <v>122</v>
      </c>
      <c r="C119" s="111" t="s">
        <v>121</v>
      </c>
      <c r="D119" s="111">
        <v>18401033</v>
      </c>
      <c r="E119" t="s">
        <v>233</v>
      </c>
      <c r="F119" s="101">
        <v>-6890.587500000001</v>
      </c>
      <c r="G119" s="115">
        <v>1</v>
      </c>
      <c r="H119" s="101">
        <f t="shared" si="1"/>
        <v>-6890.587500000001</v>
      </c>
    </row>
    <row r="120" spans="1:8" ht="12.75">
      <c r="A120">
        <v>5</v>
      </c>
      <c r="B120" s="111" t="s">
        <v>122</v>
      </c>
      <c r="C120" s="111" t="s">
        <v>121</v>
      </c>
      <c r="D120" s="111">
        <v>18401063</v>
      </c>
      <c r="E120" t="s">
        <v>234</v>
      </c>
      <c r="F120" s="101">
        <v>0</v>
      </c>
      <c r="G120" s="115">
        <v>1</v>
      </c>
      <c r="H120" s="101">
        <f t="shared" si="1"/>
        <v>0</v>
      </c>
    </row>
    <row r="121" spans="1:8" ht="12.75">
      <c r="A121">
        <v>5</v>
      </c>
      <c r="B121" s="111" t="s">
        <v>122</v>
      </c>
      <c r="C121" s="111" t="s">
        <v>121</v>
      </c>
      <c r="D121" s="111">
        <v>18600053</v>
      </c>
      <c r="E121" t="s">
        <v>235</v>
      </c>
      <c r="F121" s="101">
        <v>999283.3295833335</v>
      </c>
      <c r="G121" s="115">
        <v>1</v>
      </c>
      <c r="H121" s="101">
        <f t="shared" si="1"/>
        <v>999283.3295833335</v>
      </c>
    </row>
    <row r="122" spans="1:8" ht="12.75">
      <c r="A122">
        <v>5</v>
      </c>
      <c r="B122" s="111" t="s">
        <v>122</v>
      </c>
      <c r="C122" s="111" t="s">
        <v>121</v>
      </c>
      <c r="D122" s="111">
        <v>18700003</v>
      </c>
      <c r="E122" t="s">
        <v>236</v>
      </c>
      <c r="F122" s="101">
        <v>497515.2379166666</v>
      </c>
      <c r="G122" s="115">
        <v>1</v>
      </c>
      <c r="H122" s="101">
        <f t="shared" si="1"/>
        <v>497515.2379166666</v>
      </c>
    </row>
    <row r="123" spans="1:8" ht="12.75">
      <c r="A123">
        <v>5</v>
      </c>
      <c r="B123" s="111" t="s">
        <v>122</v>
      </c>
      <c r="C123" s="111" t="s">
        <v>121</v>
      </c>
      <c r="D123" s="111">
        <v>19000003</v>
      </c>
      <c r="E123" t="s">
        <v>237</v>
      </c>
      <c r="F123" s="101">
        <v>12501474.996666668</v>
      </c>
      <c r="G123" s="115">
        <v>1</v>
      </c>
      <c r="H123" s="101">
        <f t="shared" si="1"/>
        <v>12501474.996666668</v>
      </c>
    </row>
    <row r="124" spans="1:8" ht="12.75">
      <c r="A124">
        <v>5</v>
      </c>
      <c r="B124" s="111" t="s">
        <v>122</v>
      </c>
      <c r="C124" s="111" t="s">
        <v>121</v>
      </c>
      <c r="D124" s="111">
        <v>19000013</v>
      </c>
      <c r="E124" t="s">
        <v>238</v>
      </c>
      <c r="F124" s="101">
        <v>4504876.125</v>
      </c>
      <c r="G124" s="115">
        <v>1</v>
      </c>
      <c r="H124" s="101">
        <f t="shared" si="1"/>
        <v>4504876.125</v>
      </c>
    </row>
    <row r="125" spans="1:8" ht="12.75">
      <c r="A125">
        <v>5</v>
      </c>
      <c r="B125" s="111" t="s">
        <v>122</v>
      </c>
      <c r="C125" s="111" t="s">
        <v>121</v>
      </c>
      <c r="D125" s="111">
        <v>19000023</v>
      </c>
      <c r="E125" t="s">
        <v>239</v>
      </c>
      <c r="F125" s="101">
        <v>2691000</v>
      </c>
      <c r="G125" s="115">
        <v>1</v>
      </c>
      <c r="H125" s="101">
        <f t="shared" si="1"/>
        <v>2691000</v>
      </c>
    </row>
    <row r="126" spans="1:8" ht="12.75">
      <c r="A126">
        <v>5</v>
      </c>
      <c r="B126" s="111" t="s">
        <v>122</v>
      </c>
      <c r="C126" s="111" t="s">
        <v>121</v>
      </c>
      <c r="D126" s="111">
        <v>19000073</v>
      </c>
      <c r="E126" t="s">
        <v>240</v>
      </c>
      <c r="F126" s="101">
        <v>516057</v>
      </c>
      <c r="G126" s="115">
        <v>1</v>
      </c>
      <c r="H126" s="101">
        <f t="shared" si="1"/>
        <v>516057</v>
      </c>
    </row>
    <row r="127" spans="1:8" ht="12.75">
      <c r="A127">
        <v>5</v>
      </c>
      <c r="B127" s="111" t="s">
        <v>122</v>
      </c>
      <c r="C127" s="111" t="s">
        <v>121</v>
      </c>
      <c r="D127" s="111">
        <v>19000123</v>
      </c>
      <c r="E127" t="s">
        <v>241</v>
      </c>
      <c r="F127" s="101">
        <v>-3573.125</v>
      </c>
      <c r="G127" s="115">
        <v>1</v>
      </c>
      <c r="H127" s="101">
        <f t="shared" si="1"/>
        <v>-3573.125</v>
      </c>
    </row>
    <row r="128" spans="1:8" ht="12.75">
      <c r="A128">
        <v>5</v>
      </c>
      <c r="B128" s="111" t="s">
        <v>122</v>
      </c>
      <c r="C128" s="111" t="s">
        <v>121</v>
      </c>
      <c r="D128" s="111">
        <v>19000233</v>
      </c>
      <c r="E128" t="s">
        <v>242</v>
      </c>
      <c r="F128" s="101">
        <v>0</v>
      </c>
      <c r="G128" s="115">
        <v>1</v>
      </c>
      <c r="H128" s="101">
        <f t="shared" si="1"/>
        <v>0</v>
      </c>
    </row>
    <row r="129" spans="1:8" ht="12.75">
      <c r="A129">
        <v>5</v>
      </c>
      <c r="B129" s="111" t="s">
        <v>122</v>
      </c>
      <c r="C129" s="111" t="s">
        <v>121</v>
      </c>
      <c r="D129" s="111">
        <v>19000243</v>
      </c>
      <c r="E129" t="s">
        <v>243</v>
      </c>
      <c r="F129" s="101">
        <v>0</v>
      </c>
      <c r="G129" s="115">
        <v>1</v>
      </c>
      <c r="H129" s="101">
        <f t="shared" si="1"/>
        <v>0</v>
      </c>
    </row>
    <row r="130" spans="1:8" ht="12.75">
      <c r="A130">
        <v>5</v>
      </c>
      <c r="B130" s="111" t="s">
        <v>122</v>
      </c>
      <c r="C130" s="111" t="s">
        <v>121</v>
      </c>
      <c r="D130" s="111">
        <v>19000293</v>
      </c>
      <c r="E130" t="s">
        <v>244</v>
      </c>
      <c r="F130" s="101">
        <v>0</v>
      </c>
      <c r="G130" s="115">
        <v>1</v>
      </c>
      <c r="H130" s="101">
        <f t="shared" si="1"/>
        <v>0</v>
      </c>
    </row>
    <row r="131" spans="1:8" ht="12.75">
      <c r="A131">
        <v>5</v>
      </c>
      <c r="B131" s="111" t="s">
        <v>122</v>
      </c>
      <c r="C131" s="111" t="s">
        <v>121</v>
      </c>
      <c r="D131" s="111">
        <v>19000383</v>
      </c>
      <c r="E131" t="s">
        <v>245</v>
      </c>
      <c r="F131" s="101">
        <v>0</v>
      </c>
      <c r="G131" s="115">
        <v>1</v>
      </c>
      <c r="H131" s="101">
        <f t="shared" si="1"/>
        <v>0</v>
      </c>
    </row>
    <row r="132" spans="1:8" ht="12.75">
      <c r="A132">
        <v>5</v>
      </c>
      <c r="B132" s="111" t="s">
        <v>122</v>
      </c>
      <c r="C132" s="111" t="s">
        <v>121</v>
      </c>
      <c r="D132" s="111">
        <v>19000431</v>
      </c>
      <c r="E132" t="s">
        <v>246</v>
      </c>
      <c r="F132" s="101">
        <v>0</v>
      </c>
      <c r="G132" s="115">
        <v>1</v>
      </c>
      <c r="H132" s="101">
        <f t="shared" si="1"/>
        <v>0</v>
      </c>
    </row>
    <row r="133" spans="1:8" ht="12.75">
      <c r="A133">
        <v>5</v>
      </c>
      <c r="B133" s="111" t="s">
        <v>122</v>
      </c>
      <c r="C133" s="111" t="s">
        <v>121</v>
      </c>
      <c r="D133" s="111">
        <v>19000461</v>
      </c>
      <c r="E133" t="s">
        <v>247</v>
      </c>
      <c r="F133" s="101">
        <v>2345024</v>
      </c>
      <c r="G133" s="115">
        <v>1</v>
      </c>
      <c r="H133" s="101">
        <f t="shared" si="1"/>
        <v>2345024</v>
      </c>
    </row>
    <row r="134" spans="1:8" ht="12.75">
      <c r="A134">
        <v>5</v>
      </c>
      <c r="B134" s="111" t="s">
        <v>122</v>
      </c>
      <c r="C134" s="111" t="s">
        <v>121</v>
      </c>
      <c r="D134" s="111">
        <v>19000543</v>
      </c>
      <c r="E134" t="s">
        <v>248</v>
      </c>
      <c r="F134" s="101">
        <v>1931416.6666666667</v>
      </c>
      <c r="G134" s="115">
        <v>1</v>
      </c>
      <c r="H134" s="101">
        <f t="shared" si="1"/>
        <v>1931416.6666666667</v>
      </c>
    </row>
    <row r="135" spans="1:8" ht="12.75">
      <c r="A135">
        <v>5</v>
      </c>
      <c r="B135" s="111" t="s">
        <v>122</v>
      </c>
      <c r="C135" s="111" t="s">
        <v>121</v>
      </c>
      <c r="D135" s="111">
        <v>19000582</v>
      </c>
      <c r="E135" t="s">
        <v>249</v>
      </c>
      <c r="F135" s="101">
        <v>0</v>
      </c>
      <c r="G135" s="115">
        <v>1</v>
      </c>
      <c r="H135" s="101">
        <f t="shared" si="1"/>
        <v>0</v>
      </c>
    </row>
    <row r="136" spans="1:8" ht="12.75">
      <c r="A136">
        <v>5</v>
      </c>
      <c r="B136" s="111" t="s">
        <v>122</v>
      </c>
      <c r="C136" s="111" t="s">
        <v>121</v>
      </c>
      <c r="D136" s="111">
        <v>23200033</v>
      </c>
      <c r="E136" t="s">
        <v>250</v>
      </c>
      <c r="F136" s="101">
        <v>-881514.09625</v>
      </c>
      <c r="G136" s="115">
        <v>1</v>
      </c>
      <c r="H136" s="101">
        <f t="shared" si="1"/>
        <v>-881514.09625</v>
      </c>
    </row>
    <row r="137" spans="1:8" ht="12.75">
      <c r="A137">
        <v>5</v>
      </c>
      <c r="B137" s="111" t="s">
        <v>122</v>
      </c>
      <c r="C137" s="111" t="s">
        <v>121</v>
      </c>
      <c r="D137" s="111">
        <v>23200063</v>
      </c>
      <c r="E137" t="s">
        <v>251</v>
      </c>
      <c r="F137" s="101">
        <v>-423446.8970833334</v>
      </c>
      <c r="G137" s="115">
        <v>1</v>
      </c>
      <c r="H137" s="101">
        <f aca="true" t="shared" si="2" ref="H137:H200">F137*G137</f>
        <v>-423446.8970833334</v>
      </c>
    </row>
    <row r="138" spans="1:8" ht="12.75">
      <c r="A138">
        <v>5</v>
      </c>
      <c r="B138" s="111" t="s">
        <v>122</v>
      </c>
      <c r="C138" s="111" t="s">
        <v>121</v>
      </c>
      <c r="D138" s="111">
        <v>23200083</v>
      </c>
      <c r="E138" t="s">
        <v>252</v>
      </c>
      <c r="F138" s="101">
        <v>0</v>
      </c>
      <c r="G138" s="115">
        <v>1</v>
      </c>
      <c r="H138" s="101">
        <f t="shared" si="2"/>
        <v>0</v>
      </c>
    </row>
    <row r="139" spans="1:8" ht="12.75">
      <c r="A139">
        <v>5</v>
      </c>
      <c r="B139" s="111" t="s">
        <v>122</v>
      </c>
      <c r="C139" s="111" t="s">
        <v>121</v>
      </c>
      <c r="D139" s="111">
        <v>23200103</v>
      </c>
      <c r="E139" t="s">
        <v>253</v>
      </c>
      <c r="F139" s="101">
        <v>-58510.499583333316</v>
      </c>
      <c r="G139" s="115">
        <v>1</v>
      </c>
      <c r="H139" s="101">
        <f t="shared" si="2"/>
        <v>-58510.499583333316</v>
      </c>
    </row>
    <row r="140" spans="1:8" ht="12.75">
      <c r="A140">
        <v>5</v>
      </c>
      <c r="B140" s="111" t="s">
        <v>122</v>
      </c>
      <c r="C140" s="111" t="s">
        <v>121</v>
      </c>
      <c r="D140" s="111">
        <v>23200113</v>
      </c>
      <c r="E140" t="s">
        <v>254</v>
      </c>
      <c r="F140" s="101">
        <v>-25.16</v>
      </c>
      <c r="G140" s="115">
        <v>1</v>
      </c>
      <c r="H140" s="101">
        <f t="shared" si="2"/>
        <v>-25.16</v>
      </c>
    </row>
    <row r="141" spans="1:8" ht="12.75">
      <c r="A141">
        <v>5</v>
      </c>
      <c r="B141" s="111" t="s">
        <v>122</v>
      </c>
      <c r="C141" s="111" t="s">
        <v>121</v>
      </c>
      <c r="D141" s="111">
        <v>23200153</v>
      </c>
      <c r="E141" t="s">
        <v>255</v>
      </c>
      <c r="F141" s="101">
        <v>-4788.946250000001</v>
      </c>
      <c r="G141" s="115">
        <v>1</v>
      </c>
      <c r="H141" s="101">
        <f t="shared" si="2"/>
        <v>-4788.946250000001</v>
      </c>
    </row>
    <row r="142" spans="1:8" ht="12.75">
      <c r="A142">
        <v>5</v>
      </c>
      <c r="B142" s="111" t="s">
        <v>122</v>
      </c>
      <c r="C142" s="111" t="s">
        <v>121</v>
      </c>
      <c r="D142" s="111">
        <v>23200173</v>
      </c>
      <c r="E142" t="s">
        <v>256</v>
      </c>
      <c r="F142" s="101">
        <v>-10896.34</v>
      </c>
      <c r="G142" s="115">
        <v>1</v>
      </c>
      <c r="H142" s="101">
        <f t="shared" si="2"/>
        <v>-10896.34</v>
      </c>
    </row>
    <row r="143" spans="1:8" ht="12.75">
      <c r="A143">
        <v>5</v>
      </c>
      <c r="B143" s="111" t="s">
        <v>122</v>
      </c>
      <c r="C143" s="111" t="s">
        <v>121</v>
      </c>
      <c r="D143" s="111">
        <v>23200243</v>
      </c>
      <c r="E143" t="s">
        <v>257</v>
      </c>
      <c r="F143" s="101">
        <v>0</v>
      </c>
      <c r="G143" s="115">
        <v>1</v>
      </c>
      <c r="H143" s="101">
        <f t="shared" si="2"/>
        <v>0</v>
      </c>
    </row>
    <row r="144" spans="1:8" ht="12.75">
      <c r="A144">
        <v>5</v>
      </c>
      <c r="B144" s="111" t="s">
        <v>122</v>
      </c>
      <c r="C144" s="111" t="s">
        <v>121</v>
      </c>
      <c r="D144" s="111">
        <v>23200293</v>
      </c>
      <c r="E144" t="s">
        <v>258</v>
      </c>
      <c r="F144" s="101">
        <v>-384943.75</v>
      </c>
      <c r="G144" s="115">
        <v>1</v>
      </c>
      <c r="H144" s="101">
        <f t="shared" si="2"/>
        <v>-384943.75</v>
      </c>
    </row>
    <row r="145" spans="1:8" ht="12.75">
      <c r="A145">
        <v>5</v>
      </c>
      <c r="B145" s="111" t="s">
        <v>122</v>
      </c>
      <c r="C145" s="111" t="s">
        <v>121</v>
      </c>
      <c r="D145" s="111">
        <v>23200300</v>
      </c>
      <c r="E145" t="s">
        <v>259</v>
      </c>
      <c r="F145" s="101">
        <v>0</v>
      </c>
      <c r="G145" s="115">
        <v>1</v>
      </c>
      <c r="H145" s="101">
        <f t="shared" si="2"/>
        <v>0</v>
      </c>
    </row>
    <row r="146" spans="1:8" ht="12.75">
      <c r="A146">
        <v>5</v>
      </c>
      <c r="B146" s="111" t="s">
        <v>122</v>
      </c>
      <c r="C146" s="111" t="s">
        <v>121</v>
      </c>
      <c r="D146" s="111">
        <v>23200313</v>
      </c>
      <c r="E146" t="s">
        <v>260</v>
      </c>
      <c r="F146" s="101">
        <v>-31.7775</v>
      </c>
      <c r="G146" s="115">
        <v>1</v>
      </c>
      <c r="H146" s="101">
        <f t="shared" si="2"/>
        <v>-31.7775</v>
      </c>
    </row>
    <row r="147" spans="1:8" ht="12.75">
      <c r="A147">
        <v>5</v>
      </c>
      <c r="B147" s="111" t="s">
        <v>122</v>
      </c>
      <c r="C147" s="111" t="s">
        <v>121</v>
      </c>
      <c r="D147" s="111">
        <v>23200333</v>
      </c>
      <c r="E147" t="s">
        <v>261</v>
      </c>
      <c r="F147" s="101">
        <v>-9216044.704583334</v>
      </c>
      <c r="G147" s="115">
        <v>1</v>
      </c>
      <c r="H147" s="101">
        <f t="shared" si="2"/>
        <v>-9216044.704583334</v>
      </c>
    </row>
    <row r="148" spans="1:8" ht="12.75">
      <c r="A148">
        <v>5</v>
      </c>
      <c r="B148" s="111" t="s">
        <v>122</v>
      </c>
      <c r="C148" s="111" t="s">
        <v>121</v>
      </c>
      <c r="D148" s="111">
        <v>23200483</v>
      </c>
      <c r="E148" t="s">
        <v>262</v>
      </c>
      <c r="F148" s="101">
        <v>-7130979.8012500005</v>
      </c>
      <c r="G148" s="115">
        <v>1</v>
      </c>
      <c r="H148" s="101">
        <f t="shared" si="2"/>
        <v>-7130979.8012500005</v>
      </c>
    </row>
    <row r="149" spans="1:8" ht="12.75">
      <c r="A149">
        <v>5</v>
      </c>
      <c r="B149" s="111" t="s">
        <v>122</v>
      </c>
      <c r="C149" s="111" t="s">
        <v>121</v>
      </c>
      <c r="D149" s="111">
        <v>23200543</v>
      </c>
      <c r="E149" t="s">
        <v>263</v>
      </c>
      <c r="F149" s="101">
        <v>-59123462.150833346</v>
      </c>
      <c r="G149" s="115">
        <v>1</v>
      </c>
      <c r="H149" s="101">
        <f t="shared" si="2"/>
        <v>-59123462.150833346</v>
      </c>
    </row>
    <row r="150" spans="1:8" ht="12.75">
      <c r="A150">
        <v>5</v>
      </c>
      <c r="B150" s="111" t="s">
        <v>122</v>
      </c>
      <c r="C150" s="111" t="s">
        <v>121</v>
      </c>
      <c r="D150" s="111">
        <v>23200563</v>
      </c>
      <c r="E150" t="s">
        <v>264</v>
      </c>
      <c r="F150" s="101">
        <v>0</v>
      </c>
      <c r="G150" s="115">
        <v>1</v>
      </c>
      <c r="H150" s="101">
        <f t="shared" si="2"/>
        <v>0</v>
      </c>
    </row>
    <row r="151" spans="1:8" ht="12.75">
      <c r="A151">
        <v>5</v>
      </c>
      <c r="B151" s="111" t="s">
        <v>122</v>
      </c>
      <c r="C151" s="111" t="s">
        <v>121</v>
      </c>
      <c r="D151" s="111">
        <v>23200573</v>
      </c>
      <c r="E151" t="s">
        <v>265</v>
      </c>
      <c r="F151" s="101">
        <v>0</v>
      </c>
      <c r="G151" s="115">
        <v>1</v>
      </c>
      <c r="H151" s="101">
        <f t="shared" si="2"/>
        <v>0</v>
      </c>
    </row>
    <row r="152" spans="1:8" ht="12.75">
      <c r="A152">
        <v>5</v>
      </c>
      <c r="B152" s="111" t="s">
        <v>122</v>
      </c>
      <c r="C152" s="111" t="s">
        <v>121</v>
      </c>
      <c r="D152" s="111">
        <v>23200583</v>
      </c>
      <c r="E152" t="s">
        <v>266</v>
      </c>
      <c r="F152" s="101">
        <v>0</v>
      </c>
      <c r="G152" s="115">
        <v>1</v>
      </c>
      <c r="H152" s="101">
        <f t="shared" si="2"/>
        <v>0</v>
      </c>
    </row>
    <row r="153" spans="1:8" ht="12.75">
      <c r="A153">
        <v>5</v>
      </c>
      <c r="B153" s="111" t="s">
        <v>122</v>
      </c>
      <c r="C153" s="111" t="s">
        <v>121</v>
      </c>
      <c r="D153" s="111">
        <v>23200593</v>
      </c>
      <c r="E153" t="s">
        <v>267</v>
      </c>
      <c r="F153" s="101">
        <v>0</v>
      </c>
      <c r="G153" s="115">
        <v>1</v>
      </c>
      <c r="H153" s="101">
        <f t="shared" si="2"/>
        <v>0</v>
      </c>
    </row>
    <row r="154" spans="1:8" ht="12.75">
      <c r="A154">
        <v>5</v>
      </c>
      <c r="B154" s="111" t="s">
        <v>122</v>
      </c>
      <c r="C154" s="111" t="s">
        <v>121</v>
      </c>
      <c r="D154" s="111">
        <v>23200603</v>
      </c>
      <c r="E154" t="s">
        <v>268</v>
      </c>
      <c r="F154" s="101">
        <v>0</v>
      </c>
      <c r="G154" s="115">
        <v>1</v>
      </c>
      <c r="H154" s="101">
        <f t="shared" si="2"/>
        <v>0</v>
      </c>
    </row>
    <row r="155" spans="1:8" ht="12.75">
      <c r="A155">
        <v>5</v>
      </c>
      <c r="B155" s="111" t="s">
        <v>122</v>
      </c>
      <c r="C155" s="111" t="s">
        <v>121</v>
      </c>
      <c r="D155" s="111">
        <v>23200613</v>
      </c>
      <c r="E155" t="s">
        <v>269</v>
      </c>
      <c r="F155" s="101">
        <v>0</v>
      </c>
      <c r="G155" s="115">
        <v>1</v>
      </c>
      <c r="H155" s="101">
        <f t="shared" si="2"/>
        <v>0</v>
      </c>
    </row>
    <row r="156" spans="1:8" ht="12.75">
      <c r="A156">
        <v>5</v>
      </c>
      <c r="B156" s="111" t="s">
        <v>122</v>
      </c>
      <c r="C156" s="111" t="s">
        <v>121</v>
      </c>
      <c r="D156" s="111">
        <v>23200623</v>
      </c>
      <c r="E156" t="s">
        <v>270</v>
      </c>
      <c r="F156" s="101">
        <v>0</v>
      </c>
      <c r="G156" s="115">
        <v>1</v>
      </c>
      <c r="H156" s="101">
        <f t="shared" si="2"/>
        <v>0</v>
      </c>
    </row>
    <row r="157" spans="1:8" ht="12.75">
      <c r="A157">
        <v>5</v>
      </c>
      <c r="B157" s="111" t="s">
        <v>122</v>
      </c>
      <c r="C157" s="111" t="s">
        <v>121</v>
      </c>
      <c r="D157" s="111">
        <v>23200633</v>
      </c>
      <c r="E157" t="s">
        <v>271</v>
      </c>
      <c r="F157" s="101">
        <v>0</v>
      </c>
      <c r="G157" s="115">
        <v>1</v>
      </c>
      <c r="H157" s="101">
        <f t="shared" si="2"/>
        <v>0</v>
      </c>
    </row>
    <row r="158" spans="1:8" ht="12.75">
      <c r="A158">
        <v>5</v>
      </c>
      <c r="B158" s="111" t="s">
        <v>122</v>
      </c>
      <c r="C158" s="111" t="s">
        <v>121</v>
      </c>
      <c r="D158" s="111">
        <v>23200643</v>
      </c>
      <c r="E158" t="s">
        <v>272</v>
      </c>
      <c r="F158" s="101">
        <v>-3918451.942083333</v>
      </c>
      <c r="G158" s="115">
        <v>1</v>
      </c>
      <c r="H158" s="101">
        <f t="shared" si="2"/>
        <v>-3918451.942083333</v>
      </c>
    </row>
    <row r="159" spans="1:8" ht="12.75">
      <c r="A159">
        <v>5</v>
      </c>
      <c r="B159" s="111" t="s">
        <v>122</v>
      </c>
      <c r="C159" s="111" t="s">
        <v>121</v>
      </c>
      <c r="D159" s="111">
        <v>23200653</v>
      </c>
      <c r="E159" t="s">
        <v>273</v>
      </c>
      <c r="F159" s="101">
        <v>-1030312.3095833334</v>
      </c>
      <c r="G159" s="115">
        <v>1</v>
      </c>
      <c r="H159" s="101">
        <f t="shared" si="2"/>
        <v>-1030312.3095833334</v>
      </c>
    </row>
    <row r="160" spans="1:8" ht="12.75">
      <c r="A160">
        <v>5</v>
      </c>
      <c r="B160" s="111" t="s">
        <v>122</v>
      </c>
      <c r="C160" s="111" t="s">
        <v>121</v>
      </c>
      <c r="D160" s="111">
        <v>23200673</v>
      </c>
      <c r="E160" t="s">
        <v>274</v>
      </c>
      <c r="F160" s="101">
        <v>0</v>
      </c>
      <c r="G160" s="115">
        <v>1</v>
      </c>
      <c r="H160" s="101">
        <f t="shared" si="2"/>
        <v>0</v>
      </c>
    </row>
    <row r="161" spans="1:8" ht="12.75">
      <c r="A161">
        <v>5</v>
      </c>
      <c r="B161" s="111" t="s">
        <v>122</v>
      </c>
      <c r="C161" s="111" t="s">
        <v>121</v>
      </c>
      <c r="D161" s="111">
        <v>23200683</v>
      </c>
      <c r="E161" t="s">
        <v>275</v>
      </c>
      <c r="F161" s="101">
        <v>-138.02083333333334</v>
      </c>
      <c r="G161" s="115">
        <v>1</v>
      </c>
      <c r="H161" s="101">
        <f t="shared" si="2"/>
        <v>-138.02083333333334</v>
      </c>
    </row>
    <row r="162" spans="1:8" ht="12.75">
      <c r="A162">
        <v>5</v>
      </c>
      <c r="B162" s="111" t="s">
        <v>122</v>
      </c>
      <c r="C162" s="111" t="s">
        <v>121</v>
      </c>
      <c r="D162" s="111">
        <v>23200693</v>
      </c>
      <c r="E162" t="s">
        <v>276</v>
      </c>
      <c r="F162" s="101">
        <v>-55753.6</v>
      </c>
      <c r="G162" s="115">
        <v>1</v>
      </c>
      <c r="H162" s="101">
        <f t="shared" si="2"/>
        <v>-55753.6</v>
      </c>
    </row>
    <row r="163" spans="1:8" ht="12.75">
      <c r="A163">
        <v>5</v>
      </c>
      <c r="B163" s="111" t="s">
        <v>122</v>
      </c>
      <c r="C163" s="111" t="s">
        <v>121</v>
      </c>
      <c r="D163" s="111">
        <v>23200713</v>
      </c>
      <c r="E163" t="s">
        <v>277</v>
      </c>
      <c r="F163" s="101">
        <v>0</v>
      </c>
      <c r="G163" s="115">
        <v>1</v>
      </c>
      <c r="H163" s="101">
        <f t="shared" si="2"/>
        <v>0</v>
      </c>
    </row>
    <row r="164" spans="1:8" ht="12.75">
      <c r="A164">
        <v>5</v>
      </c>
      <c r="B164" s="111" t="s">
        <v>122</v>
      </c>
      <c r="C164" s="111" t="s">
        <v>121</v>
      </c>
      <c r="D164" s="111">
        <v>23200723</v>
      </c>
      <c r="E164" t="s">
        <v>265</v>
      </c>
      <c r="F164" s="101">
        <v>291318.68624999997</v>
      </c>
      <c r="G164" s="115">
        <v>1</v>
      </c>
      <c r="H164" s="101">
        <f t="shared" si="2"/>
        <v>291318.68624999997</v>
      </c>
    </row>
    <row r="165" spans="1:8" ht="12.75">
      <c r="A165">
        <v>5</v>
      </c>
      <c r="B165" s="111" t="s">
        <v>122</v>
      </c>
      <c r="C165" s="111" t="s">
        <v>121</v>
      </c>
      <c r="D165" s="111">
        <v>23200733</v>
      </c>
      <c r="E165" t="s">
        <v>266</v>
      </c>
      <c r="F165" s="101">
        <v>46830.42</v>
      </c>
      <c r="G165" s="115">
        <v>1</v>
      </c>
      <c r="H165" s="101">
        <f t="shared" si="2"/>
        <v>46830.42</v>
      </c>
    </row>
    <row r="166" spans="1:8" ht="12.75">
      <c r="A166">
        <v>5</v>
      </c>
      <c r="B166" s="111" t="s">
        <v>122</v>
      </c>
      <c r="C166" s="111" t="s">
        <v>121</v>
      </c>
      <c r="D166" s="111">
        <v>23200743</v>
      </c>
      <c r="E166" t="s">
        <v>278</v>
      </c>
      <c r="F166" s="101">
        <v>20060.165833333333</v>
      </c>
      <c r="G166" s="115">
        <v>1</v>
      </c>
      <c r="H166" s="101">
        <f t="shared" si="2"/>
        <v>20060.165833333333</v>
      </c>
    </row>
    <row r="167" spans="1:8" ht="12.75">
      <c r="A167">
        <v>5</v>
      </c>
      <c r="B167" s="111" t="s">
        <v>122</v>
      </c>
      <c r="C167" s="111" t="s">
        <v>121</v>
      </c>
      <c r="D167" s="111">
        <v>23200753</v>
      </c>
      <c r="E167" t="s">
        <v>268</v>
      </c>
      <c r="F167" s="101">
        <v>2491.2920833333337</v>
      </c>
      <c r="G167" s="115">
        <v>1</v>
      </c>
      <c r="H167" s="101">
        <f t="shared" si="2"/>
        <v>2491.2920833333337</v>
      </c>
    </row>
    <row r="168" spans="1:8" ht="12.75">
      <c r="A168">
        <v>5</v>
      </c>
      <c r="B168" s="111" t="s">
        <v>122</v>
      </c>
      <c r="C168" s="111" t="s">
        <v>121</v>
      </c>
      <c r="D168" s="111">
        <v>23200763</v>
      </c>
      <c r="E168" t="s">
        <v>269</v>
      </c>
      <c r="F168" s="101">
        <v>6933.298333333332</v>
      </c>
      <c r="G168" s="115">
        <v>1</v>
      </c>
      <c r="H168" s="101">
        <f t="shared" si="2"/>
        <v>6933.298333333332</v>
      </c>
    </row>
    <row r="169" spans="1:8" ht="12.75">
      <c r="A169">
        <v>5</v>
      </c>
      <c r="B169" s="111" t="s">
        <v>122</v>
      </c>
      <c r="C169" s="111" t="s">
        <v>121</v>
      </c>
      <c r="D169" s="111">
        <v>23200773</v>
      </c>
      <c r="E169" t="s">
        <v>277</v>
      </c>
      <c r="F169" s="101">
        <v>-10264.13125</v>
      </c>
      <c r="G169" s="115">
        <v>1</v>
      </c>
      <c r="H169" s="101">
        <f t="shared" si="2"/>
        <v>-10264.13125</v>
      </c>
    </row>
    <row r="170" spans="1:8" ht="12.75">
      <c r="A170">
        <v>5</v>
      </c>
      <c r="B170" s="111" t="s">
        <v>122</v>
      </c>
      <c r="C170" s="111" t="s">
        <v>121</v>
      </c>
      <c r="D170" s="111">
        <v>23200953</v>
      </c>
      <c r="E170" t="s">
        <v>279</v>
      </c>
      <c r="F170" s="101">
        <v>615.9620833333333</v>
      </c>
      <c r="G170" s="115">
        <v>1</v>
      </c>
      <c r="H170" s="101">
        <f t="shared" si="2"/>
        <v>615.9620833333333</v>
      </c>
    </row>
    <row r="171" spans="1:8" ht="12.75">
      <c r="A171">
        <v>5</v>
      </c>
      <c r="B171" s="111" t="s">
        <v>122</v>
      </c>
      <c r="C171" s="111" t="s">
        <v>121</v>
      </c>
      <c r="D171" s="111">
        <v>23200963</v>
      </c>
      <c r="E171" t="s">
        <v>280</v>
      </c>
      <c r="F171" s="101">
        <v>-306666.6666666667</v>
      </c>
      <c r="G171" s="115">
        <v>1</v>
      </c>
      <c r="H171" s="101">
        <f t="shared" si="2"/>
        <v>-306666.6666666667</v>
      </c>
    </row>
    <row r="172" spans="1:8" ht="12.75">
      <c r="A172">
        <v>5</v>
      </c>
      <c r="B172" s="111" t="s">
        <v>122</v>
      </c>
      <c r="C172" s="111" t="s">
        <v>121</v>
      </c>
      <c r="D172" s="111">
        <v>23201003</v>
      </c>
      <c r="E172" t="s">
        <v>281</v>
      </c>
      <c r="F172" s="101">
        <v>-24960692.89708333</v>
      </c>
      <c r="G172" s="115">
        <v>1</v>
      </c>
      <c r="H172" s="101">
        <f t="shared" si="2"/>
        <v>-24960692.89708333</v>
      </c>
    </row>
    <row r="173" spans="1:8" ht="12.75">
      <c r="A173">
        <v>5</v>
      </c>
      <c r="B173" s="111" t="s">
        <v>122</v>
      </c>
      <c r="C173" s="111" t="s">
        <v>121</v>
      </c>
      <c r="D173" s="111">
        <v>23201013</v>
      </c>
      <c r="E173" t="s">
        <v>282</v>
      </c>
      <c r="F173" s="101">
        <v>-4602809.044583333</v>
      </c>
      <c r="G173" s="115">
        <v>1</v>
      </c>
      <c r="H173" s="101">
        <f t="shared" si="2"/>
        <v>-4602809.044583333</v>
      </c>
    </row>
    <row r="174" spans="1:8" ht="12.75">
      <c r="A174">
        <v>5</v>
      </c>
      <c r="B174" s="111" t="s">
        <v>122</v>
      </c>
      <c r="C174" s="111" t="s">
        <v>121</v>
      </c>
      <c r="D174" s="111">
        <v>23201023</v>
      </c>
      <c r="E174" t="s">
        <v>283</v>
      </c>
      <c r="F174" s="101">
        <v>0</v>
      </c>
      <c r="G174" s="115">
        <v>1</v>
      </c>
      <c r="H174" s="101">
        <f t="shared" si="2"/>
        <v>0</v>
      </c>
    </row>
    <row r="175" spans="1:8" ht="12.75">
      <c r="A175">
        <v>5</v>
      </c>
      <c r="B175" s="111" t="s">
        <v>122</v>
      </c>
      <c r="C175" s="111" t="s">
        <v>121</v>
      </c>
      <c r="D175" s="111">
        <v>23201033</v>
      </c>
      <c r="E175" t="s">
        <v>284</v>
      </c>
      <c r="F175" s="101">
        <v>-81295.97041666666</v>
      </c>
      <c r="G175" s="115">
        <v>1</v>
      </c>
      <c r="H175" s="101">
        <f t="shared" si="2"/>
        <v>-81295.97041666666</v>
      </c>
    </row>
    <row r="176" spans="1:8" ht="12.75">
      <c r="A176">
        <v>5</v>
      </c>
      <c r="B176" s="111" t="s">
        <v>122</v>
      </c>
      <c r="C176" s="111" t="s">
        <v>121</v>
      </c>
      <c r="D176" s="111">
        <v>23201043</v>
      </c>
      <c r="E176" t="s">
        <v>285</v>
      </c>
      <c r="F176" s="101">
        <v>-37455.305833333325</v>
      </c>
      <c r="G176" s="115">
        <v>1</v>
      </c>
      <c r="H176" s="101">
        <f t="shared" si="2"/>
        <v>-37455.305833333325</v>
      </c>
    </row>
    <row r="177" spans="1:8" ht="12.75">
      <c r="A177">
        <v>5</v>
      </c>
      <c r="B177" s="111" t="s">
        <v>122</v>
      </c>
      <c r="C177" s="111" t="s">
        <v>121</v>
      </c>
      <c r="D177" s="111">
        <v>23201053</v>
      </c>
      <c r="E177" t="s">
        <v>286</v>
      </c>
      <c r="F177" s="101">
        <v>-28545.54375</v>
      </c>
      <c r="G177" s="115">
        <v>1</v>
      </c>
      <c r="H177" s="101">
        <f t="shared" si="2"/>
        <v>-28545.54375</v>
      </c>
    </row>
    <row r="178" spans="1:8" ht="12.75">
      <c r="A178">
        <v>5</v>
      </c>
      <c r="B178" s="111" t="s">
        <v>122</v>
      </c>
      <c r="C178" s="111" t="s">
        <v>121</v>
      </c>
      <c r="D178" s="111">
        <v>23201063</v>
      </c>
      <c r="E178" t="s">
        <v>287</v>
      </c>
      <c r="F178" s="101">
        <v>-2218.7145833333334</v>
      </c>
      <c r="G178" s="115">
        <v>1</v>
      </c>
      <c r="H178" s="101">
        <f t="shared" si="2"/>
        <v>-2218.7145833333334</v>
      </c>
    </row>
    <row r="179" spans="1:8" ht="12.75">
      <c r="A179">
        <v>5</v>
      </c>
      <c r="B179" s="111" t="s">
        <v>122</v>
      </c>
      <c r="C179" s="111" t="s">
        <v>121</v>
      </c>
      <c r="D179" s="111">
        <v>23201073</v>
      </c>
      <c r="E179" t="s">
        <v>288</v>
      </c>
      <c r="F179" s="101">
        <v>-121062.27166666667</v>
      </c>
      <c r="G179" s="115">
        <v>1</v>
      </c>
      <c r="H179" s="101">
        <f t="shared" si="2"/>
        <v>-121062.27166666667</v>
      </c>
    </row>
    <row r="180" spans="1:8" ht="12.75">
      <c r="A180">
        <v>5</v>
      </c>
      <c r="B180" s="111" t="s">
        <v>122</v>
      </c>
      <c r="C180" s="111" t="s">
        <v>121</v>
      </c>
      <c r="D180" s="111">
        <v>23201093</v>
      </c>
      <c r="E180" t="s">
        <v>289</v>
      </c>
      <c r="F180" s="101">
        <v>-4348.234583333334</v>
      </c>
      <c r="G180" s="115">
        <v>1</v>
      </c>
      <c r="H180" s="101">
        <f t="shared" si="2"/>
        <v>-4348.234583333334</v>
      </c>
    </row>
    <row r="181" spans="1:8" ht="12.75">
      <c r="A181">
        <v>5</v>
      </c>
      <c r="B181" s="111" t="s">
        <v>122</v>
      </c>
      <c r="C181" s="111" t="s">
        <v>121</v>
      </c>
      <c r="D181" s="111">
        <v>23201103</v>
      </c>
      <c r="E181" t="s">
        <v>290</v>
      </c>
      <c r="F181" s="101">
        <v>52.78666666666667</v>
      </c>
      <c r="G181" s="115">
        <v>1</v>
      </c>
      <c r="H181" s="101">
        <f t="shared" si="2"/>
        <v>52.78666666666667</v>
      </c>
    </row>
    <row r="182" spans="1:8" ht="12.75">
      <c r="A182">
        <v>5</v>
      </c>
      <c r="B182" s="111" t="s">
        <v>122</v>
      </c>
      <c r="C182" s="111" t="s">
        <v>121</v>
      </c>
      <c r="D182" s="111">
        <v>23201113</v>
      </c>
      <c r="E182" t="s">
        <v>291</v>
      </c>
      <c r="F182" s="101">
        <v>7465.037083333334</v>
      </c>
      <c r="G182" s="115">
        <v>1</v>
      </c>
      <c r="H182" s="101">
        <f t="shared" si="2"/>
        <v>7465.037083333334</v>
      </c>
    </row>
    <row r="183" spans="1:8" ht="12.75">
      <c r="A183">
        <v>5</v>
      </c>
      <c r="B183" s="111" t="s">
        <v>122</v>
      </c>
      <c r="C183" s="111" t="s">
        <v>121</v>
      </c>
      <c r="D183" s="111">
        <v>23201153</v>
      </c>
      <c r="E183" t="s">
        <v>292</v>
      </c>
      <c r="F183" s="101">
        <v>6094.217083333333</v>
      </c>
      <c r="G183" s="115">
        <v>1</v>
      </c>
      <c r="H183" s="101">
        <f t="shared" si="2"/>
        <v>6094.217083333333</v>
      </c>
    </row>
    <row r="184" spans="1:8" ht="12.75">
      <c r="A184">
        <v>5</v>
      </c>
      <c r="B184" s="111" t="s">
        <v>122</v>
      </c>
      <c r="C184" s="111" t="s">
        <v>121</v>
      </c>
      <c r="D184" s="111">
        <v>23201163</v>
      </c>
      <c r="E184" t="s">
        <v>293</v>
      </c>
      <c r="F184" s="101">
        <v>-1015.4758333333333</v>
      </c>
      <c r="G184" s="115">
        <v>1</v>
      </c>
      <c r="H184" s="101">
        <f t="shared" si="2"/>
        <v>-1015.4758333333333</v>
      </c>
    </row>
    <row r="185" spans="1:8" ht="12.75">
      <c r="A185">
        <v>5</v>
      </c>
      <c r="B185" s="111" t="s">
        <v>122</v>
      </c>
      <c r="C185" s="111" t="s">
        <v>121</v>
      </c>
      <c r="D185" s="111">
        <v>23201173</v>
      </c>
      <c r="E185" t="s">
        <v>294</v>
      </c>
      <c r="F185" s="101">
        <v>166374.09958333333</v>
      </c>
      <c r="G185" s="115">
        <v>1</v>
      </c>
      <c r="H185" s="101">
        <f t="shared" si="2"/>
        <v>166374.09958333333</v>
      </c>
    </row>
    <row r="186" spans="1:8" ht="12.75">
      <c r="A186">
        <v>5</v>
      </c>
      <c r="B186" s="111" t="s">
        <v>122</v>
      </c>
      <c r="C186" s="111" t="s">
        <v>121</v>
      </c>
      <c r="D186" s="111">
        <v>23201183</v>
      </c>
      <c r="E186" t="s">
        <v>295</v>
      </c>
      <c r="F186" s="101">
        <v>-137.365</v>
      </c>
      <c r="G186" s="115">
        <v>1</v>
      </c>
      <c r="H186" s="101">
        <f t="shared" si="2"/>
        <v>-137.365</v>
      </c>
    </row>
    <row r="187" spans="1:8" ht="12.75">
      <c r="A187">
        <v>5</v>
      </c>
      <c r="B187" s="111" t="s">
        <v>122</v>
      </c>
      <c r="C187" s="111" t="s">
        <v>121</v>
      </c>
      <c r="D187" s="111">
        <v>23202173</v>
      </c>
      <c r="E187" t="s">
        <v>296</v>
      </c>
      <c r="F187" s="101">
        <v>-7180.260833333334</v>
      </c>
      <c r="G187" s="115">
        <v>1</v>
      </c>
      <c r="H187" s="101">
        <f t="shared" si="2"/>
        <v>-7180.260833333334</v>
      </c>
    </row>
    <row r="188" spans="1:8" ht="12.75">
      <c r="A188">
        <v>5</v>
      </c>
      <c r="B188" s="111" t="s">
        <v>122</v>
      </c>
      <c r="C188" s="111" t="s">
        <v>121</v>
      </c>
      <c r="D188" s="111">
        <v>23202183</v>
      </c>
      <c r="E188" t="s">
        <v>297</v>
      </c>
      <c r="F188" s="101">
        <v>-35272.775416666664</v>
      </c>
      <c r="G188" s="115">
        <v>1</v>
      </c>
      <c r="H188" s="101">
        <f t="shared" si="2"/>
        <v>-35272.775416666664</v>
      </c>
    </row>
    <row r="189" spans="1:8" ht="12.75">
      <c r="A189">
        <v>5</v>
      </c>
      <c r="B189" s="111" t="s">
        <v>122</v>
      </c>
      <c r="C189" s="111" t="s">
        <v>121</v>
      </c>
      <c r="D189" s="111">
        <v>23202193</v>
      </c>
      <c r="E189" t="s">
        <v>298</v>
      </c>
      <c r="F189" s="101">
        <v>402097.91291666665</v>
      </c>
      <c r="G189" s="115">
        <v>1</v>
      </c>
      <c r="H189" s="101">
        <f t="shared" si="2"/>
        <v>402097.91291666665</v>
      </c>
    </row>
    <row r="190" spans="1:8" ht="12.75">
      <c r="A190">
        <v>5</v>
      </c>
      <c r="B190" s="111" t="s">
        <v>122</v>
      </c>
      <c r="C190" s="111" t="s">
        <v>121</v>
      </c>
      <c r="D190" s="111">
        <v>23600063</v>
      </c>
      <c r="E190" t="s">
        <v>299</v>
      </c>
      <c r="F190" s="101">
        <v>-573.4091666666667</v>
      </c>
      <c r="G190" s="115">
        <v>1</v>
      </c>
      <c r="H190" s="101">
        <f t="shared" si="2"/>
        <v>-573.4091666666667</v>
      </c>
    </row>
    <row r="191" spans="1:8" ht="12.75">
      <c r="A191">
        <v>5</v>
      </c>
      <c r="B191" s="111" t="s">
        <v>122</v>
      </c>
      <c r="C191" s="111" t="s">
        <v>121</v>
      </c>
      <c r="D191" s="111">
        <v>23600093</v>
      </c>
      <c r="E191" t="s">
        <v>300</v>
      </c>
      <c r="F191" s="101">
        <v>-153554.93416666664</v>
      </c>
      <c r="G191" s="115">
        <v>1</v>
      </c>
      <c r="H191" s="101">
        <f t="shared" si="2"/>
        <v>-153554.93416666664</v>
      </c>
    </row>
    <row r="192" spans="1:8" ht="12.75">
      <c r="A192">
        <v>5</v>
      </c>
      <c r="B192" s="111" t="s">
        <v>122</v>
      </c>
      <c r="C192" s="111" t="s">
        <v>121</v>
      </c>
      <c r="D192" s="111">
        <v>23600103</v>
      </c>
      <c r="E192" t="s">
        <v>301</v>
      </c>
      <c r="F192" s="101">
        <v>0</v>
      </c>
      <c r="G192" s="115">
        <v>1</v>
      </c>
      <c r="H192" s="101">
        <f t="shared" si="2"/>
        <v>0</v>
      </c>
    </row>
    <row r="193" spans="1:8" ht="12.75">
      <c r="A193">
        <v>5</v>
      </c>
      <c r="B193" s="111" t="s">
        <v>122</v>
      </c>
      <c r="C193" s="111" t="s">
        <v>121</v>
      </c>
      <c r="D193" s="111">
        <v>23600113</v>
      </c>
      <c r="E193" t="s">
        <v>302</v>
      </c>
      <c r="F193" s="101">
        <v>0</v>
      </c>
      <c r="G193" s="115">
        <v>1</v>
      </c>
      <c r="H193" s="101">
        <f t="shared" si="2"/>
        <v>0</v>
      </c>
    </row>
    <row r="194" spans="1:8" ht="12.75">
      <c r="A194">
        <v>5</v>
      </c>
      <c r="B194" s="111" t="s">
        <v>122</v>
      </c>
      <c r="C194" s="111" t="s">
        <v>121</v>
      </c>
      <c r="D194" s="111">
        <v>23600123</v>
      </c>
      <c r="E194" t="s">
        <v>303</v>
      </c>
      <c r="F194" s="101">
        <v>0</v>
      </c>
      <c r="G194" s="115">
        <v>1</v>
      </c>
      <c r="H194" s="101">
        <f t="shared" si="2"/>
        <v>0</v>
      </c>
    </row>
    <row r="195" spans="1:8" ht="12.75">
      <c r="A195">
        <v>5</v>
      </c>
      <c r="B195" s="111" t="s">
        <v>122</v>
      </c>
      <c r="C195" s="111" t="s">
        <v>121</v>
      </c>
      <c r="D195" s="111">
        <v>23600213</v>
      </c>
      <c r="E195" t="s">
        <v>304</v>
      </c>
      <c r="F195" s="101">
        <v>-296691.8354166667</v>
      </c>
      <c r="G195" s="115">
        <v>1</v>
      </c>
      <c r="H195" s="101">
        <f t="shared" si="2"/>
        <v>-296691.8354166667</v>
      </c>
    </row>
    <row r="196" spans="1:8" ht="12.75">
      <c r="A196">
        <v>5</v>
      </c>
      <c r="B196" s="111" t="s">
        <v>122</v>
      </c>
      <c r="C196" s="111" t="s">
        <v>121</v>
      </c>
      <c r="D196" s="111">
        <v>23601003</v>
      </c>
      <c r="E196" t="s">
        <v>305</v>
      </c>
      <c r="F196" s="101">
        <v>-583514.1425</v>
      </c>
      <c r="G196" s="115">
        <v>1</v>
      </c>
      <c r="H196" s="101">
        <f t="shared" si="2"/>
        <v>-583514.1425</v>
      </c>
    </row>
    <row r="197" spans="1:8" ht="12.75">
      <c r="A197">
        <v>5</v>
      </c>
      <c r="B197" s="111" t="s">
        <v>122</v>
      </c>
      <c r="C197" s="111" t="s">
        <v>121</v>
      </c>
      <c r="D197" s="111">
        <v>23601013</v>
      </c>
      <c r="E197" t="s">
        <v>306</v>
      </c>
      <c r="F197" s="101">
        <v>-98747.42875</v>
      </c>
      <c r="G197" s="115">
        <v>1</v>
      </c>
      <c r="H197" s="101">
        <f t="shared" si="2"/>
        <v>-98747.42875</v>
      </c>
    </row>
    <row r="198" spans="1:8" ht="12.75">
      <c r="A198">
        <v>5</v>
      </c>
      <c r="B198" s="111" t="s">
        <v>122</v>
      </c>
      <c r="C198" s="111" t="s">
        <v>121</v>
      </c>
      <c r="D198" s="111">
        <v>23601023</v>
      </c>
      <c r="E198" t="s">
        <v>307</v>
      </c>
      <c r="F198" s="101">
        <v>-6523.08125</v>
      </c>
      <c r="G198" s="115">
        <v>1</v>
      </c>
      <c r="H198" s="101">
        <f t="shared" si="2"/>
        <v>-6523.08125</v>
      </c>
    </row>
    <row r="199" spans="1:8" ht="12.75">
      <c r="A199">
        <v>5</v>
      </c>
      <c r="B199" s="111" t="s">
        <v>122</v>
      </c>
      <c r="C199" s="111" t="s">
        <v>121</v>
      </c>
      <c r="D199" s="111">
        <v>23601033</v>
      </c>
      <c r="E199" t="s">
        <v>308</v>
      </c>
      <c r="F199" s="101">
        <v>0</v>
      </c>
      <c r="G199" s="115">
        <v>1</v>
      </c>
      <c r="H199" s="101">
        <f t="shared" si="2"/>
        <v>0</v>
      </c>
    </row>
    <row r="200" spans="1:8" ht="12.75">
      <c r="A200">
        <v>5</v>
      </c>
      <c r="B200" s="111" t="s">
        <v>122</v>
      </c>
      <c r="C200" s="111" t="s">
        <v>121</v>
      </c>
      <c r="D200" s="111">
        <v>23601043</v>
      </c>
      <c r="E200" t="s">
        <v>309</v>
      </c>
      <c r="F200" s="101">
        <v>-38408.64666666667</v>
      </c>
      <c r="G200" s="115">
        <v>1</v>
      </c>
      <c r="H200" s="101">
        <f t="shared" si="2"/>
        <v>-38408.64666666667</v>
      </c>
    </row>
    <row r="201" spans="1:8" ht="12.75">
      <c r="A201">
        <v>5</v>
      </c>
      <c r="B201" s="111" t="s">
        <v>122</v>
      </c>
      <c r="C201" s="111" t="s">
        <v>121</v>
      </c>
      <c r="D201" s="111">
        <v>23700033</v>
      </c>
      <c r="E201" t="s">
        <v>310</v>
      </c>
      <c r="F201" s="101">
        <v>-697812.5</v>
      </c>
      <c r="G201" s="115">
        <v>1</v>
      </c>
      <c r="H201" s="101">
        <f aca="true" t="shared" si="3" ref="H201:H264">F201*G201</f>
        <v>-697812.5</v>
      </c>
    </row>
    <row r="202" spans="1:8" ht="12.75">
      <c r="A202">
        <v>5</v>
      </c>
      <c r="B202" s="111" t="s">
        <v>122</v>
      </c>
      <c r="C202" s="111" t="s">
        <v>121</v>
      </c>
      <c r="D202" s="111">
        <v>23700163</v>
      </c>
      <c r="E202" t="s">
        <v>311</v>
      </c>
      <c r="F202" s="101">
        <v>-57137.14333333333</v>
      </c>
      <c r="G202" s="115">
        <v>1</v>
      </c>
      <c r="H202" s="101">
        <f t="shared" si="3"/>
        <v>-57137.14333333333</v>
      </c>
    </row>
    <row r="203" spans="1:8" ht="12.75">
      <c r="A203">
        <v>5</v>
      </c>
      <c r="B203" s="111" t="s">
        <v>122</v>
      </c>
      <c r="C203" s="111" t="s">
        <v>121</v>
      </c>
      <c r="D203" s="111">
        <v>23700193</v>
      </c>
      <c r="E203" t="s">
        <v>312</v>
      </c>
      <c r="F203" s="101">
        <v>-51225</v>
      </c>
      <c r="G203" s="115">
        <v>1</v>
      </c>
      <c r="H203" s="101">
        <f t="shared" si="3"/>
        <v>-51225</v>
      </c>
    </row>
    <row r="204" spans="1:8" ht="12.75">
      <c r="A204">
        <v>5</v>
      </c>
      <c r="B204" s="111" t="s">
        <v>122</v>
      </c>
      <c r="C204" s="111" t="s">
        <v>121</v>
      </c>
      <c r="D204" s="111">
        <v>23700210</v>
      </c>
      <c r="E204" t="s">
        <v>313</v>
      </c>
      <c r="F204" s="101">
        <v>-429386.09249999997</v>
      </c>
      <c r="G204" s="115">
        <v>1</v>
      </c>
      <c r="H204" s="101">
        <f t="shared" si="3"/>
        <v>-429386.09249999997</v>
      </c>
    </row>
    <row r="205" spans="1:8" ht="12.75">
      <c r="A205">
        <v>5</v>
      </c>
      <c r="B205" s="111" t="s">
        <v>122</v>
      </c>
      <c r="C205" s="111" t="s">
        <v>121</v>
      </c>
      <c r="D205" s="111">
        <v>23700213</v>
      </c>
      <c r="E205" t="s">
        <v>314</v>
      </c>
      <c r="F205" s="101">
        <v>-16275</v>
      </c>
      <c r="G205" s="115">
        <v>1</v>
      </c>
      <c r="H205" s="101">
        <f t="shared" si="3"/>
        <v>-16275</v>
      </c>
    </row>
    <row r="206" spans="1:8" ht="12.75">
      <c r="A206">
        <v>5</v>
      </c>
      <c r="B206" s="111" t="s">
        <v>122</v>
      </c>
      <c r="C206" s="111" t="s">
        <v>121</v>
      </c>
      <c r="D206" s="111">
        <v>23700233</v>
      </c>
      <c r="E206" t="s">
        <v>315</v>
      </c>
      <c r="F206" s="101">
        <v>0</v>
      </c>
      <c r="G206" s="115">
        <v>1</v>
      </c>
      <c r="H206" s="101">
        <f t="shared" si="3"/>
        <v>0</v>
      </c>
    </row>
    <row r="207" spans="1:8" ht="12.75">
      <c r="A207">
        <v>5</v>
      </c>
      <c r="B207" s="111" t="s">
        <v>122</v>
      </c>
      <c r="C207" s="111" t="s">
        <v>121</v>
      </c>
      <c r="D207" s="111">
        <v>23700243</v>
      </c>
      <c r="E207" t="s">
        <v>316</v>
      </c>
      <c r="F207" s="101">
        <v>0</v>
      </c>
      <c r="G207" s="115">
        <v>1</v>
      </c>
      <c r="H207" s="101">
        <f t="shared" si="3"/>
        <v>0</v>
      </c>
    </row>
    <row r="208" spans="1:8" ht="12.75">
      <c r="A208">
        <v>5</v>
      </c>
      <c r="B208" s="111" t="s">
        <v>122</v>
      </c>
      <c r="C208" s="111" t="s">
        <v>121</v>
      </c>
      <c r="D208" s="111">
        <v>23700253</v>
      </c>
      <c r="E208" t="s">
        <v>317</v>
      </c>
      <c r="F208" s="101">
        <v>-172500</v>
      </c>
      <c r="G208" s="115">
        <v>1</v>
      </c>
      <c r="H208" s="101">
        <f t="shared" si="3"/>
        <v>-172500</v>
      </c>
    </row>
    <row r="209" spans="1:8" ht="12.75">
      <c r="A209">
        <v>5</v>
      </c>
      <c r="B209" s="111" t="s">
        <v>122</v>
      </c>
      <c r="C209" s="111" t="s">
        <v>121</v>
      </c>
      <c r="D209" s="111">
        <v>23700263</v>
      </c>
      <c r="E209" t="s">
        <v>318</v>
      </c>
      <c r="F209" s="101">
        <v>0</v>
      </c>
      <c r="G209" s="115">
        <v>1</v>
      </c>
      <c r="H209" s="101">
        <f t="shared" si="3"/>
        <v>0</v>
      </c>
    </row>
    <row r="210" spans="1:8" ht="12.75">
      <c r="A210">
        <v>5</v>
      </c>
      <c r="B210" s="111" t="s">
        <v>122</v>
      </c>
      <c r="C210" s="111" t="s">
        <v>121</v>
      </c>
      <c r="D210" s="111">
        <v>23700273</v>
      </c>
      <c r="E210" t="s">
        <v>318</v>
      </c>
      <c r="F210" s="101">
        <v>0</v>
      </c>
      <c r="G210" s="115">
        <v>1</v>
      </c>
      <c r="H210" s="101">
        <f t="shared" si="3"/>
        <v>0</v>
      </c>
    </row>
    <row r="211" spans="1:8" ht="12.75">
      <c r="A211">
        <v>5</v>
      </c>
      <c r="B211" s="111" t="s">
        <v>122</v>
      </c>
      <c r="C211" s="111" t="s">
        <v>121</v>
      </c>
      <c r="D211" s="111">
        <v>23700283</v>
      </c>
      <c r="E211" t="s">
        <v>319</v>
      </c>
      <c r="F211" s="101">
        <v>0</v>
      </c>
      <c r="G211" s="115">
        <v>1</v>
      </c>
      <c r="H211" s="101">
        <f t="shared" si="3"/>
        <v>0</v>
      </c>
    </row>
    <row r="212" spans="1:8" ht="12.75">
      <c r="A212">
        <v>5</v>
      </c>
      <c r="B212" s="111" t="s">
        <v>122</v>
      </c>
      <c r="C212" s="111" t="s">
        <v>121</v>
      </c>
      <c r="D212" s="111">
        <v>23700293</v>
      </c>
      <c r="E212" t="s">
        <v>320</v>
      </c>
      <c r="F212" s="101">
        <v>-333937.5</v>
      </c>
      <c r="G212" s="115">
        <v>1</v>
      </c>
      <c r="H212" s="101">
        <f t="shared" si="3"/>
        <v>-333937.5</v>
      </c>
    </row>
    <row r="213" spans="1:8" ht="12.75">
      <c r="A213">
        <v>5</v>
      </c>
      <c r="B213" s="111" t="s">
        <v>122</v>
      </c>
      <c r="C213" s="111" t="s">
        <v>121</v>
      </c>
      <c r="D213" s="111">
        <v>23700303</v>
      </c>
      <c r="E213" t="s">
        <v>321</v>
      </c>
      <c r="F213" s="101">
        <v>-83721.88125</v>
      </c>
      <c r="G213" s="115">
        <v>1</v>
      </c>
      <c r="H213" s="101">
        <f t="shared" si="3"/>
        <v>-83721.88125</v>
      </c>
    </row>
    <row r="214" spans="1:8" ht="12.75">
      <c r="A214">
        <v>5</v>
      </c>
      <c r="B214" s="111" t="s">
        <v>122</v>
      </c>
      <c r="C214" s="111" t="s">
        <v>121</v>
      </c>
      <c r="D214" s="111">
        <v>23700313</v>
      </c>
      <c r="E214" t="s">
        <v>322</v>
      </c>
      <c r="F214" s="101">
        <v>-124599.64333333336</v>
      </c>
      <c r="G214" s="115">
        <v>1</v>
      </c>
      <c r="H214" s="101">
        <f t="shared" si="3"/>
        <v>-124599.64333333336</v>
      </c>
    </row>
    <row r="215" spans="1:8" ht="12.75">
      <c r="A215">
        <v>5</v>
      </c>
      <c r="B215" s="111" t="s">
        <v>122</v>
      </c>
      <c r="C215" s="111" t="s">
        <v>121</v>
      </c>
      <c r="D215" s="111">
        <v>23700323</v>
      </c>
      <c r="E215" t="s">
        <v>323</v>
      </c>
      <c r="F215" s="101">
        <v>-183750</v>
      </c>
      <c r="G215" s="115">
        <v>1</v>
      </c>
      <c r="H215" s="101">
        <f t="shared" si="3"/>
        <v>-183750</v>
      </c>
    </row>
    <row r="216" spans="1:8" ht="12.75">
      <c r="A216">
        <v>5</v>
      </c>
      <c r="B216" s="111" t="s">
        <v>122</v>
      </c>
      <c r="C216" s="111" t="s">
        <v>121</v>
      </c>
      <c r="D216" s="111">
        <v>23700333</v>
      </c>
      <c r="E216" t="s">
        <v>324</v>
      </c>
      <c r="F216" s="101">
        <v>-36800.35666666667</v>
      </c>
      <c r="G216" s="115">
        <v>1</v>
      </c>
      <c r="H216" s="101">
        <f t="shared" si="3"/>
        <v>-36800.35666666667</v>
      </c>
    </row>
    <row r="217" spans="1:8" ht="12.75">
      <c r="A217">
        <v>5</v>
      </c>
      <c r="B217" s="111" t="s">
        <v>122</v>
      </c>
      <c r="C217" s="111" t="s">
        <v>121</v>
      </c>
      <c r="D217" s="111">
        <v>23700343</v>
      </c>
      <c r="E217" t="s">
        <v>325</v>
      </c>
      <c r="F217" s="101">
        <v>-49575</v>
      </c>
      <c r="G217" s="115">
        <v>1</v>
      </c>
      <c r="H217" s="101">
        <f t="shared" si="3"/>
        <v>-49575</v>
      </c>
    </row>
    <row r="218" spans="1:8" ht="12.75">
      <c r="A218">
        <v>5</v>
      </c>
      <c r="B218" s="111" t="s">
        <v>122</v>
      </c>
      <c r="C218" s="111" t="s">
        <v>121</v>
      </c>
      <c r="D218" s="111">
        <v>23700353</v>
      </c>
      <c r="E218" t="s">
        <v>326</v>
      </c>
      <c r="F218" s="101">
        <v>-82749.64333333333</v>
      </c>
      <c r="G218" s="115">
        <v>1</v>
      </c>
      <c r="H218" s="101">
        <f t="shared" si="3"/>
        <v>-82749.64333333333</v>
      </c>
    </row>
    <row r="219" spans="1:8" ht="12.75">
      <c r="A219">
        <v>5</v>
      </c>
      <c r="B219" s="111" t="s">
        <v>122</v>
      </c>
      <c r="C219" s="111" t="s">
        <v>121</v>
      </c>
      <c r="D219" s="111">
        <v>23700363</v>
      </c>
      <c r="E219" t="s">
        <v>327</v>
      </c>
      <c r="F219" s="101">
        <v>-268125</v>
      </c>
      <c r="G219" s="115">
        <v>1</v>
      </c>
      <c r="H219" s="101">
        <f t="shared" si="3"/>
        <v>-268125</v>
      </c>
    </row>
    <row r="220" spans="1:8" ht="12.75">
      <c r="A220">
        <v>5</v>
      </c>
      <c r="B220" s="111" t="s">
        <v>122</v>
      </c>
      <c r="C220" s="111" t="s">
        <v>121</v>
      </c>
      <c r="D220" s="111">
        <v>23700373</v>
      </c>
      <c r="E220" t="s">
        <v>328</v>
      </c>
      <c r="F220" s="101">
        <v>-53538.55791666667</v>
      </c>
      <c r="G220" s="115">
        <v>1</v>
      </c>
      <c r="H220" s="101">
        <f t="shared" si="3"/>
        <v>-53538.55791666667</v>
      </c>
    </row>
    <row r="221" spans="1:8" ht="12.75">
      <c r="A221">
        <v>5</v>
      </c>
      <c r="B221" s="111" t="s">
        <v>122</v>
      </c>
      <c r="C221" s="111" t="s">
        <v>121</v>
      </c>
      <c r="D221" s="111">
        <v>23700383</v>
      </c>
      <c r="E221" t="s">
        <v>329</v>
      </c>
      <c r="F221" s="101">
        <v>-36000</v>
      </c>
      <c r="G221" s="115">
        <v>1</v>
      </c>
      <c r="H221" s="101">
        <f t="shared" si="3"/>
        <v>-36000</v>
      </c>
    </row>
    <row r="222" spans="1:8" ht="12.75">
      <c r="A222">
        <v>5</v>
      </c>
      <c r="B222" s="111" t="s">
        <v>122</v>
      </c>
      <c r="C222" s="111" t="s">
        <v>121</v>
      </c>
      <c r="D222" s="111">
        <v>23700443</v>
      </c>
      <c r="E222" t="s">
        <v>330</v>
      </c>
      <c r="F222" s="101">
        <v>-45928.69875</v>
      </c>
      <c r="G222" s="115">
        <v>1</v>
      </c>
      <c r="H222" s="101">
        <f t="shared" si="3"/>
        <v>-45928.69875</v>
      </c>
    </row>
    <row r="223" spans="1:8" ht="12.75">
      <c r="A223">
        <v>5</v>
      </c>
      <c r="B223" s="111" t="s">
        <v>122</v>
      </c>
      <c r="C223" s="111" t="s">
        <v>121</v>
      </c>
      <c r="D223" s="111">
        <v>23700453</v>
      </c>
      <c r="E223" t="s">
        <v>331</v>
      </c>
      <c r="F223" s="101">
        <v>-578558.67875</v>
      </c>
      <c r="G223" s="115">
        <v>1</v>
      </c>
      <c r="H223" s="101">
        <f t="shared" si="3"/>
        <v>-578558.67875</v>
      </c>
    </row>
    <row r="224" spans="1:8" ht="12.75">
      <c r="A224">
        <v>5</v>
      </c>
      <c r="B224" s="111" t="s">
        <v>122</v>
      </c>
      <c r="C224" s="111" t="s">
        <v>121</v>
      </c>
      <c r="D224" s="111">
        <v>23700493</v>
      </c>
      <c r="E224" t="s">
        <v>332</v>
      </c>
      <c r="F224" s="101">
        <v>0</v>
      </c>
      <c r="G224" s="115">
        <v>1</v>
      </c>
      <c r="H224" s="101">
        <f t="shared" si="3"/>
        <v>0</v>
      </c>
    </row>
    <row r="225" spans="1:8" ht="12.75">
      <c r="A225">
        <v>5</v>
      </c>
      <c r="B225" s="111" t="s">
        <v>122</v>
      </c>
      <c r="C225" s="111" t="s">
        <v>121</v>
      </c>
      <c r="D225" s="111">
        <v>23700573</v>
      </c>
      <c r="E225" t="s">
        <v>333</v>
      </c>
      <c r="F225" s="101">
        <v>0</v>
      </c>
      <c r="G225" s="115">
        <v>1</v>
      </c>
      <c r="H225" s="101">
        <f t="shared" si="3"/>
        <v>0</v>
      </c>
    </row>
    <row r="226" spans="1:8" ht="12.75">
      <c r="A226">
        <v>5</v>
      </c>
      <c r="B226" s="111" t="s">
        <v>122</v>
      </c>
      <c r="C226" s="111" t="s">
        <v>121</v>
      </c>
      <c r="D226" s="111">
        <v>23700663</v>
      </c>
      <c r="E226" t="s">
        <v>334</v>
      </c>
      <c r="F226" s="101">
        <v>0</v>
      </c>
      <c r="G226" s="115">
        <v>1</v>
      </c>
      <c r="H226" s="101">
        <f t="shared" si="3"/>
        <v>0</v>
      </c>
    </row>
    <row r="227" spans="1:8" ht="12.75">
      <c r="A227">
        <v>5</v>
      </c>
      <c r="B227" s="111" t="s">
        <v>122</v>
      </c>
      <c r="C227" s="111" t="s">
        <v>121</v>
      </c>
      <c r="D227" s="111">
        <v>23700673</v>
      </c>
      <c r="E227" t="s">
        <v>335</v>
      </c>
      <c r="F227" s="101">
        <v>0</v>
      </c>
      <c r="G227" s="115">
        <v>1</v>
      </c>
      <c r="H227" s="101">
        <f t="shared" si="3"/>
        <v>0</v>
      </c>
    </row>
    <row r="228" spans="1:8" ht="12.75">
      <c r="A228">
        <v>5</v>
      </c>
      <c r="B228" s="111" t="s">
        <v>122</v>
      </c>
      <c r="C228" s="111" t="s">
        <v>121</v>
      </c>
      <c r="D228" s="111">
        <v>23700683</v>
      </c>
      <c r="E228" t="s">
        <v>336</v>
      </c>
      <c r="F228" s="101">
        <v>-733645.0179166665</v>
      </c>
      <c r="G228" s="115">
        <v>1</v>
      </c>
      <c r="H228" s="101">
        <f t="shared" si="3"/>
        <v>-733645.0179166665</v>
      </c>
    </row>
    <row r="229" spans="1:8" ht="12.75">
      <c r="A229">
        <v>5</v>
      </c>
      <c r="B229" s="111" t="s">
        <v>122</v>
      </c>
      <c r="C229" s="111" t="s">
        <v>121</v>
      </c>
      <c r="D229" s="111">
        <v>23700713</v>
      </c>
      <c r="E229" t="s">
        <v>337</v>
      </c>
      <c r="F229" s="101">
        <v>-100880.5425</v>
      </c>
      <c r="G229" s="115">
        <v>1</v>
      </c>
      <c r="H229" s="101">
        <f t="shared" si="3"/>
        <v>-100880.5425</v>
      </c>
    </row>
    <row r="230" spans="1:8" ht="12.75">
      <c r="A230">
        <v>5</v>
      </c>
      <c r="B230" s="111" t="s">
        <v>122</v>
      </c>
      <c r="C230" s="111" t="s">
        <v>121</v>
      </c>
      <c r="D230" s="111">
        <v>23700773</v>
      </c>
      <c r="E230" t="s">
        <v>338</v>
      </c>
      <c r="F230" s="101">
        <v>-11355.44</v>
      </c>
      <c r="G230" s="115">
        <v>1</v>
      </c>
      <c r="H230" s="101">
        <f t="shared" si="3"/>
        <v>-11355.44</v>
      </c>
    </row>
    <row r="231" spans="1:8" ht="12.75">
      <c r="A231">
        <v>5</v>
      </c>
      <c r="B231" s="111" t="s">
        <v>122</v>
      </c>
      <c r="C231" s="111" t="s">
        <v>121</v>
      </c>
      <c r="D231" s="111">
        <v>23700803</v>
      </c>
      <c r="E231" t="s">
        <v>339</v>
      </c>
      <c r="F231" s="101">
        <v>-2422500</v>
      </c>
      <c r="G231" s="115">
        <v>1</v>
      </c>
      <c r="H231" s="101">
        <f t="shared" si="3"/>
        <v>-2422500</v>
      </c>
    </row>
    <row r="232" spans="1:8" ht="12.75">
      <c r="A232">
        <v>5</v>
      </c>
      <c r="B232" s="111" t="s">
        <v>122</v>
      </c>
      <c r="C232" s="111" t="s">
        <v>121</v>
      </c>
      <c r="D232" s="111">
        <v>23700813</v>
      </c>
      <c r="E232" t="s">
        <v>340</v>
      </c>
      <c r="F232" s="101">
        <v>-1749999.6766666665</v>
      </c>
      <c r="G232" s="115">
        <v>1</v>
      </c>
      <c r="H232" s="101">
        <f t="shared" si="3"/>
        <v>-1749999.6766666665</v>
      </c>
    </row>
    <row r="233" spans="1:8" ht="12.75">
      <c r="A233">
        <v>5</v>
      </c>
      <c r="B233" s="111" t="s">
        <v>122</v>
      </c>
      <c r="C233" s="111" t="s">
        <v>121</v>
      </c>
      <c r="D233" s="111">
        <v>23700823</v>
      </c>
      <c r="E233" t="s">
        <v>341</v>
      </c>
      <c r="F233" s="101">
        <v>-3369999.6933333334</v>
      </c>
      <c r="G233" s="115">
        <v>1</v>
      </c>
      <c r="H233" s="101">
        <f t="shared" si="3"/>
        <v>-3369999.6933333334</v>
      </c>
    </row>
    <row r="234" spans="1:8" ht="12.75">
      <c r="A234">
        <v>5</v>
      </c>
      <c r="B234" s="111" t="s">
        <v>122</v>
      </c>
      <c r="C234" s="111" t="s">
        <v>121</v>
      </c>
      <c r="D234" s="111">
        <v>23700833</v>
      </c>
      <c r="E234" t="s">
        <v>342</v>
      </c>
      <c r="F234" s="101">
        <v>0</v>
      </c>
      <c r="G234" s="115">
        <v>1</v>
      </c>
      <c r="H234" s="101">
        <f t="shared" si="3"/>
        <v>0</v>
      </c>
    </row>
    <row r="235" spans="1:8" ht="12.75">
      <c r="A235">
        <v>5</v>
      </c>
      <c r="B235" s="111" t="s">
        <v>122</v>
      </c>
      <c r="C235" s="111" t="s">
        <v>121</v>
      </c>
      <c r="D235" s="111">
        <v>23700843</v>
      </c>
      <c r="E235" t="s">
        <v>343</v>
      </c>
      <c r="F235" s="101">
        <v>-4477500</v>
      </c>
      <c r="G235" s="115">
        <v>1</v>
      </c>
      <c r="H235" s="101">
        <f t="shared" si="3"/>
        <v>-4477500</v>
      </c>
    </row>
    <row r="236" spans="1:8" ht="12.75">
      <c r="A236">
        <v>5</v>
      </c>
      <c r="B236" s="111" t="s">
        <v>122</v>
      </c>
      <c r="C236" s="111" t="s">
        <v>121</v>
      </c>
      <c r="D236" s="111">
        <v>23700853</v>
      </c>
      <c r="E236" t="s">
        <v>344</v>
      </c>
      <c r="F236" s="101">
        <v>-475625.1533333334</v>
      </c>
      <c r="G236" s="115">
        <v>1</v>
      </c>
      <c r="H236" s="101">
        <f t="shared" si="3"/>
        <v>-475625.1533333334</v>
      </c>
    </row>
    <row r="237" spans="1:8" ht="12.75">
      <c r="A237">
        <v>5</v>
      </c>
      <c r="B237" s="111" t="s">
        <v>122</v>
      </c>
      <c r="C237" s="111" t="s">
        <v>121</v>
      </c>
      <c r="D237" s="111">
        <v>23700873</v>
      </c>
      <c r="E237" t="s">
        <v>345</v>
      </c>
      <c r="F237" s="101">
        <v>-5265000</v>
      </c>
      <c r="G237" s="115">
        <v>1</v>
      </c>
      <c r="H237" s="101">
        <f t="shared" si="3"/>
        <v>-5265000</v>
      </c>
    </row>
    <row r="238" spans="1:8" ht="12.75">
      <c r="A238">
        <v>5</v>
      </c>
      <c r="B238" s="111" t="s">
        <v>122</v>
      </c>
      <c r="C238" s="111" t="s">
        <v>121</v>
      </c>
      <c r="D238" s="111">
        <v>23700893</v>
      </c>
      <c r="E238" t="s">
        <v>346</v>
      </c>
      <c r="F238" s="101">
        <v>-4998500.16</v>
      </c>
      <c r="G238" s="115">
        <v>1</v>
      </c>
      <c r="H238" s="101">
        <f t="shared" si="3"/>
        <v>-4998500.16</v>
      </c>
    </row>
    <row r="239" spans="1:8" ht="12.75">
      <c r="A239">
        <v>5</v>
      </c>
      <c r="B239" s="111" t="s">
        <v>122</v>
      </c>
      <c r="C239" s="111" t="s">
        <v>121</v>
      </c>
      <c r="D239" s="111">
        <v>23700913</v>
      </c>
      <c r="E239" t="s">
        <v>347</v>
      </c>
      <c r="F239" s="101">
        <v>0</v>
      </c>
      <c r="G239" s="115">
        <v>1</v>
      </c>
      <c r="H239" s="101">
        <f t="shared" si="3"/>
        <v>0</v>
      </c>
    </row>
    <row r="240" spans="1:8" ht="12.75">
      <c r="A240">
        <v>5</v>
      </c>
      <c r="B240" s="111" t="s">
        <v>122</v>
      </c>
      <c r="C240" s="111" t="s">
        <v>121</v>
      </c>
      <c r="D240" s="111">
        <v>23700933</v>
      </c>
      <c r="E240" t="s">
        <v>348</v>
      </c>
      <c r="F240" s="101">
        <v>-2019208.4966666661</v>
      </c>
      <c r="G240" s="115">
        <v>1</v>
      </c>
      <c r="H240" s="101">
        <f t="shared" si="3"/>
        <v>-2019208.4966666661</v>
      </c>
    </row>
    <row r="241" spans="1:8" ht="12.75">
      <c r="A241">
        <v>5</v>
      </c>
      <c r="B241" s="111" t="s">
        <v>122</v>
      </c>
      <c r="C241" s="111" t="s">
        <v>121</v>
      </c>
      <c r="D241" s="111">
        <v>23700943</v>
      </c>
      <c r="E241" t="s">
        <v>349</v>
      </c>
      <c r="F241" s="101">
        <v>-348075</v>
      </c>
      <c r="G241" s="115">
        <v>1</v>
      </c>
      <c r="H241" s="101">
        <f t="shared" si="3"/>
        <v>-348075</v>
      </c>
    </row>
    <row r="242" spans="1:8" ht="12.75">
      <c r="A242">
        <v>5</v>
      </c>
      <c r="B242" s="111" t="s">
        <v>122</v>
      </c>
      <c r="C242" s="111" t="s">
        <v>121</v>
      </c>
      <c r="D242" s="111">
        <v>23700953</v>
      </c>
      <c r="E242" t="s">
        <v>350</v>
      </c>
      <c r="F242" s="101">
        <v>0</v>
      </c>
      <c r="G242" s="115">
        <v>1</v>
      </c>
      <c r="H242" s="101">
        <f t="shared" si="3"/>
        <v>0</v>
      </c>
    </row>
    <row r="243" spans="1:8" ht="12.75">
      <c r="A243">
        <v>5</v>
      </c>
      <c r="B243" s="111" t="s">
        <v>122</v>
      </c>
      <c r="C243" s="111" t="s">
        <v>121</v>
      </c>
      <c r="D243" s="111">
        <v>23700963</v>
      </c>
      <c r="E243" t="s">
        <v>351</v>
      </c>
      <c r="F243" s="101">
        <v>-4036097.2566666664</v>
      </c>
      <c r="G243" s="115">
        <v>1</v>
      </c>
      <c r="H243" s="101">
        <f t="shared" si="3"/>
        <v>-4036097.2566666664</v>
      </c>
    </row>
    <row r="244" spans="1:8" ht="12.75">
      <c r="A244">
        <v>5</v>
      </c>
      <c r="B244" s="111" t="s">
        <v>122</v>
      </c>
      <c r="C244" s="111" t="s">
        <v>121</v>
      </c>
      <c r="D244" s="111">
        <v>23700993</v>
      </c>
      <c r="E244" t="s">
        <v>352</v>
      </c>
      <c r="F244" s="101">
        <v>-2273687.56</v>
      </c>
      <c r="G244" s="115">
        <v>1</v>
      </c>
      <c r="H244" s="101">
        <f t="shared" si="3"/>
        <v>-2273687.56</v>
      </c>
    </row>
    <row r="245" spans="1:8" ht="12.75">
      <c r="A245">
        <v>5</v>
      </c>
      <c r="B245" s="111" t="s">
        <v>122</v>
      </c>
      <c r="C245" s="111" t="s">
        <v>121</v>
      </c>
      <c r="D245" s="111">
        <v>23701003</v>
      </c>
      <c r="E245" t="s">
        <v>353</v>
      </c>
      <c r="F245" s="101">
        <v>-1471312.5</v>
      </c>
      <c r="G245" s="115">
        <v>1</v>
      </c>
      <c r="H245" s="101">
        <f t="shared" si="3"/>
        <v>-1471312.5</v>
      </c>
    </row>
    <row r="246" spans="1:8" ht="12.75">
      <c r="A246">
        <v>5</v>
      </c>
      <c r="B246" s="111" t="s">
        <v>122</v>
      </c>
      <c r="C246" s="111" t="s">
        <v>121</v>
      </c>
      <c r="D246" s="111">
        <v>23701013</v>
      </c>
      <c r="E246" t="s">
        <v>354</v>
      </c>
      <c r="F246" s="101">
        <v>-114122.96250000001</v>
      </c>
      <c r="G246" s="115">
        <v>1</v>
      </c>
      <c r="H246" s="101">
        <f t="shared" si="3"/>
        <v>-114122.96250000001</v>
      </c>
    </row>
    <row r="247" spans="1:8" ht="12.75">
      <c r="A247">
        <v>5</v>
      </c>
      <c r="B247" s="111" t="s">
        <v>122</v>
      </c>
      <c r="C247" s="111" t="s">
        <v>121</v>
      </c>
      <c r="D247" s="111">
        <v>23701023</v>
      </c>
      <c r="E247" t="s">
        <v>355</v>
      </c>
      <c r="F247" s="101">
        <v>-4102634.6337500005</v>
      </c>
      <c r="G247" s="115">
        <v>1</v>
      </c>
      <c r="H247" s="101">
        <f t="shared" si="3"/>
        <v>-4102634.6337500005</v>
      </c>
    </row>
    <row r="248" spans="1:8" ht="12.75">
      <c r="A248">
        <v>5</v>
      </c>
      <c r="B248" s="111" t="s">
        <v>122</v>
      </c>
      <c r="C248" s="111" t="s">
        <v>121</v>
      </c>
      <c r="D248" s="111">
        <v>23701033</v>
      </c>
      <c r="E248" t="s">
        <v>356</v>
      </c>
      <c r="F248" s="101">
        <v>-4685893.746666665</v>
      </c>
      <c r="G248" s="115">
        <v>1</v>
      </c>
      <c r="H248" s="101">
        <f t="shared" si="3"/>
        <v>-4685893.746666665</v>
      </c>
    </row>
    <row r="249" spans="1:8" ht="12.75">
      <c r="A249">
        <v>5</v>
      </c>
      <c r="B249" s="111" t="s">
        <v>122</v>
      </c>
      <c r="C249" s="111" t="s">
        <v>121</v>
      </c>
      <c r="D249" s="111">
        <v>23701043</v>
      </c>
      <c r="E249" t="s">
        <v>357</v>
      </c>
      <c r="F249" s="101">
        <v>-108968.75</v>
      </c>
      <c r="G249" s="115">
        <v>1</v>
      </c>
      <c r="H249" s="101">
        <f t="shared" si="3"/>
        <v>-108968.75</v>
      </c>
    </row>
    <row r="250" spans="1:8" ht="12.75">
      <c r="A250">
        <v>5</v>
      </c>
      <c r="B250" s="111" t="s">
        <v>122</v>
      </c>
      <c r="C250" s="111" t="s">
        <v>121</v>
      </c>
      <c r="D250" s="111" t="s">
        <v>358</v>
      </c>
      <c r="E250" t="s">
        <v>359</v>
      </c>
      <c r="F250" s="101">
        <v>-817265.6262500001</v>
      </c>
      <c r="G250" s="115">
        <v>1</v>
      </c>
      <c r="H250" s="101">
        <f t="shared" si="3"/>
        <v>-817265.6262500001</v>
      </c>
    </row>
    <row r="251" spans="1:8" ht="12.75">
      <c r="A251">
        <v>5</v>
      </c>
      <c r="B251" s="111" t="s">
        <v>122</v>
      </c>
      <c r="C251" s="111" t="s">
        <v>121</v>
      </c>
      <c r="D251" s="111">
        <v>24100013</v>
      </c>
      <c r="E251" t="s">
        <v>360</v>
      </c>
      <c r="F251" s="101">
        <v>12237.151666666667</v>
      </c>
      <c r="G251" s="115">
        <v>1</v>
      </c>
      <c r="H251" s="101">
        <f t="shared" si="3"/>
        <v>12237.151666666667</v>
      </c>
    </row>
    <row r="252" spans="1:8" ht="12.75">
      <c r="A252">
        <v>5</v>
      </c>
      <c r="B252" s="111" t="s">
        <v>122</v>
      </c>
      <c r="C252" s="111" t="s">
        <v>121</v>
      </c>
      <c r="D252" s="111">
        <v>24100043</v>
      </c>
      <c r="E252" t="s">
        <v>361</v>
      </c>
      <c r="F252" s="101">
        <v>-153526.43333333332</v>
      </c>
      <c r="G252" s="115">
        <v>1</v>
      </c>
      <c r="H252" s="101">
        <f t="shared" si="3"/>
        <v>-153526.43333333332</v>
      </c>
    </row>
    <row r="253" spans="1:8" ht="12.75">
      <c r="A253">
        <v>5</v>
      </c>
      <c r="B253" s="111" t="s">
        <v>122</v>
      </c>
      <c r="C253" s="111" t="s">
        <v>121</v>
      </c>
      <c r="D253" s="111">
        <v>24100063</v>
      </c>
      <c r="E253" t="s">
        <v>362</v>
      </c>
      <c r="F253" s="101">
        <v>-51912.94333333333</v>
      </c>
      <c r="G253" s="115">
        <v>1</v>
      </c>
      <c r="H253" s="101">
        <f t="shared" si="3"/>
        <v>-51912.94333333333</v>
      </c>
    </row>
    <row r="254" spans="1:8" ht="12.75">
      <c r="A254">
        <v>5</v>
      </c>
      <c r="B254" s="111" t="s">
        <v>122</v>
      </c>
      <c r="C254" s="111" t="s">
        <v>121</v>
      </c>
      <c r="D254" s="111">
        <v>24100143</v>
      </c>
      <c r="E254" t="s">
        <v>360</v>
      </c>
      <c r="F254" s="101">
        <v>-294308.4329166667</v>
      </c>
      <c r="G254" s="115">
        <v>1</v>
      </c>
      <c r="H254" s="101">
        <f t="shared" si="3"/>
        <v>-294308.4329166667</v>
      </c>
    </row>
    <row r="255" spans="1:8" ht="12.75">
      <c r="A255">
        <v>5</v>
      </c>
      <c r="B255" s="111" t="s">
        <v>122</v>
      </c>
      <c r="C255" s="111" t="s">
        <v>121</v>
      </c>
      <c r="D255" s="111">
        <v>24200063</v>
      </c>
      <c r="E255" t="s">
        <v>363</v>
      </c>
      <c r="F255" s="101">
        <v>0</v>
      </c>
      <c r="G255" s="115">
        <v>1</v>
      </c>
      <c r="H255" s="101">
        <f t="shared" si="3"/>
        <v>0</v>
      </c>
    </row>
    <row r="256" spans="1:8" ht="12.75">
      <c r="A256">
        <v>5</v>
      </c>
      <c r="B256" s="111" t="s">
        <v>122</v>
      </c>
      <c r="C256" s="111" t="s">
        <v>121</v>
      </c>
      <c r="D256" s="111">
        <v>24200453</v>
      </c>
      <c r="E256" t="s">
        <v>364</v>
      </c>
      <c r="F256" s="101">
        <v>0</v>
      </c>
      <c r="G256" s="115">
        <v>1</v>
      </c>
      <c r="H256" s="101">
        <f t="shared" si="3"/>
        <v>0</v>
      </c>
    </row>
    <row r="257" spans="1:8" ht="12.75">
      <c r="A257">
        <v>5</v>
      </c>
      <c r="B257" s="111" t="s">
        <v>122</v>
      </c>
      <c r="C257" s="111" t="s">
        <v>121</v>
      </c>
      <c r="D257" s="111">
        <v>24200593</v>
      </c>
      <c r="E257" t="s">
        <v>365</v>
      </c>
      <c r="F257" s="101">
        <v>-2128336.7733333334</v>
      </c>
      <c r="G257" s="115">
        <v>1</v>
      </c>
      <c r="H257" s="101">
        <f t="shared" si="3"/>
        <v>-2128336.7733333334</v>
      </c>
    </row>
    <row r="258" spans="1:8" ht="12.75">
      <c r="A258">
        <v>5</v>
      </c>
      <c r="B258" s="111" t="s">
        <v>122</v>
      </c>
      <c r="C258" s="111" t="s">
        <v>121</v>
      </c>
      <c r="D258" s="111">
        <v>24200633</v>
      </c>
      <c r="E258" t="s">
        <v>366</v>
      </c>
      <c r="F258" s="101">
        <v>-730043.2258333332</v>
      </c>
      <c r="G258" s="115">
        <v>1</v>
      </c>
      <c r="H258" s="101">
        <f t="shared" si="3"/>
        <v>-730043.2258333332</v>
      </c>
    </row>
    <row r="259" spans="1:8" ht="12.75">
      <c r="A259">
        <v>5</v>
      </c>
      <c r="B259" s="111" t="s">
        <v>122</v>
      </c>
      <c r="C259" s="111" t="s">
        <v>121</v>
      </c>
      <c r="D259" s="111">
        <v>24200643</v>
      </c>
      <c r="E259" t="s">
        <v>367</v>
      </c>
      <c r="F259" s="101">
        <v>-547024.10375</v>
      </c>
      <c r="G259" s="115">
        <v>1</v>
      </c>
      <c r="H259" s="101">
        <f t="shared" si="3"/>
        <v>-547024.10375</v>
      </c>
    </row>
    <row r="260" spans="1:8" ht="12.75">
      <c r="A260">
        <v>5</v>
      </c>
      <c r="B260" s="111" t="s">
        <v>122</v>
      </c>
      <c r="C260" s="111" t="s">
        <v>121</v>
      </c>
      <c r="D260" s="111">
        <v>24200653</v>
      </c>
      <c r="E260" t="s">
        <v>368</v>
      </c>
      <c r="F260" s="101">
        <v>-428063.7158333334</v>
      </c>
      <c r="G260" s="115">
        <v>1</v>
      </c>
      <c r="H260" s="101">
        <f t="shared" si="3"/>
        <v>-428063.7158333334</v>
      </c>
    </row>
    <row r="261" spans="1:8" ht="12.75">
      <c r="A261">
        <v>5</v>
      </c>
      <c r="B261" s="111" t="s">
        <v>122</v>
      </c>
      <c r="C261" s="111" t="s">
        <v>121</v>
      </c>
      <c r="D261" s="111">
        <v>24200723</v>
      </c>
      <c r="E261" t="s">
        <v>369</v>
      </c>
      <c r="F261" s="101">
        <v>-3890.5295833333334</v>
      </c>
      <c r="G261" s="115">
        <v>1</v>
      </c>
      <c r="H261" s="101">
        <f t="shared" si="3"/>
        <v>-3890.5295833333334</v>
      </c>
    </row>
    <row r="262" spans="1:8" ht="12.75">
      <c r="A262">
        <v>5</v>
      </c>
      <c r="B262" s="111" t="s">
        <v>122</v>
      </c>
      <c r="C262" s="111" t="s">
        <v>121</v>
      </c>
      <c r="D262" s="111">
        <v>25300033</v>
      </c>
      <c r="E262" t="s">
        <v>370</v>
      </c>
      <c r="F262" s="101">
        <v>-35838672.496249996</v>
      </c>
      <c r="G262" s="115">
        <v>1</v>
      </c>
      <c r="H262" s="101">
        <f t="shared" si="3"/>
        <v>-35838672.496249996</v>
      </c>
    </row>
    <row r="263" spans="1:8" ht="12.75">
      <c r="A263">
        <v>5</v>
      </c>
      <c r="B263" s="111" t="s">
        <v>122</v>
      </c>
      <c r="C263" s="111" t="s">
        <v>121</v>
      </c>
      <c r="D263" s="111">
        <v>25300143</v>
      </c>
      <c r="E263" t="s">
        <v>371</v>
      </c>
      <c r="F263" s="101">
        <v>-9319783.660416666</v>
      </c>
      <c r="G263" s="115">
        <v>1</v>
      </c>
      <c r="H263" s="101">
        <f t="shared" si="3"/>
        <v>-9319783.660416666</v>
      </c>
    </row>
    <row r="264" spans="1:8" ht="12.75">
      <c r="A264">
        <v>5</v>
      </c>
      <c r="B264" s="111" t="s">
        <v>122</v>
      </c>
      <c r="C264" s="111" t="s">
        <v>121</v>
      </c>
      <c r="D264" s="111">
        <v>25300303</v>
      </c>
      <c r="E264" t="s">
        <v>372</v>
      </c>
      <c r="F264" s="101">
        <v>-28.980833333333333</v>
      </c>
      <c r="G264" s="115">
        <v>1</v>
      </c>
      <c r="H264" s="101">
        <f t="shared" si="3"/>
        <v>-28.980833333333333</v>
      </c>
    </row>
    <row r="265" spans="1:8" ht="12.75">
      <c r="A265">
        <v>5</v>
      </c>
      <c r="B265" s="111" t="s">
        <v>122</v>
      </c>
      <c r="C265" s="111" t="s">
        <v>121</v>
      </c>
      <c r="D265" s="111">
        <v>25300323</v>
      </c>
      <c r="E265" t="s">
        <v>373</v>
      </c>
      <c r="F265" s="101">
        <v>-174684.47</v>
      </c>
      <c r="G265" s="115">
        <v>1</v>
      </c>
      <c r="H265" s="101">
        <f aca="true" t="shared" si="4" ref="H265:H328">F265*G265</f>
        <v>-174684.47</v>
      </c>
    </row>
    <row r="266" spans="1:8" ht="12.75">
      <c r="A266">
        <v>5</v>
      </c>
      <c r="B266" s="111" t="s">
        <v>122</v>
      </c>
      <c r="C266" s="111" t="s">
        <v>121</v>
      </c>
      <c r="D266" s="111">
        <v>25300393</v>
      </c>
      <c r="E266" t="s">
        <v>374</v>
      </c>
      <c r="F266" s="101">
        <v>-771960.68</v>
      </c>
      <c r="G266" s="115">
        <v>1</v>
      </c>
      <c r="H266" s="101">
        <f t="shared" si="4"/>
        <v>-771960.68</v>
      </c>
    </row>
    <row r="267" spans="1:8" ht="12.75">
      <c r="A267">
        <v>5</v>
      </c>
      <c r="B267" s="111" t="s">
        <v>122</v>
      </c>
      <c r="C267" s="111" t="s">
        <v>121</v>
      </c>
      <c r="D267" s="111">
        <v>25300423</v>
      </c>
      <c r="E267" t="s">
        <v>375</v>
      </c>
      <c r="F267" s="101">
        <v>-7682146</v>
      </c>
      <c r="G267" s="115">
        <v>1</v>
      </c>
      <c r="H267" s="101">
        <f t="shared" si="4"/>
        <v>-7682146</v>
      </c>
    </row>
    <row r="268" spans="1:8" ht="12.75">
      <c r="A268">
        <v>5</v>
      </c>
      <c r="B268" s="111" t="s">
        <v>122</v>
      </c>
      <c r="C268" s="111" t="s">
        <v>121</v>
      </c>
      <c r="D268" s="111">
        <v>25300433</v>
      </c>
      <c r="E268" t="s">
        <v>376</v>
      </c>
      <c r="F268" s="101">
        <v>0</v>
      </c>
      <c r="G268" s="115">
        <v>1</v>
      </c>
      <c r="H268" s="101">
        <f t="shared" si="4"/>
        <v>0</v>
      </c>
    </row>
    <row r="269" spans="1:8" ht="12.75">
      <c r="A269">
        <v>5</v>
      </c>
      <c r="B269" s="111" t="s">
        <v>122</v>
      </c>
      <c r="C269" s="111" t="s">
        <v>121</v>
      </c>
      <c r="D269" s="111">
        <v>25300503</v>
      </c>
      <c r="E269" t="s">
        <v>377</v>
      </c>
      <c r="F269" s="101">
        <v>-35997.63125</v>
      </c>
      <c r="G269" s="115">
        <v>1</v>
      </c>
      <c r="H269" s="101">
        <f t="shared" si="4"/>
        <v>-35997.63125</v>
      </c>
    </row>
    <row r="270" spans="1:8" ht="12.75">
      <c r="A270">
        <v>5</v>
      </c>
      <c r="B270" s="111" t="s">
        <v>122</v>
      </c>
      <c r="C270" s="111" t="s">
        <v>121</v>
      </c>
      <c r="D270" s="111">
        <v>25300513</v>
      </c>
      <c r="E270" t="s">
        <v>378</v>
      </c>
      <c r="F270" s="101">
        <v>1094.3079166666664</v>
      </c>
      <c r="G270" s="115">
        <v>1</v>
      </c>
      <c r="H270" s="101">
        <f t="shared" si="4"/>
        <v>1094.3079166666664</v>
      </c>
    </row>
    <row r="271" spans="1:8" ht="12.75">
      <c r="A271">
        <v>5</v>
      </c>
      <c r="B271" s="111" t="s">
        <v>122</v>
      </c>
      <c r="C271" s="111" t="s">
        <v>121</v>
      </c>
      <c r="D271" s="111">
        <v>25300543</v>
      </c>
      <c r="E271" t="s">
        <v>379</v>
      </c>
      <c r="F271" s="101">
        <v>0</v>
      </c>
      <c r="G271" s="115">
        <v>1</v>
      </c>
      <c r="H271" s="101">
        <f t="shared" si="4"/>
        <v>0</v>
      </c>
    </row>
    <row r="272" spans="1:8" ht="12.75">
      <c r="A272">
        <v>5</v>
      </c>
      <c r="B272" s="111" t="s">
        <v>122</v>
      </c>
      <c r="C272" s="111" t="s">
        <v>121</v>
      </c>
      <c r="D272" s="111">
        <v>25300553</v>
      </c>
      <c r="E272" t="s">
        <v>380</v>
      </c>
      <c r="F272" s="101">
        <v>0</v>
      </c>
      <c r="G272" s="115">
        <v>1</v>
      </c>
      <c r="H272" s="101">
        <f t="shared" si="4"/>
        <v>0</v>
      </c>
    </row>
    <row r="273" spans="1:8" ht="12.75">
      <c r="A273">
        <v>5</v>
      </c>
      <c r="B273" s="111" t="s">
        <v>122</v>
      </c>
      <c r="C273" s="111" t="s">
        <v>121</v>
      </c>
      <c r="D273" s="111">
        <v>25300573</v>
      </c>
      <c r="E273" t="s">
        <v>381</v>
      </c>
      <c r="F273" s="101">
        <v>-12866.72</v>
      </c>
      <c r="G273" s="115">
        <v>1</v>
      </c>
      <c r="H273" s="101">
        <f t="shared" si="4"/>
        <v>-12866.72</v>
      </c>
    </row>
    <row r="274" spans="1:8" ht="12.75">
      <c r="A274">
        <v>5</v>
      </c>
      <c r="B274" s="111" t="s">
        <v>122</v>
      </c>
      <c r="C274" s="111" t="s">
        <v>121</v>
      </c>
      <c r="D274" s="111">
        <v>25300633</v>
      </c>
      <c r="E274" t="s">
        <v>382</v>
      </c>
      <c r="F274" s="101">
        <v>-36666417.060833335</v>
      </c>
      <c r="G274" s="115">
        <v>1</v>
      </c>
      <c r="H274" s="101">
        <f t="shared" si="4"/>
        <v>-36666417.060833335</v>
      </c>
    </row>
    <row r="275" spans="1:8" ht="12.75">
      <c r="A275" s="116">
        <v>5</v>
      </c>
      <c r="B275" s="117" t="s">
        <v>122</v>
      </c>
      <c r="C275" s="117" t="s">
        <v>121</v>
      </c>
      <c r="D275" s="117">
        <v>25300781</v>
      </c>
      <c r="E275" s="118" t="s">
        <v>383</v>
      </c>
      <c r="F275" s="99">
        <v>-76250</v>
      </c>
      <c r="G275" s="119">
        <v>1</v>
      </c>
      <c r="H275" s="99">
        <f t="shared" si="4"/>
        <v>-76250</v>
      </c>
    </row>
    <row r="276" spans="1:8" ht="12.75">
      <c r="A276">
        <v>5</v>
      </c>
      <c r="B276" s="111" t="s">
        <v>122</v>
      </c>
      <c r="C276" s="111" t="s">
        <v>121</v>
      </c>
      <c r="D276" s="111">
        <v>25300803</v>
      </c>
      <c r="E276" t="s">
        <v>384</v>
      </c>
      <c r="F276" s="101">
        <v>-5513084.836666667</v>
      </c>
      <c r="G276" s="115">
        <v>1</v>
      </c>
      <c r="H276" s="101">
        <f t="shared" si="4"/>
        <v>-5513084.836666667</v>
      </c>
    </row>
    <row r="277" spans="1:8" ht="12.75">
      <c r="A277">
        <v>5</v>
      </c>
      <c r="B277" s="111" t="s">
        <v>122</v>
      </c>
      <c r="C277" s="111" t="s">
        <v>121</v>
      </c>
      <c r="D277" s="111">
        <v>25300973</v>
      </c>
      <c r="E277" t="s">
        <v>385</v>
      </c>
      <c r="F277" s="101">
        <v>0</v>
      </c>
      <c r="G277" s="115">
        <v>1</v>
      </c>
      <c r="H277" s="101">
        <f t="shared" si="4"/>
        <v>0</v>
      </c>
    </row>
    <row r="278" spans="1:8" ht="12.75">
      <c r="A278">
        <v>5</v>
      </c>
      <c r="B278" s="111" t="s">
        <v>122</v>
      </c>
      <c r="C278" s="111" t="s">
        <v>121</v>
      </c>
      <c r="D278" s="111">
        <v>25300983</v>
      </c>
      <c r="E278" t="s">
        <v>386</v>
      </c>
      <c r="F278" s="101">
        <v>0</v>
      </c>
      <c r="G278" s="115">
        <v>1</v>
      </c>
      <c r="H278" s="101">
        <f t="shared" si="4"/>
        <v>0</v>
      </c>
    </row>
    <row r="279" spans="1:8" ht="12.75">
      <c r="A279">
        <v>5</v>
      </c>
      <c r="B279" s="111" t="s">
        <v>122</v>
      </c>
      <c r="C279" s="111" t="s">
        <v>121</v>
      </c>
      <c r="D279" s="111">
        <v>25300993</v>
      </c>
      <c r="E279" t="s">
        <v>387</v>
      </c>
      <c r="F279" s="101">
        <v>0</v>
      </c>
      <c r="G279" s="115">
        <v>1</v>
      </c>
      <c r="H279" s="101">
        <f t="shared" si="4"/>
        <v>0</v>
      </c>
    </row>
    <row r="280" spans="1:8" ht="12.75">
      <c r="A280">
        <v>5</v>
      </c>
      <c r="B280" s="111" t="s">
        <v>122</v>
      </c>
      <c r="C280" s="111" t="s">
        <v>121</v>
      </c>
      <c r="D280" s="111">
        <v>25301003</v>
      </c>
      <c r="E280" t="s">
        <v>388</v>
      </c>
      <c r="F280" s="101">
        <v>0</v>
      </c>
      <c r="G280" s="115">
        <v>1</v>
      </c>
      <c r="H280" s="101">
        <f t="shared" si="4"/>
        <v>0</v>
      </c>
    </row>
    <row r="281" spans="1:8" ht="12.75">
      <c r="A281">
        <v>5</v>
      </c>
      <c r="B281" s="111" t="s">
        <v>122</v>
      </c>
      <c r="C281" s="111" t="s">
        <v>121</v>
      </c>
      <c r="D281" s="111">
        <v>25301013</v>
      </c>
      <c r="E281" t="s">
        <v>389</v>
      </c>
      <c r="F281" s="101">
        <v>0</v>
      </c>
      <c r="G281" s="115">
        <v>1</v>
      </c>
      <c r="H281" s="101">
        <f t="shared" si="4"/>
        <v>0</v>
      </c>
    </row>
    <row r="282" spans="1:8" ht="12.75">
      <c r="A282">
        <v>5</v>
      </c>
      <c r="B282" s="111" t="s">
        <v>122</v>
      </c>
      <c r="C282" s="111" t="s">
        <v>121</v>
      </c>
      <c r="D282" s="111">
        <v>25301023</v>
      </c>
      <c r="E282" t="s">
        <v>390</v>
      </c>
      <c r="F282" s="101">
        <v>-36.510416666666664</v>
      </c>
      <c r="G282" s="115">
        <v>1</v>
      </c>
      <c r="H282" s="101">
        <f t="shared" si="4"/>
        <v>-36.510416666666664</v>
      </c>
    </row>
    <row r="283" spans="1:8" ht="12.75">
      <c r="A283">
        <v>5</v>
      </c>
      <c r="B283" s="111" t="s">
        <v>122</v>
      </c>
      <c r="C283" s="111" t="s">
        <v>121</v>
      </c>
      <c r="D283" s="111">
        <v>25301033</v>
      </c>
      <c r="E283" t="s">
        <v>391</v>
      </c>
      <c r="F283" s="101">
        <v>-321.24375</v>
      </c>
      <c r="G283" s="115">
        <v>1</v>
      </c>
      <c r="H283" s="101">
        <f t="shared" si="4"/>
        <v>-321.24375</v>
      </c>
    </row>
    <row r="284" spans="1:8" ht="12.75">
      <c r="A284">
        <v>5</v>
      </c>
      <c r="B284" s="111" t="s">
        <v>122</v>
      </c>
      <c r="C284" s="111" t="s">
        <v>121</v>
      </c>
      <c r="D284" s="111">
        <v>25301043</v>
      </c>
      <c r="E284" t="s">
        <v>392</v>
      </c>
      <c r="F284" s="101">
        <v>-745.8412500000001</v>
      </c>
      <c r="G284" s="115">
        <v>1</v>
      </c>
      <c r="H284" s="101">
        <f t="shared" si="4"/>
        <v>-745.8412500000001</v>
      </c>
    </row>
    <row r="285" spans="1:8" ht="12.75">
      <c r="A285">
        <v>5</v>
      </c>
      <c r="B285" s="111" t="s">
        <v>122</v>
      </c>
      <c r="C285" s="111" t="s">
        <v>121</v>
      </c>
      <c r="D285" s="111">
        <v>25301053</v>
      </c>
      <c r="E285" t="s">
        <v>393</v>
      </c>
      <c r="F285" s="101">
        <v>-841.2687500000001</v>
      </c>
      <c r="G285" s="115">
        <v>1</v>
      </c>
      <c r="H285" s="101">
        <f t="shared" si="4"/>
        <v>-841.2687500000001</v>
      </c>
    </row>
    <row r="286" spans="1:8" ht="12.75">
      <c r="A286">
        <v>5</v>
      </c>
      <c r="B286" s="111" t="s">
        <v>122</v>
      </c>
      <c r="C286" s="111" t="s">
        <v>121</v>
      </c>
      <c r="D286" s="111">
        <v>25301063</v>
      </c>
      <c r="E286" t="s">
        <v>394</v>
      </c>
      <c r="F286" s="101">
        <v>-554.2495833333331</v>
      </c>
      <c r="G286" s="115">
        <v>1</v>
      </c>
      <c r="H286" s="101">
        <f t="shared" si="4"/>
        <v>-554.2495833333331</v>
      </c>
    </row>
    <row r="287" spans="1:8" ht="12.75">
      <c r="A287">
        <v>5</v>
      </c>
      <c r="B287" s="111" t="s">
        <v>122</v>
      </c>
      <c r="C287" s="111" t="s">
        <v>121</v>
      </c>
      <c r="D287" s="111">
        <v>25301073</v>
      </c>
      <c r="E287" t="s">
        <v>395</v>
      </c>
      <c r="F287" s="101">
        <v>-465.74708333333325</v>
      </c>
      <c r="G287" s="115">
        <v>1</v>
      </c>
      <c r="H287" s="101">
        <f t="shared" si="4"/>
        <v>-465.74708333333325</v>
      </c>
    </row>
    <row r="288" spans="1:8" ht="12.75">
      <c r="A288">
        <v>5</v>
      </c>
      <c r="B288" s="111" t="s">
        <v>122</v>
      </c>
      <c r="C288" s="111" t="s">
        <v>121</v>
      </c>
      <c r="D288" s="111">
        <v>25301993</v>
      </c>
      <c r="E288" t="s">
        <v>396</v>
      </c>
      <c r="F288" s="101">
        <v>0</v>
      </c>
      <c r="G288" s="115">
        <v>1</v>
      </c>
      <c r="H288" s="101">
        <f t="shared" si="4"/>
        <v>0</v>
      </c>
    </row>
    <row r="289" spans="1:8" ht="12.75">
      <c r="A289">
        <v>5</v>
      </c>
      <c r="B289" s="111" t="s">
        <v>122</v>
      </c>
      <c r="C289" s="111" t="s">
        <v>121</v>
      </c>
      <c r="D289" s="111">
        <v>25302003</v>
      </c>
      <c r="E289" t="s">
        <v>397</v>
      </c>
      <c r="F289" s="101">
        <v>0</v>
      </c>
      <c r="G289" s="115">
        <v>1</v>
      </c>
      <c r="H289" s="101">
        <f t="shared" si="4"/>
        <v>0</v>
      </c>
    </row>
    <row r="290" spans="1:8" ht="12.75">
      <c r="A290">
        <v>5</v>
      </c>
      <c r="B290" s="111" t="s">
        <v>122</v>
      </c>
      <c r="C290" s="111" t="s">
        <v>121</v>
      </c>
      <c r="D290" s="111">
        <v>25302013</v>
      </c>
      <c r="E290" t="s">
        <v>398</v>
      </c>
      <c r="F290" s="101">
        <v>0</v>
      </c>
      <c r="G290" s="115">
        <v>1</v>
      </c>
      <c r="H290" s="101">
        <f t="shared" si="4"/>
        <v>0</v>
      </c>
    </row>
    <row r="291" spans="1:8" ht="12.75">
      <c r="A291">
        <v>5</v>
      </c>
      <c r="B291" s="111" t="s">
        <v>122</v>
      </c>
      <c r="C291" s="111" t="s">
        <v>121</v>
      </c>
      <c r="D291" s="111">
        <v>25302023</v>
      </c>
      <c r="E291" t="s">
        <v>399</v>
      </c>
      <c r="F291" s="101">
        <v>-5.132083333333333</v>
      </c>
      <c r="G291" s="115">
        <v>1</v>
      </c>
      <c r="H291" s="101">
        <f t="shared" si="4"/>
        <v>-5.132083333333333</v>
      </c>
    </row>
    <row r="292" spans="1:8" ht="12.75">
      <c r="A292">
        <v>5</v>
      </c>
      <c r="B292" s="111" t="s">
        <v>122</v>
      </c>
      <c r="C292" s="111" t="s">
        <v>121</v>
      </c>
      <c r="D292" s="111">
        <v>25302033</v>
      </c>
      <c r="E292" t="s">
        <v>400</v>
      </c>
      <c r="F292" s="101">
        <v>-502.6525</v>
      </c>
      <c r="G292" s="115">
        <v>1</v>
      </c>
      <c r="H292" s="101">
        <f t="shared" si="4"/>
        <v>-502.6525</v>
      </c>
    </row>
    <row r="293" spans="1:8" ht="12.75">
      <c r="A293">
        <v>5</v>
      </c>
      <c r="B293" s="111" t="s">
        <v>122</v>
      </c>
      <c r="C293" s="111" t="s">
        <v>121</v>
      </c>
      <c r="D293" s="111">
        <v>25302043</v>
      </c>
      <c r="E293" t="s">
        <v>401</v>
      </c>
      <c r="F293" s="101">
        <v>-871.9375</v>
      </c>
      <c r="G293" s="115">
        <v>1</v>
      </c>
      <c r="H293" s="101">
        <f t="shared" si="4"/>
        <v>-871.9375</v>
      </c>
    </row>
    <row r="294" spans="1:8" ht="12.75">
      <c r="A294">
        <v>5</v>
      </c>
      <c r="B294" s="111" t="s">
        <v>122</v>
      </c>
      <c r="C294" s="111" t="s">
        <v>121</v>
      </c>
      <c r="D294" s="111">
        <v>25302053</v>
      </c>
      <c r="E294" t="s">
        <v>402</v>
      </c>
      <c r="F294" s="101">
        <v>-96.64375</v>
      </c>
      <c r="G294" s="115">
        <v>1</v>
      </c>
      <c r="H294" s="101">
        <f t="shared" si="4"/>
        <v>-96.64375</v>
      </c>
    </row>
    <row r="295" spans="1:8" ht="12.75">
      <c r="A295">
        <v>5</v>
      </c>
      <c r="B295" s="111" t="s">
        <v>122</v>
      </c>
      <c r="C295" s="111" t="s">
        <v>121</v>
      </c>
      <c r="D295" s="111">
        <v>25302063</v>
      </c>
      <c r="E295" t="s">
        <v>403</v>
      </c>
      <c r="F295" s="101">
        <v>-186.61041666666665</v>
      </c>
      <c r="G295" s="115">
        <v>1</v>
      </c>
      <c r="H295" s="101">
        <f t="shared" si="4"/>
        <v>-186.61041666666665</v>
      </c>
    </row>
    <row r="296" spans="1:8" ht="12.75">
      <c r="A296">
        <v>5</v>
      </c>
      <c r="B296" s="111" t="s">
        <v>122</v>
      </c>
      <c r="C296" s="111" t="s">
        <v>121</v>
      </c>
      <c r="D296" s="111">
        <v>25302073</v>
      </c>
      <c r="E296" t="s">
        <v>404</v>
      </c>
      <c r="F296" s="101">
        <v>-0.945</v>
      </c>
      <c r="G296" s="115">
        <v>1</v>
      </c>
      <c r="H296" s="101">
        <f t="shared" si="4"/>
        <v>-0.945</v>
      </c>
    </row>
    <row r="297" spans="1:8" ht="12.75">
      <c r="A297">
        <v>5</v>
      </c>
      <c r="B297" s="111" t="s">
        <v>122</v>
      </c>
      <c r="C297" s="111" t="s">
        <v>121</v>
      </c>
      <c r="D297" s="111">
        <v>25400033</v>
      </c>
      <c r="E297" t="s">
        <v>405</v>
      </c>
      <c r="F297" s="101">
        <v>-2086686.7904166665</v>
      </c>
      <c r="G297" s="115">
        <v>1</v>
      </c>
      <c r="H297" s="101">
        <f t="shared" si="4"/>
        <v>-2086686.7904166665</v>
      </c>
    </row>
    <row r="298" spans="1:8" ht="12.75">
      <c r="A298">
        <v>5</v>
      </c>
      <c r="B298" s="111" t="s">
        <v>122</v>
      </c>
      <c r="C298" s="111" t="s">
        <v>121</v>
      </c>
      <c r="D298" s="111">
        <v>25400043</v>
      </c>
      <c r="E298" t="s">
        <v>406</v>
      </c>
      <c r="F298" s="101">
        <v>-297642.4141666667</v>
      </c>
      <c r="G298" s="115">
        <v>1</v>
      </c>
      <c r="H298" s="101">
        <f t="shared" si="4"/>
        <v>-297642.4141666667</v>
      </c>
    </row>
    <row r="299" spans="1:8" ht="12.75">
      <c r="A299">
        <v>5</v>
      </c>
      <c r="B299" s="111" t="s">
        <v>122</v>
      </c>
      <c r="C299" s="111" t="s">
        <v>121</v>
      </c>
      <c r="D299" s="111">
        <v>13400012</v>
      </c>
      <c r="E299" t="s">
        <v>407</v>
      </c>
      <c r="F299" s="101">
        <v>2083.3333333333335</v>
      </c>
      <c r="G299" s="115">
        <v>1</v>
      </c>
      <c r="H299" s="101">
        <f t="shared" si="4"/>
        <v>2083.3333333333335</v>
      </c>
    </row>
    <row r="300" spans="1:8" ht="12.75">
      <c r="A300">
        <v>5</v>
      </c>
      <c r="B300" s="111" t="s">
        <v>122</v>
      </c>
      <c r="C300" s="111" t="s">
        <v>121</v>
      </c>
      <c r="D300" s="111">
        <v>13500142</v>
      </c>
      <c r="E300" t="s">
        <v>408</v>
      </c>
      <c r="F300" s="101">
        <v>0</v>
      </c>
      <c r="G300" s="115">
        <v>1</v>
      </c>
      <c r="H300" s="101">
        <f t="shared" si="4"/>
        <v>0</v>
      </c>
    </row>
    <row r="301" spans="1:8" ht="12.75">
      <c r="A301">
        <v>5</v>
      </c>
      <c r="B301" s="111" t="s">
        <v>122</v>
      </c>
      <c r="C301" s="111" t="s">
        <v>121</v>
      </c>
      <c r="D301" s="111">
        <v>13500172</v>
      </c>
      <c r="E301" t="s">
        <v>409</v>
      </c>
      <c r="F301" s="101">
        <v>0</v>
      </c>
      <c r="G301" s="115">
        <v>1</v>
      </c>
      <c r="H301" s="101">
        <f t="shared" si="4"/>
        <v>0</v>
      </c>
    </row>
    <row r="302" spans="1:8" ht="12.75">
      <c r="A302">
        <v>5</v>
      </c>
      <c r="B302" s="111" t="s">
        <v>122</v>
      </c>
      <c r="C302" s="111" t="s">
        <v>121</v>
      </c>
      <c r="D302" s="111">
        <v>14200012</v>
      </c>
      <c r="E302" t="s">
        <v>410</v>
      </c>
      <c r="F302" s="101">
        <v>12187.5</v>
      </c>
      <c r="G302" s="115">
        <v>1</v>
      </c>
      <c r="H302" s="101">
        <f t="shared" si="4"/>
        <v>12187.5</v>
      </c>
    </row>
    <row r="303" spans="1:8" ht="12.75">
      <c r="A303">
        <v>5</v>
      </c>
      <c r="B303" s="111" t="s">
        <v>122</v>
      </c>
      <c r="C303" s="111" t="s">
        <v>121</v>
      </c>
      <c r="D303" s="111">
        <v>14200052</v>
      </c>
      <c r="E303" t="s">
        <v>411</v>
      </c>
      <c r="F303" s="101">
        <v>89399875.15249999</v>
      </c>
      <c r="G303" s="115">
        <v>1</v>
      </c>
      <c r="H303" s="101">
        <f t="shared" si="4"/>
        <v>89399875.15249999</v>
      </c>
    </row>
    <row r="304" spans="1:8" ht="12.75">
      <c r="A304">
        <v>5</v>
      </c>
      <c r="B304" s="111" t="s">
        <v>122</v>
      </c>
      <c r="C304" s="111" t="s">
        <v>121</v>
      </c>
      <c r="D304" s="111">
        <v>14300062</v>
      </c>
      <c r="E304" t="s">
        <v>412</v>
      </c>
      <c r="F304" s="101">
        <v>25973746.118750002</v>
      </c>
      <c r="G304" s="115">
        <v>1</v>
      </c>
      <c r="H304" s="101">
        <f t="shared" si="4"/>
        <v>25973746.118750002</v>
      </c>
    </row>
    <row r="305" spans="1:8" ht="12.75">
      <c r="A305">
        <v>5</v>
      </c>
      <c r="B305" s="111" t="s">
        <v>122</v>
      </c>
      <c r="C305" s="111" t="s">
        <v>121</v>
      </c>
      <c r="D305" s="111">
        <v>14300072</v>
      </c>
      <c r="E305" t="s">
        <v>413</v>
      </c>
      <c r="F305" s="101">
        <v>576945.7020833334</v>
      </c>
      <c r="G305" s="115">
        <v>1</v>
      </c>
      <c r="H305" s="101">
        <f t="shared" si="4"/>
        <v>576945.7020833334</v>
      </c>
    </row>
    <row r="306" spans="1:8" ht="12.75">
      <c r="A306">
        <v>5</v>
      </c>
      <c r="B306" s="111" t="s">
        <v>122</v>
      </c>
      <c r="C306" s="111" t="s">
        <v>121</v>
      </c>
      <c r="D306" s="111">
        <v>14300082</v>
      </c>
      <c r="E306" t="s">
        <v>414</v>
      </c>
      <c r="F306" s="101">
        <v>546031.7616666667</v>
      </c>
      <c r="G306" s="115">
        <v>1</v>
      </c>
      <c r="H306" s="101">
        <f t="shared" si="4"/>
        <v>546031.7616666667</v>
      </c>
    </row>
    <row r="307" spans="1:8" ht="12.75">
      <c r="A307">
        <v>5</v>
      </c>
      <c r="B307" s="111" t="s">
        <v>122</v>
      </c>
      <c r="C307" s="111" t="s">
        <v>121</v>
      </c>
      <c r="D307" s="111">
        <v>14301022</v>
      </c>
      <c r="E307" t="s">
        <v>415</v>
      </c>
      <c r="F307" s="101">
        <v>3768704.064166667</v>
      </c>
      <c r="G307" s="115">
        <v>1</v>
      </c>
      <c r="H307" s="101">
        <f t="shared" si="4"/>
        <v>3768704.064166667</v>
      </c>
    </row>
    <row r="308" spans="1:8" ht="12.75">
      <c r="A308">
        <v>5</v>
      </c>
      <c r="B308" s="111" t="s">
        <v>122</v>
      </c>
      <c r="C308" s="111" t="s">
        <v>121</v>
      </c>
      <c r="D308" s="111">
        <v>14400032</v>
      </c>
      <c r="E308" t="s">
        <v>416</v>
      </c>
      <c r="F308" s="101">
        <v>-487785.5908333334</v>
      </c>
      <c r="G308" s="115">
        <v>1</v>
      </c>
      <c r="H308" s="101">
        <f t="shared" si="4"/>
        <v>-487785.5908333334</v>
      </c>
    </row>
    <row r="309" spans="1:8" ht="12.75">
      <c r="A309">
        <v>5</v>
      </c>
      <c r="B309" s="111" t="s">
        <v>122</v>
      </c>
      <c r="C309" s="111" t="s">
        <v>121</v>
      </c>
      <c r="D309" s="111">
        <v>15100122</v>
      </c>
      <c r="E309" t="s">
        <v>417</v>
      </c>
      <c r="F309" s="101">
        <v>295023.1287500001</v>
      </c>
      <c r="G309" s="115">
        <v>1</v>
      </c>
      <c r="H309" s="101">
        <f t="shared" si="4"/>
        <v>295023.1287500001</v>
      </c>
    </row>
    <row r="310" spans="1:8" ht="12.75">
      <c r="A310">
        <v>5</v>
      </c>
      <c r="B310" s="111" t="s">
        <v>122</v>
      </c>
      <c r="C310" s="111" t="s">
        <v>121</v>
      </c>
      <c r="D310" s="111">
        <v>15400102</v>
      </c>
      <c r="E310" t="s">
        <v>418</v>
      </c>
      <c r="F310" s="101">
        <v>7163573.185416668</v>
      </c>
      <c r="G310" s="115">
        <v>1</v>
      </c>
      <c r="H310" s="101">
        <f t="shared" si="4"/>
        <v>7163573.185416668</v>
      </c>
    </row>
    <row r="311" spans="1:8" ht="12.75">
      <c r="A311">
        <v>5</v>
      </c>
      <c r="B311" s="111" t="s">
        <v>122</v>
      </c>
      <c r="C311" s="111" t="s">
        <v>121</v>
      </c>
      <c r="D311" s="111">
        <v>16410002</v>
      </c>
      <c r="E311" t="s">
        <v>419</v>
      </c>
      <c r="F311" s="101">
        <v>29617682.139583334</v>
      </c>
      <c r="G311" s="115">
        <v>1</v>
      </c>
      <c r="H311" s="101">
        <f t="shared" si="4"/>
        <v>29617682.139583334</v>
      </c>
    </row>
    <row r="312" spans="1:8" ht="12.75">
      <c r="A312">
        <v>5</v>
      </c>
      <c r="B312" s="111" t="s">
        <v>122</v>
      </c>
      <c r="C312" s="111" t="s">
        <v>121</v>
      </c>
      <c r="D312" s="111">
        <v>16410012</v>
      </c>
      <c r="E312" t="s">
        <v>420</v>
      </c>
      <c r="F312" s="101">
        <v>6589180.330416665</v>
      </c>
      <c r="G312" s="115">
        <v>1</v>
      </c>
      <c r="H312" s="101">
        <f t="shared" si="4"/>
        <v>6589180.330416665</v>
      </c>
    </row>
    <row r="313" spans="1:8" ht="12.75">
      <c r="A313">
        <v>5</v>
      </c>
      <c r="B313" s="111" t="s">
        <v>122</v>
      </c>
      <c r="C313" s="111" t="s">
        <v>121</v>
      </c>
      <c r="D313" s="111">
        <v>16410022</v>
      </c>
      <c r="E313" t="s">
        <v>421</v>
      </c>
      <c r="F313" s="101">
        <v>45144929.56541667</v>
      </c>
      <c r="G313" s="115">
        <v>1</v>
      </c>
      <c r="H313" s="101">
        <f t="shared" si="4"/>
        <v>45144929.56541667</v>
      </c>
    </row>
    <row r="314" spans="1:8" ht="12.75">
      <c r="A314">
        <v>5</v>
      </c>
      <c r="B314" s="111" t="s">
        <v>122</v>
      </c>
      <c r="C314" s="111" t="s">
        <v>121</v>
      </c>
      <c r="D314" s="111">
        <v>16410042</v>
      </c>
      <c r="E314" t="s">
        <v>422</v>
      </c>
      <c r="F314" s="101">
        <v>6295722.738333333</v>
      </c>
      <c r="G314" s="115">
        <v>1</v>
      </c>
      <c r="H314" s="101">
        <f t="shared" si="4"/>
        <v>6295722.738333333</v>
      </c>
    </row>
    <row r="315" spans="1:8" ht="12.75">
      <c r="A315">
        <v>5</v>
      </c>
      <c r="B315" s="111" t="s">
        <v>122</v>
      </c>
      <c r="C315" s="111" t="s">
        <v>121</v>
      </c>
      <c r="D315" s="111">
        <v>16420002</v>
      </c>
      <c r="E315" t="s">
        <v>423</v>
      </c>
      <c r="F315" s="101">
        <v>576201.3</v>
      </c>
      <c r="G315" s="115">
        <v>1</v>
      </c>
      <c r="H315" s="101">
        <f t="shared" si="4"/>
        <v>576201.3</v>
      </c>
    </row>
    <row r="316" spans="1:8" ht="12.75">
      <c r="A316">
        <v>5</v>
      </c>
      <c r="B316" s="111" t="s">
        <v>122</v>
      </c>
      <c r="C316" s="111" t="s">
        <v>121</v>
      </c>
      <c r="D316" s="111">
        <v>16420012</v>
      </c>
      <c r="E316" t="s">
        <v>424</v>
      </c>
      <c r="F316" s="101">
        <v>77678.55041666665</v>
      </c>
      <c r="G316" s="115">
        <v>1</v>
      </c>
      <c r="H316" s="101">
        <f t="shared" si="4"/>
        <v>77678.55041666665</v>
      </c>
    </row>
    <row r="317" spans="1:8" ht="12.75">
      <c r="A317">
        <v>5</v>
      </c>
      <c r="B317" s="111" t="s">
        <v>122</v>
      </c>
      <c r="C317" s="111" t="s">
        <v>121</v>
      </c>
      <c r="D317" s="111">
        <v>16500002</v>
      </c>
      <c r="E317" t="s">
        <v>425</v>
      </c>
      <c r="F317" s="101">
        <v>14312.239583333334</v>
      </c>
      <c r="G317" s="115">
        <v>1</v>
      </c>
      <c r="H317" s="101">
        <f t="shared" si="4"/>
        <v>14312.239583333334</v>
      </c>
    </row>
    <row r="318" spans="1:8" ht="12.75">
      <c r="A318">
        <v>5</v>
      </c>
      <c r="B318" s="111" t="s">
        <v>122</v>
      </c>
      <c r="C318" s="111" t="s">
        <v>121</v>
      </c>
      <c r="D318" s="111">
        <v>16500282</v>
      </c>
      <c r="E318" t="s">
        <v>426</v>
      </c>
      <c r="F318" s="101">
        <v>0</v>
      </c>
      <c r="G318" s="115">
        <v>1</v>
      </c>
      <c r="H318" s="101">
        <f t="shared" si="4"/>
        <v>0</v>
      </c>
    </row>
    <row r="319" spans="1:8" ht="12.75">
      <c r="A319">
        <v>5</v>
      </c>
      <c r="B319" s="111" t="s">
        <v>122</v>
      </c>
      <c r="C319" s="111" t="s">
        <v>121</v>
      </c>
      <c r="D319" s="111">
        <v>16500582</v>
      </c>
      <c r="E319" t="s">
        <v>427</v>
      </c>
      <c r="F319" s="101">
        <v>17164.759583333336</v>
      </c>
      <c r="G319" s="115">
        <v>1</v>
      </c>
      <c r="H319" s="101">
        <f t="shared" si="4"/>
        <v>17164.759583333336</v>
      </c>
    </row>
    <row r="320" spans="1:8" ht="12.75">
      <c r="A320">
        <v>5</v>
      </c>
      <c r="B320" s="111" t="s">
        <v>122</v>
      </c>
      <c r="C320" s="111" t="s">
        <v>121</v>
      </c>
      <c r="D320" s="111">
        <v>16500612</v>
      </c>
      <c r="E320" t="s">
        <v>428</v>
      </c>
      <c r="F320" s="101">
        <v>148338.2375</v>
      </c>
      <c r="G320" s="115">
        <v>1</v>
      </c>
      <c r="H320" s="101">
        <f t="shared" si="4"/>
        <v>148338.2375</v>
      </c>
    </row>
    <row r="321" spans="1:8" ht="12.75">
      <c r="A321">
        <v>5</v>
      </c>
      <c r="B321" s="111" t="s">
        <v>122</v>
      </c>
      <c r="C321" s="111" t="s">
        <v>121</v>
      </c>
      <c r="D321" s="111">
        <v>16500622</v>
      </c>
      <c r="E321" t="s">
        <v>429</v>
      </c>
      <c r="F321" s="101">
        <v>13460.959583333331</v>
      </c>
      <c r="G321" s="115">
        <v>1</v>
      </c>
      <c r="H321" s="101">
        <f t="shared" si="4"/>
        <v>13460.959583333331</v>
      </c>
    </row>
    <row r="322" spans="1:8" ht="12.75">
      <c r="A322">
        <v>5</v>
      </c>
      <c r="B322" s="111" t="s">
        <v>122</v>
      </c>
      <c r="C322" s="111" t="s">
        <v>121</v>
      </c>
      <c r="D322" s="111">
        <v>17300002</v>
      </c>
      <c r="E322" t="s">
        <v>430</v>
      </c>
      <c r="F322" s="101">
        <v>56318935.15291666</v>
      </c>
      <c r="G322" s="115">
        <v>1</v>
      </c>
      <c r="H322" s="101">
        <f t="shared" si="4"/>
        <v>56318935.15291666</v>
      </c>
    </row>
    <row r="323" spans="1:8" ht="12.75">
      <c r="A323">
        <v>5</v>
      </c>
      <c r="B323" s="111" t="s">
        <v>122</v>
      </c>
      <c r="C323" s="111" t="s">
        <v>121</v>
      </c>
      <c r="D323" s="111">
        <v>18239002</v>
      </c>
      <c r="E323" t="s">
        <v>431</v>
      </c>
      <c r="F323" s="101">
        <v>7305663.042083333</v>
      </c>
      <c r="G323" s="115">
        <v>1</v>
      </c>
      <c r="H323" s="101">
        <f t="shared" si="4"/>
        <v>7305663.042083333</v>
      </c>
    </row>
    <row r="324" spans="1:8" ht="12.75">
      <c r="A324">
        <v>5</v>
      </c>
      <c r="B324" s="111" t="s">
        <v>122</v>
      </c>
      <c r="C324" s="111" t="s">
        <v>121</v>
      </c>
      <c r="D324" s="111">
        <v>18239012</v>
      </c>
      <c r="E324" t="s">
        <v>432</v>
      </c>
      <c r="F324" s="101">
        <v>381469.28250000003</v>
      </c>
      <c r="G324" s="115">
        <v>1</v>
      </c>
      <c r="H324" s="101">
        <f t="shared" si="4"/>
        <v>381469.28250000003</v>
      </c>
    </row>
    <row r="325" spans="1:8" ht="12.75">
      <c r="A325">
        <v>5</v>
      </c>
      <c r="B325" s="111" t="s">
        <v>122</v>
      </c>
      <c r="C325" s="111" t="s">
        <v>121</v>
      </c>
      <c r="D325" s="111">
        <v>18239022</v>
      </c>
      <c r="E325" t="s">
        <v>433</v>
      </c>
      <c r="F325" s="101">
        <v>2269038.21</v>
      </c>
      <c r="G325" s="115">
        <v>1</v>
      </c>
      <c r="H325" s="101">
        <f t="shared" si="4"/>
        <v>2269038.21</v>
      </c>
    </row>
    <row r="326" spans="1:8" ht="12.75">
      <c r="A326">
        <v>5</v>
      </c>
      <c r="B326" s="111" t="s">
        <v>122</v>
      </c>
      <c r="C326" s="111" t="s">
        <v>121</v>
      </c>
      <c r="D326" s="111">
        <v>18239032</v>
      </c>
      <c r="E326" t="s">
        <v>434</v>
      </c>
      <c r="F326" s="101">
        <v>-9956170.534583332</v>
      </c>
      <c r="G326" s="115">
        <v>1</v>
      </c>
      <c r="H326" s="101">
        <f t="shared" si="4"/>
        <v>-9956170.534583332</v>
      </c>
    </row>
    <row r="327" spans="1:8" ht="12.75">
      <c r="A327">
        <v>5</v>
      </c>
      <c r="B327" s="111" t="s">
        <v>122</v>
      </c>
      <c r="C327" s="111" t="s">
        <v>121</v>
      </c>
      <c r="D327" s="111">
        <v>18700002</v>
      </c>
      <c r="E327" t="s">
        <v>236</v>
      </c>
      <c r="F327" s="101">
        <v>184152.25166666668</v>
      </c>
      <c r="G327" s="115">
        <v>1</v>
      </c>
      <c r="H327" s="101">
        <f t="shared" si="4"/>
        <v>184152.25166666668</v>
      </c>
    </row>
    <row r="328" spans="1:8" ht="12.75">
      <c r="A328">
        <v>5</v>
      </c>
      <c r="B328" s="111" t="s">
        <v>122</v>
      </c>
      <c r="C328" s="111" t="s">
        <v>121</v>
      </c>
      <c r="D328" s="111">
        <v>18700012</v>
      </c>
      <c r="E328" t="s">
        <v>435</v>
      </c>
      <c r="F328" s="101">
        <v>379352.6295833333</v>
      </c>
      <c r="G328" s="115">
        <v>1</v>
      </c>
      <c r="H328" s="101">
        <f t="shared" si="4"/>
        <v>379352.6295833333</v>
      </c>
    </row>
    <row r="329" spans="1:8" ht="12.75">
      <c r="A329">
        <v>5</v>
      </c>
      <c r="B329" s="111" t="s">
        <v>122</v>
      </c>
      <c r="C329" s="111" t="s">
        <v>121</v>
      </c>
      <c r="D329" s="111">
        <v>18700022</v>
      </c>
      <c r="E329" t="s">
        <v>436</v>
      </c>
      <c r="F329" s="101">
        <v>-9485.652916666666</v>
      </c>
      <c r="G329" s="115">
        <v>1</v>
      </c>
      <c r="H329" s="101">
        <f aca="true" t="shared" si="5" ref="H329:H392">F329*G329</f>
        <v>-9485.652916666666</v>
      </c>
    </row>
    <row r="330" spans="1:8" ht="12.75">
      <c r="A330">
        <v>5</v>
      </c>
      <c r="B330" s="111" t="s">
        <v>122</v>
      </c>
      <c r="C330" s="111" t="s">
        <v>121</v>
      </c>
      <c r="D330" s="111">
        <v>19000562</v>
      </c>
      <c r="E330" t="s">
        <v>437</v>
      </c>
      <c r="F330" s="101">
        <v>1270717.4583333333</v>
      </c>
      <c r="G330" s="115">
        <v>1</v>
      </c>
      <c r="H330" s="101">
        <f t="shared" si="5"/>
        <v>1270717.4583333333</v>
      </c>
    </row>
    <row r="331" spans="1:8" ht="12.75">
      <c r="A331">
        <v>5</v>
      </c>
      <c r="B331" s="111" t="s">
        <v>122</v>
      </c>
      <c r="C331" s="111" t="s">
        <v>121</v>
      </c>
      <c r="D331" s="111">
        <v>19000572</v>
      </c>
      <c r="E331" t="s">
        <v>438</v>
      </c>
      <c r="F331" s="101">
        <v>179522.125</v>
      </c>
      <c r="G331" s="115">
        <v>1</v>
      </c>
      <c r="H331" s="101">
        <f t="shared" si="5"/>
        <v>179522.125</v>
      </c>
    </row>
    <row r="332" spans="1:8" ht="12.75">
      <c r="A332">
        <v>5</v>
      </c>
      <c r="B332" s="111" t="s">
        <v>122</v>
      </c>
      <c r="C332" s="111" t="s">
        <v>121</v>
      </c>
      <c r="D332" s="111">
        <v>19000062</v>
      </c>
      <c r="E332" t="s">
        <v>439</v>
      </c>
      <c r="F332" s="101">
        <v>14581041.666666666</v>
      </c>
      <c r="G332" s="115">
        <v>1</v>
      </c>
      <c r="H332" s="101">
        <f t="shared" si="5"/>
        <v>14581041.666666666</v>
      </c>
    </row>
    <row r="333" spans="1:8" ht="12.75">
      <c r="A333">
        <v>5</v>
      </c>
      <c r="B333" s="111" t="s">
        <v>122</v>
      </c>
      <c r="C333" s="111" t="s">
        <v>121</v>
      </c>
      <c r="D333" s="111">
        <v>19000341</v>
      </c>
      <c r="E333" t="s">
        <v>440</v>
      </c>
      <c r="F333" s="101">
        <v>0</v>
      </c>
      <c r="G333" s="115">
        <v>1</v>
      </c>
      <c r="H333" s="101">
        <f t="shared" si="5"/>
        <v>0</v>
      </c>
    </row>
    <row r="334" spans="1:8" ht="12.75">
      <c r="A334">
        <v>5</v>
      </c>
      <c r="B334" s="111" t="s">
        <v>122</v>
      </c>
      <c r="C334" s="111" t="s">
        <v>121</v>
      </c>
      <c r="D334" s="111">
        <v>19000602</v>
      </c>
      <c r="E334" t="s">
        <v>441</v>
      </c>
      <c r="F334" s="101">
        <v>0</v>
      </c>
      <c r="G334" s="115">
        <v>1</v>
      </c>
      <c r="H334" s="101">
        <f t="shared" si="5"/>
        <v>0</v>
      </c>
    </row>
    <row r="335" spans="1:8" ht="12.75">
      <c r="A335">
        <v>5</v>
      </c>
      <c r="B335" s="111" t="s">
        <v>122</v>
      </c>
      <c r="C335" s="111" t="s">
        <v>121</v>
      </c>
      <c r="D335" s="111">
        <v>19000692</v>
      </c>
      <c r="E335" t="s">
        <v>442</v>
      </c>
      <c r="F335" s="101">
        <v>0</v>
      </c>
      <c r="G335" s="115">
        <v>1</v>
      </c>
      <c r="H335" s="101">
        <f t="shared" si="5"/>
        <v>0</v>
      </c>
    </row>
    <row r="336" spans="1:8" ht="12.75">
      <c r="A336">
        <v>5</v>
      </c>
      <c r="B336" s="111" t="s">
        <v>122</v>
      </c>
      <c r="C336" s="111" t="s">
        <v>121</v>
      </c>
      <c r="D336" s="111">
        <v>22100691</v>
      </c>
      <c r="E336" t="s">
        <v>443</v>
      </c>
      <c r="F336" s="101">
        <v>0</v>
      </c>
      <c r="G336" s="115">
        <v>1</v>
      </c>
      <c r="H336" s="101">
        <f t="shared" si="5"/>
        <v>0</v>
      </c>
    </row>
    <row r="337" spans="1:8" ht="12.75">
      <c r="A337">
        <v>5</v>
      </c>
      <c r="B337" s="111" t="s">
        <v>122</v>
      </c>
      <c r="C337" s="111" t="s">
        <v>121</v>
      </c>
      <c r="D337" s="111">
        <v>22820012</v>
      </c>
      <c r="E337" t="s">
        <v>444</v>
      </c>
      <c r="F337" s="101">
        <v>0</v>
      </c>
      <c r="G337" s="115">
        <v>1</v>
      </c>
      <c r="H337" s="101">
        <f t="shared" si="5"/>
        <v>0</v>
      </c>
    </row>
    <row r="338" spans="1:8" ht="12.75">
      <c r="A338">
        <v>5</v>
      </c>
      <c r="B338" s="111" t="s">
        <v>122</v>
      </c>
      <c r="C338" s="111" t="s">
        <v>121</v>
      </c>
      <c r="D338" s="111">
        <v>23200202</v>
      </c>
      <c r="E338" t="s">
        <v>445</v>
      </c>
      <c r="F338" s="101">
        <v>-336.3333333333333</v>
      </c>
      <c r="G338" s="115">
        <v>1</v>
      </c>
      <c r="H338" s="101">
        <f t="shared" si="5"/>
        <v>-336.3333333333333</v>
      </c>
    </row>
    <row r="339" spans="1:8" ht="12.75">
      <c r="A339">
        <v>5</v>
      </c>
      <c r="B339" s="111" t="s">
        <v>122</v>
      </c>
      <c r="C339" s="111" t="s">
        <v>121</v>
      </c>
      <c r="D339" s="111">
        <v>23200212</v>
      </c>
      <c r="E339" t="s">
        <v>446</v>
      </c>
      <c r="F339" s="101">
        <v>0</v>
      </c>
      <c r="G339" s="115">
        <v>1</v>
      </c>
      <c r="H339" s="101">
        <f t="shared" si="5"/>
        <v>0</v>
      </c>
    </row>
    <row r="340" spans="1:8" ht="12.75">
      <c r="A340">
        <v>5</v>
      </c>
      <c r="B340" s="111" t="s">
        <v>122</v>
      </c>
      <c r="C340" s="111" t="s">
        <v>121</v>
      </c>
      <c r="D340" s="111">
        <v>23200222</v>
      </c>
      <c r="E340" t="s">
        <v>447</v>
      </c>
      <c r="F340" s="101">
        <v>-7948963.109583333</v>
      </c>
      <c r="G340" s="115">
        <v>1</v>
      </c>
      <c r="H340" s="101">
        <f t="shared" si="5"/>
        <v>-7948963.109583333</v>
      </c>
    </row>
    <row r="341" spans="1:8" ht="12.75">
      <c r="A341">
        <v>5</v>
      </c>
      <c r="B341" s="111" t="s">
        <v>122</v>
      </c>
      <c r="C341" s="111" t="s">
        <v>121</v>
      </c>
      <c r="D341" s="111">
        <v>23200242</v>
      </c>
      <c r="E341" t="s">
        <v>448</v>
      </c>
      <c r="F341" s="101">
        <v>-66275495.85291668</v>
      </c>
      <c r="G341" s="115">
        <v>1</v>
      </c>
      <c r="H341" s="101">
        <f t="shared" si="5"/>
        <v>-66275495.85291668</v>
      </c>
    </row>
    <row r="342" spans="1:8" ht="12.75">
      <c r="A342">
        <v>5</v>
      </c>
      <c r="B342" s="111" t="s">
        <v>122</v>
      </c>
      <c r="C342" s="111" t="s">
        <v>121</v>
      </c>
      <c r="D342" s="111">
        <v>23200282</v>
      </c>
      <c r="E342" t="s">
        <v>449</v>
      </c>
      <c r="F342" s="101">
        <v>-1509.8775000000003</v>
      </c>
      <c r="G342" s="115">
        <v>1</v>
      </c>
      <c r="H342" s="101">
        <f t="shared" si="5"/>
        <v>-1509.8775000000003</v>
      </c>
    </row>
    <row r="343" spans="1:8" ht="12.75">
      <c r="A343">
        <v>5</v>
      </c>
      <c r="B343" s="111" t="s">
        <v>122</v>
      </c>
      <c r="C343" s="111" t="s">
        <v>121</v>
      </c>
      <c r="D343" s="111">
        <v>23200292</v>
      </c>
      <c r="E343" t="s">
        <v>450</v>
      </c>
      <c r="F343" s="101">
        <v>0</v>
      </c>
      <c r="G343" s="115">
        <v>1</v>
      </c>
      <c r="H343" s="101">
        <f t="shared" si="5"/>
        <v>0</v>
      </c>
    </row>
    <row r="344" spans="1:8" ht="12.75">
      <c r="A344">
        <v>5</v>
      </c>
      <c r="B344" s="111" t="s">
        <v>122</v>
      </c>
      <c r="C344" s="111" t="s">
        <v>121</v>
      </c>
      <c r="D344" s="111">
        <v>23500012</v>
      </c>
      <c r="E344" t="s">
        <v>451</v>
      </c>
      <c r="F344" s="101">
        <v>0</v>
      </c>
      <c r="G344" s="115">
        <v>1</v>
      </c>
      <c r="H344" s="101">
        <f t="shared" si="5"/>
        <v>0</v>
      </c>
    </row>
    <row r="345" spans="1:8" ht="12.75">
      <c r="A345">
        <v>5</v>
      </c>
      <c r="B345" s="111" t="s">
        <v>122</v>
      </c>
      <c r="C345" s="111" t="s">
        <v>121</v>
      </c>
      <c r="D345" s="111">
        <v>23500112</v>
      </c>
      <c r="E345" t="s">
        <v>452</v>
      </c>
      <c r="F345" s="101">
        <v>-6542162.416666665</v>
      </c>
      <c r="G345" s="115">
        <v>1</v>
      </c>
      <c r="H345" s="101">
        <f t="shared" si="5"/>
        <v>-6542162.416666665</v>
      </c>
    </row>
    <row r="346" spans="1:8" ht="12.75">
      <c r="A346">
        <v>5</v>
      </c>
      <c r="B346" s="111" t="s">
        <v>122</v>
      </c>
      <c r="C346" s="111" t="s">
        <v>121</v>
      </c>
      <c r="D346" s="111">
        <v>23600022</v>
      </c>
      <c r="E346" t="s">
        <v>453</v>
      </c>
      <c r="F346" s="101">
        <v>-2161341.490416667</v>
      </c>
      <c r="G346" s="115">
        <v>1</v>
      </c>
      <c r="H346" s="101">
        <f t="shared" si="5"/>
        <v>-2161341.490416667</v>
      </c>
    </row>
    <row r="347" spans="1:8" ht="12.75">
      <c r="A347">
        <v>5</v>
      </c>
      <c r="B347" s="111" t="s">
        <v>122</v>
      </c>
      <c r="C347" s="111" t="s">
        <v>121</v>
      </c>
      <c r="D347" s="111">
        <v>23600232</v>
      </c>
      <c r="E347" t="s">
        <v>454</v>
      </c>
      <c r="F347" s="101">
        <v>-10156546.241666665</v>
      </c>
      <c r="G347" s="115">
        <v>1</v>
      </c>
      <c r="H347" s="101">
        <f t="shared" si="5"/>
        <v>-10156546.241666665</v>
      </c>
    </row>
    <row r="348" spans="1:8" ht="12.75">
      <c r="A348">
        <v>5</v>
      </c>
      <c r="B348" s="111" t="s">
        <v>122</v>
      </c>
      <c r="C348" s="111" t="s">
        <v>121</v>
      </c>
      <c r="D348" s="111">
        <v>23600552</v>
      </c>
      <c r="E348" t="s">
        <v>455</v>
      </c>
      <c r="F348" s="101">
        <v>-3890257.612083333</v>
      </c>
      <c r="G348" s="115">
        <v>1</v>
      </c>
      <c r="H348" s="101">
        <f t="shared" si="5"/>
        <v>-3890257.612083333</v>
      </c>
    </row>
    <row r="349" spans="1:8" ht="12.75">
      <c r="A349">
        <v>5</v>
      </c>
      <c r="B349" s="111" t="s">
        <v>122</v>
      </c>
      <c r="C349" s="111" t="s">
        <v>121</v>
      </c>
      <c r="D349" s="111">
        <v>23600602</v>
      </c>
      <c r="E349" t="s">
        <v>456</v>
      </c>
      <c r="F349" s="101">
        <v>-4727440.909583333</v>
      </c>
      <c r="G349" s="115">
        <v>1</v>
      </c>
      <c r="H349" s="101">
        <f t="shared" si="5"/>
        <v>-4727440.909583333</v>
      </c>
    </row>
    <row r="350" spans="1:8" ht="12.75">
      <c r="A350">
        <v>5</v>
      </c>
      <c r="B350" s="111" t="s">
        <v>122</v>
      </c>
      <c r="C350" s="111" t="s">
        <v>121</v>
      </c>
      <c r="D350" s="111">
        <v>23600622</v>
      </c>
      <c r="E350" t="s">
        <v>457</v>
      </c>
      <c r="F350" s="101">
        <v>0</v>
      </c>
      <c r="G350" s="115">
        <v>1</v>
      </c>
      <c r="H350" s="101">
        <f t="shared" si="5"/>
        <v>0</v>
      </c>
    </row>
    <row r="351" spans="1:8" ht="12.75">
      <c r="A351">
        <v>5</v>
      </c>
      <c r="B351" s="111" t="s">
        <v>122</v>
      </c>
      <c r="C351" s="111" t="s">
        <v>121</v>
      </c>
      <c r="D351" s="111">
        <v>23700822</v>
      </c>
      <c r="E351" t="s">
        <v>458</v>
      </c>
      <c r="F351" s="101">
        <v>-153072.3908333333</v>
      </c>
      <c r="G351" s="115">
        <v>1</v>
      </c>
      <c r="H351" s="101">
        <f t="shared" si="5"/>
        <v>-153072.3908333333</v>
      </c>
    </row>
    <row r="352" spans="1:8" ht="12.75">
      <c r="A352">
        <v>5</v>
      </c>
      <c r="B352" s="111" t="s">
        <v>122</v>
      </c>
      <c r="C352" s="111" t="s">
        <v>121</v>
      </c>
      <c r="D352" s="111">
        <v>23701002</v>
      </c>
      <c r="E352" t="s">
        <v>459</v>
      </c>
      <c r="F352" s="101">
        <v>0</v>
      </c>
      <c r="G352" s="115">
        <v>1</v>
      </c>
      <c r="H352" s="101">
        <f t="shared" si="5"/>
        <v>0</v>
      </c>
    </row>
    <row r="353" spans="1:8" ht="12.75">
      <c r="A353">
        <v>5</v>
      </c>
      <c r="B353" s="111" t="s">
        <v>122</v>
      </c>
      <c r="C353" s="111" t="s">
        <v>121</v>
      </c>
      <c r="D353" s="111">
        <v>24100212</v>
      </c>
      <c r="E353" t="s">
        <v>460</v>
      </c>
      <c r="F353" s="101">
        <v>-2086334.8095833333</v>
      </c>
      <c r="G353" s="115">
        <v>1</v>
      </c>
      <c r="H353" s="101">
        <f t="shared" si="5"/>
        <v>-2086334.8095833333</v>
      </c>
    </row>
    <row r="354" spans="1:8" ht="12.75">
      <c r="A354">
        <v>5</v>
      </c>
      <c r="B354" s="111" t="s">
        <v>122</v>
      </c>
      <c r="C354" s="111" t="s">
        <v>121</v>
      </c>
      <c r="D354" s="111">
        <v>24200622</v>
      </c>
      <c r="E354" t="s">
        <v>461</v>
      </c>
      <c r="F354" s="101">
        <v>-1910589.1650000003</v>
      </c>
      <c r="G354" s="115">
        <v>1</v>
      </c>
      <c r="H354" s="101">
        <f t="shared" si="5"/>
        <v>-1910589.1650000003</v>
      </c>
    </row>
    <row r="355" spans="1:8" ht="12.75">
      <c r="A355">
        <v>5</v>
      </c>
      <c r="B355" s="111" t="s">
        <v>122</v>
      </c>
      <c r="C355" s="111" t="s">
        <v>121</v>
      </c>
      <c r="D355" s="111">
        <v>25300022</v>
      </c>
      <c r="E355" t="s">
        <v>462</v>
      </c>
      <c r="F355" s="101">
        <v>0</v>
      </c>
      <c r="G355" s="115">
        <v>1</v>
      </c>
      <c r="H355" s="101">
        <f t="shared" si="5"/>
        <v>0</v>
      </c>
    </row>
    <row r="356" spans="1:8" ht="12.75">
      <c r="A356">
        <v>5</v>
      </c>
      <c r="B356" s="111" t="s">
        <v>122</v>
      </c>
      <c r="C356" s="111" t="s">
        <v>121</v>
      </c>
      <c r="D356" s="111">
        <v>25302222</v>
      </c>
      <c r="E356" t="s">
        <v>463</v>
      </c>
      <c r="F356" s="101">
        <v>-822613.1537500002</v>
      </c>
      <c r="G356" s="115">
        <v>1</v>
      </c>
      <c r="H356" s="101">
        <f t="shared" si="5"/>
        <v>-822613.1537500002</v>
      </c>
    </row>
    <row r="357" spans="1:8" ht="12.75">
      <c r="A357">
        <v>5</v>
      </c>
      <c r="B357" s="111" t="s">
        <v>122</v>
      </c>
      <c r="C357" s="111" t="s">
        <v>121</v>
      </c>
      <c r="D357" s="111">
        <v>25302232</v>
      </c>
      <c r="E357" t="s">
        <v>434</v>
      </c>
      <c r="F357" s="101">
        <v>0</v>
      </c>
      <c r="G357" s="115">
        <v>1</v>
      </c>
      <c r="H357" s="101">
        <f t="shared" si="5"/>
        <v>0</v>
      </c>
    </row>
    <row r="358" spans="1:8" ht="12.75">
      <c r="A358">
        <v>5</v>
      </c>
      <c r="B358" s="111" t="s">
        <v>122</v>
      </c>
      <c r="C358" s="111" t="s">
        <v>121</v>
      </c>
      <c r="D358" s="111">
        <v>25400142</v>
      </c>
      <c r="E358" t="s">
        <v>464</v>
      </c>
      <c r="F358" s="101">
        <v>-1590935.7466666664</v>
      </c>
      <c r="G358" s="115">
        <v>1</v>
      </c>
      <c r="H358" s="101">
        <f t="shared" si="5"/>
        <v>-1590935.7466666664</v>
      </c>
    </row>
    <row r="359" spans="1:8" ht="12.75">
      <c r="A359">
        <v>5</v>
      </c>
      <c r="B359" s="111" t="s">
        <v>122</v>
      </c>
      <c r="C359" s="111" t="s">
        <v>121</v>
      </c>
      <c r="D359" s="111">
        <v>25400152</v>
      </c>
      <c r="E359" t="s">
        <v>465</v>
      </c>
      <c r="F359" s="101">
        <v>-226915.1579166667</v>
      </c>
      <c r="G359" s="115">
        <v>1</v>
      </c>
      <c r="H359" s="101">
        <f t="shared" si="5"/>
        <v>-226915.1579166667</v>
      </c>
    </row>
    <row r="360" spans="1:8" ht="12.75">
      <c r="A360">
        <v>5</v>
      </c>
      <c r="B360" s="111" t="s">
        <v>122</v>
      </c>
      <c r="C360" s="111" t="s">
        <v>121</v>
      </c>
      <c r="D360" s="111">
        <v>25400202</v>
      </c>
      <c r="E360" t="s">
        <v>466</v>
      </c>
      <c r="F360" s="101">
        <v>-32009278.524999995</v>
      </c>
      <c r="G360" s="115">
        <v>1</v>
      </c>
      <c r="H360" s="101">
        <f t="shared" si="5"/>
        <v>-32009278.524999995</v>
      </c>
    </row>
    <row r="361" spans="1:8" ht="12.75">
      <c r="A361">
        <v>5</v>
      </c>
      <c r="B361" s="111" t="s">
        <v>122</v>
      </c>
      <c r="C361" s="111" t="s">
        <v>121</v>
      </c>
      <c r="D361" s="111">
        <v>25400212</v>
      </c>
      <c r="E361" t="s">
        <v>467</v>
      </c>
      <c r="F361" s="101">
        <v>-5444121.87</v>
      </c>
      <c r="G361" s="115">
        <v>1</v>
      </c>
      <c r="H361" s="101">
        <f t="shared" si="5"/>
        <v>-5444121.87</v>
      </c>
    </row>
    <row r="362" spans="1:8" ht="12.75">
      <c r="A362">
        <v>5</v>
      </c>
      <c r="B362" s="111" t="s">
        <v>122</v>
      </c>
      <c r="C362" s="111" t="s">
        <v>121</v>
      </c>
      <c r="D362" s="111">
        <v>25400222</v>
      </c>
      <c r="E362" t="s">
        <v>468</v>
      </c>
      <c r="F362" s="101">
        <v>-4202033.041666667</v>
      </c>
      <c r="G362" s="115">
        <v>1</v>
      </c>
      <c r="H362" s="101">
        <f t="shared" si="5"/>
        <v>-4202033.041666667</v>
      </c>
    </row>
    <row r="363" spans="1:8" ht="12.75">
      <c r="A363">
        <v>5</v>
      </c>
      <c r="B363" s="111" t="s">
        <v>122</v>
      </c>
      <c r="C363" s="111" t="s">
        <v>121</v>
      </c>
      <c r="D363" s="111">
        <v>25600052</v>
      </c>
      <c r="E363" t="s">
        <v>469</v>
      </c>
      <c r="F363" s="101">
        <v>-564.19</v>
      </c>
      <c r="G363" s="115">
        <v>1</v>
      </c>
      <c r="H363" s="101">
        <f t="shared" si="5"/>
        <v>-564.19</v>
      </c>
    </row>
    <row r="364" spans="1:8" ht="12.75">
      <c r="A364">
        <v>5</v>
      </c>
      <c r="B364" s="111" t="s">
        <v>122</v>
      </c>
      <c r="C364" s="111" t="s">
        <v>121</v>
      </c>
      <c r="D364" s="111">
        <v>28300172</v>
      </c>
      <c r="E364" t="s">
        <v>470</v>
      </c>
      <c r="F364" s="101">
        <v>-1375000</v>
      </c>
      <c r="G364" s="115">
        <v>1</v>
      </c>
      <c r="H364" s="101">
        <f t="shared" si="5"/>
        <v>-1375000</v>
      </c>
    </row>
    <row r="365" spans="1:8" ht="12.75">
      <c r="A365">
        <v>5</v>
      </c>
      <c r="B365" s="111" t="s">
        <v>122</v>
      </c>
      <c r="C365" s="111" t="s">
        <v>121</v>
      </c>
      <c r="D365" s="111">
        <v>28300452</v>
      </c>
      <c r="E365" t="s">
        <v>471</v>
      </c>
      <c r="F365" s="101">
        <v>0</v>
      </c>
      <c r="G365" s="115">
        <v>1</v>
      </c>
      <c r="H365" s="101">
        <f t="shared" si="5"/>
        <v>0</v>
      </c>
    </row>
    <row r="366" spans="1:8" ht="12.75">
      <c r="A366">
        <v>5</v>
      </c>
      <c r="B366" s="111" t="s">
        <v>122</v>
      </c>
      <c r="C366" s="111" t="s">
        <v>121</v>
      </c>
      <c r="D366" s="111">
        <v>28300462</v>
      </c>
      <c r="E366" t="s">
        <v>472</v>
      </c>
      <c r="F366" s="101">
        <v>0</v>
      </c>
      <c r="G366" s="115">
        <v>1</v>
      </c>
      <c r="H366" s="101">
        <f t="shared" si="5"/>
        <v>0</v>
      </c>
    </row>
    <row r="367" spans="1:8" ht="12.75">
      <c r="A367">
        <v>5</v>
      </c>
      <c r="B367" s="111" t="s">
        <v>122</v>
      </c>
      <c r="C367" s="111" t="s">
        <v>121</v>
      </c>
      <c r="D367" s="111">
        <v>19000433</v>
      </c>
      <c r="E367" t="s">
        <v>473</v>
      </c>
      <c r="F367" s="101">
        <v>2235293.4166666665</v>
      </c>
      <c r="G367" s="115">
        <v>1</v>
      </c>
      <c r="H367" s="101">
        <f t="shared" si="5"/>
        <v>2235293.4166666665</v>
      </c>
    </row>
    <row r="368" spans="1:8" ht="12.75">
      <c r="A368">
        <v>5</v>
      </c>
      <c r="B368" s="111" t="s">
        <v>122</v>
      </c>
      <c r="C368" s="111" t="s">
        <v>121</v>
      </c>
      <c r="D368" s="111">
        <v>23600023</v>
      </c>
      <c r="E368" t="s">
        <v>474</v>
      </c>
      <c r="F368" s="101">
        <v>-32844</v>
      </c>
      <c r="G368" s="115">
        <v>1</v>
      </c>
      <c r="H368" s="101">
        <f t="shared" si="5"/>
        <v>-32844</v>
      </c>
    </row>
    <row r="369" spans="1:8" ht="12.75">
      <c r="A369">
        <v>5</v>
      </c>
      <c r="B369" s="111" t="s">
        <v>122</v>
      </c>
      <c r="C369" s="111" t="s">
        <v>121</v>
      </c>
      <c r="D369" s="111">
        <v>23600033</v>
      </c>
      <c r="E369" t="s">
        <v>475</v>
      </c>
      <c r="F369" s="101">
        <v>10145245.31</v>
      </c>
      <c r="G369" s="115">
        <v>1</v>
      </c>
      <c r="H369" s="101">
        <f t="shared" si="5"/>
        <v>10145245.31</v>
      </c>
    </row>
    <row r="370" spans="1:8" ht="12.75">
      <c r="A370">
        <v>5</v>
      </c>
      <c r="B370" s="111" t="s">
        <v>122</v>
      </c>
      <c r="C370" s="111" t="s">
        <v>121</v>
      </c>
      <c r="D370" s="111">
        <v>23600043</v>
      </c>
      <c r="E370" t="s">
        <v>476</v>
      </c>
      <c r="F370" s="101">
        <v>0</v>
      </c>
      <c r="G370" s="115">
        <v>1</v>
      </c>
      <c r="H370" s="101">
        <f t="shared" si="5"/>
        <v>0</v>
      </c>
    </row>
    <row r="371" spans="1:8" ht="12.75">
      <c r="A371">
        <v>5</v>
      </c>
      <c r="B371" s="111" t="s">
        <v>122</v>
      </c>
      <c r="C371" s="111" t="s">
        <v>121</v>
      </c>
      <c r="D371" s="111">
        <v>23600000</v>
      </c>
      <c r="E371" t="s">
        <v>477</v>
      </c>
      <c r="F371" s="101">
        <v>1447742.2004166667</v>
      </c>
      <c r="G371" s="115">
        <v>1</v>
      </c>
      <c r="H371" s="101">
        <f t="shared" si="5"/>
        <v>1447742.2004166667</v>
      </c>
    </row>
    <row r="372" spans="1:8" ht="12.75">
      <c r="A372">
        <v>5</v>
      </c>
      <c r="B372" s="111" t="s">
        <v>122</v>
      </c>
      <c r="C372" s="111" t="s">
        <v>121</v>
      </c>
      <c r="D372" s="111">
        <v>28300513</v>
      </c>
      <c r="E372" t="s">
        <v>126</v>
      </c>
      <c r="F372" s="101">
        <v>0</v>
      </c>
      <c r="G372" s="115">
        <v>1</v>
      </c>
      <c r="H372" s="101">
        <f t="shared" si="5"/>
        <v>0</v>
      </c>
    </row>
    <row r="373" spans="1:8" ht="12.75">
      <c r="A373">
        <v>5</v>
      </c>
      <c r="B373" s="111" t="s">
        <v>122</v>
      </c>
      <c r="C373" s="111" t="s">
        <v>121</v>
      </c>
      <c r="D373" s="111">
        <v>13100771</v>
      </c>
      <c r="E373" t="s">
        <v>478</v>
      </c>
      <c r="F373" s="101">
        <v>0</v>
      </c>
      <c r="G373" s="115">
        <v>1</v>
      </c>
      <c r="H373" s="101">
        <f t="shared" si="5"/>
        <v>0</v>
      </c>
    </row>
    <row r="374" spans="1:8" ht="12.75">
      <c r="A374">
        <v>5</v>
      </c>
      <c r="C374" s="111" t="s">
        <v>121</v>
      </c>
      <c r="D374" s="111">
        <v>13400011</v>
      </c>
      <c r="E374" t="s">
        <v>158</v>
      </c>
      <c r="F374" s="101">
        <v>8662.5</v>
      </c>
      <c r="G374" s="115">
        <v>1</v>
      </c>
      <c r="H374" s="101">
        <f t="shared" si="5"/>
        <v>8662.5</v>
      </c>
    </row>
    <row r="375" spans="1:8" ht="12.75">
      <c r="A375">
        <v>5</v>
      </c>
      <c r="C375" s="111" t="s">
        <v>121</v>
      </c>
      <c r="D375" s="111">
        <v>13400021</v>
      </c>
      <c r="E375" t="s">
        <v>479</v>
      </c>
      <c r="F375" s="101">
        <v>424996.5</v>
      </c>
      <c r="G375" s="115">
        <v>1</v>
      </c>
      <c r="H375" s="101">
        <f t="shared" si="5"/>
        <v>424996.5</v>
      </c>
    </row>
    <row r="376" spans="1:8" ht="12.75">
      <c r="A376">
        <v>5</v>
      </c>
      <c r="C376" s="111" t="s">
        <v>121</v>
      </c>
      <c r="D376" s="111">
        <v>13400031</v>
      </c>
      <c r="E376" t="s">
        <v>480</v>
      </c>
      <c r="F376" s="101">
        <v>-424996.5</v>
      </c>
      <c r="G376" s="115">
        <v>1</v>
      </c>
      <c r="H376" s="101">
        <f t="shared" si="5"/>
        <v>-424996.5</v>
      </c>
    </row>
    <row r="377" spans="1:8" ht="12.75">
      <c r="A377">
        <v>5</v>
      </c>
      <c r="C377" s="111" t="s">
        <v>121</v>
      </c>
      <c r="D377" s="111">
        <v>13400041</v>
      </c>
      <c r="E377" t="s">
        <v>481</v>
      </c>
      <c r="F377" s="101">
        <v>35466.666666666664</v>
      </c>
      <c r="G377" s="115">
        <v>1</v>
      </c>
      <c r="H377" s="101">
        <f t="shared" si="5"/>
        <v>35466.666666666664</v>
      </c>
    </row>
    <row r="378" spans="1:8" ht="12.75">
      <c r="A378">
        <v>5</v>
      </c>
      <c r="C378" s="111" t="s">
        <v>121</v>
      </c>
      <c r="D378" s="111">
        <v>13400051</v>
      </c>
      <c r="E378" t="s">
        <v>482</v>
      </c>
      <c r="F378" s="101">
        <v>0</v>
      </c>
      <c r="G378" s="115">
        <v>1</v>
      </c>
      <c r="H378" s="101">
        <f t="shared" si="5"/>
        <v>0</v>
      </c>
    </row>
    <row r="379" spans="1:8" ht="12.75">
      <c r="A379">
        <v>5</v>
      </c>
      <c r="C379" s="111" t="s">
        <v>121</v>
      </c>
      <c r="D379" s="111">
        <v>13400061</v>
      </c>
      <c r="E379" t="s">
        <v>483</v>
      </c>
      <c r="F379" s="101">
        <v>2314</v>
      </c>
      <c r="G379" s="115">
        <v>1</v>
      </c>
      <c r="H379" s="101">
        <f t="shared" si="5"/>
        <v>2314</v>
      </c>
    </row>
    <row r="380" spans="1:8" ht="12.75">
      <c r="A380">
        <v>5</v>
      </c>
      <c r="C380" s="111" t="s">
        <v>121</v>
      </c>
      <c r="D380" s="111">
        <v>13400071</v>
      </c>
      <c r="E380" t="s">
        <v>484</v>
      </c>
      <c r="F380" s="101">
        <v>8512</v>
      </c>
      <c r="G380" s="115">
        <v>1</v>
      </c>
      <c r="H380" s="101">
        <f t="shared" si="5"/>
        <v>8512</v>
      </c>
    </row>
    <row r="381" spans="1:8" ht="12.75">
      <c r="A381">
        <v>5</v>
      </c>
      <c r="C381" s="111" t="s">
        <v>121</v>
      </c>
      <c r="D381" s="111">
        <v>13400081</v>
      </c>
      <c r="E381" t="s">
        <v>485</v>
      </c>
      <c r="F381" s="101">
        <v>3800</v>
      </c>
      <c r="G381" s="115">
        <v>1</v>
      </c>
      <c r="H381" s="101">
        <f t="shared" si="5"/>
        <v>3800</v>
      </c>
    </row>
    <row r="382" spans="1:8" ht="12.75">
      <c r="A382">
        <v>5</v>
      </c>
      <c r="C382" s="111" t="s">
        <v>121</v>
      </c>
      <c r="D382" s="111">
        <v>13500041</v>
      </c>
      <c r="E382" t="s">
        <v>486</v>
      </c>
      <c r="F382" s="101">
        <v>224664.84541666668</v>
      </c>
      <c r="G382" s="115">
        <v>1</v>
      </c>
      <c r="H382" s="101">
        <f t="shared" si="5"/>
        <v>224664.84541666668</v>
      </c>
    </row>
    <row r="383" spans="1:8" ht="12.75">
      <c r="A383">
        <v>5</v>
      </c>
      <c r="C383" s="111" t="s">
        <v>121</v>
      </c>
      <c r="D383" s="111">
        <v>13500051</v>
      </c>
      <c r="E383" t="s">
        <v>487</v>
      </c>
      <c r="F383" s="101">
        <v>73353</v>
      </c>
      <c r="G383" s="115">
        <v>1</v>
      </c>
      <c r="H383" s="101">
        <f t="shared" si="5"/>
        <v>73353</v>
      </c>
    </row>
    <row r="384" spans="1:8" ht="12.75">
      <c r="A384">
        <v>5</v>
      </c>
      <c r="C384" s="111" t="s">
        <v>121</v>
      </c>
      <c r="D384" s="111">
        <v>13500061</v>
      </c>
      <c r="E384" t="s">
        <v>488</v>
      </c>
      <c r="F384" s="101">
        <v>1160548.125</v>
      </c>
      <c r="G384" s="115">
        <v>1</v>
      </c>
      <c r="H384" s="101">
        <f t="shared" si="5"/>
        <v>1160548.125</v>
      </c>
    </row>
    <row r="385" spans="1:8" ht="12.75">
      <c r="A385">
        <v>5</v>
      </c>
      <c r="C385" s="111" t="s">
        <v>121</v>
      </c>
      <c r="D385" s="111">
        <v>13500071</v>
      </c>
      <c r="E385" t="s">
        <v>489</v>
      </c>
      <c r="F385" s="101">
        <v>892820.75</v>
      </c>
      <c r="G385" s="115">
        <v>1</v>
      </c>
      <c r="H385" s="101">
        <f t="shared" si="5"/>
        <v>892820.75</v>
      </c>
    </row>
    <row r="386" spans="1:8" ht="12.75">
      <c r="A386">
        <v>5</v>
      </c>
      <c r="C386" s="111" t="s">
        <v>121</v>
      </c>
      <c r="D386" s="111">
        <v>13500081</v>
      </c>
      <c r="E386" t="s">
        <v>490</v>
      </c>
      <c r="F386" s="101">
        <v>0</v>
      </c>
      <c r="G386" s="115">
        <v>1</v>
      </c>
      <c r="H386" s="101">
        <f t="shared" si="5"/>
        <v>0</v>
      </c>
    </row>
    <row r="387" spans="1:8" ht="12.75">
      <c r="A387">
        <v>5</v>
      </c>
      <c r="C387" s="111" t="s">
        <v>121</v>
      </c>
      <c r="D387" s="111">
        <v>13501001</v>
      </c>
      <c r="E387" t="s">
        <v>491</v>
      </c>
      <c r="F387" s="101">
        <v>0</v>
      </c>
      <c r="G387" s="115">
        <v>1</v>
      </c>
      <c r="H387" s="101">
        <f t="shared" si="5"/>
        <v>0</v>
      </c>
    </row>
    <row r="388" spans="1:8" ht="12.75">
      <c r="A388">
        <v>5</v>
      </c>
      <c r="C388" s="111" t="s">
        <v>121</v>
      </c>
      <c r="D388" s="111">
        <v>14200011</v>
      </c>
      <c r="E388" t="s">
        <v>492</v>
      </c>
      <c r="F388" s="101">
        <v>128150069.58</v>
      </c>
      <c r="G388" s="115">
        <v>1</v>
      </c>
      <c r="H388" s="101">
        <f t="shared" si="5"/>
        <v>128150069.58</v>
      </c>
    </row>
    <row r="389" spans="1:8" ht="12.75">
      <c r="A389">
        <v>5</v>
      </c>
      <c r="C389" s="111" t="s">
        <v>121</v>
      </c>
      <c r="D389" s="111">
        <v>14300141</v>
      </c>
      <c r="E389" t="s">
        <v>493</v>
      </c>
      <c r="F389" s="101">
        <v>14364209.47166667</v>
      </c>
      <c r="G389" s="115">
        <v>1</v>
      </c>
      <c r="H389" s="101">
        <f t="shared" si="5"/>
        <v>14364209.47166667</v>
      </c>
    </row>
    <row r="390" spans="1:8" ht="12.75">
      <c r="A390">
        <v>5</v>
      </c>
      <c r="C390" s="111" t="s">
        <v>121</v>
      </c>
      <c r="D390" s="111">
        <v>14300151</v>
      </c>
      <c r="E390" t="s">
        <v>494</v>
      </c>
      <c r="F390" s="101">
        <v>914960.0750000001</v>
      </c>
      <c r="G390" s="115">
        <v>1</v>
      </c>
      <c r="H390" s="101">
        <f t="shared" si="5"/>
        <v>914960.0750000001</v>
      </c>
    </row>
    <row r="391" spans="1:8" ht="12.75">
      <c r="A391">
        <v>5</v>
      </c>
      <c r="C391" s="111" t="s">
        <v>121</v>
      </c>
      <c r="D391" s="111">
        <v>14300171</v>
      </c>
      <c r="E391" t="s">
        <v>495</v>
      </c>
      <c r="F391" s="101">
        <v>6727672.899999999</v>
      </c>
      <c r="G391" s="115">
        <v>1</v>
      </c>
      <c r="H391" s="101">
        <f t="shared" si="5"/>
        <v>6727672.899999999</v>
      </c>
    </row>
    <row r="392" spans="1:8" ht="12.75">
      <c r="A392">
        <v>5</v>
      </c>
      <c r="C392" s="111" t="s">
        <v>121</v>
      </c>
      <c r="D392" s="111">
        <v>14300211</v>
      </c>
      <c r="E392" t="s">
        <v>496</v>
      </c>
      <c r="F392" s="101">
        <v>8859284.48875</v>
      </c>
      <c r="G392" s="115">
        <v>1</v>
      </c>
      <c r="H392" s="101">
        <f t="shared" si="5"/>
        <v>8859284.48875</v>
      </c>
    </row>
    <row r="393" spans="1:8" ht="12.75">
      <c r="A393">
        <v>5</v>
      </c>
      <c r="C393" s="111" t="s">
        <v>121</v>
      </c>
      <c r="D393" s="111">
        <v>14300411</v>
      </c>
      <c r="E393" t="s">
        <v>497</v>
      </c>
      <c r="F393" s="101">
        <v>0</v>
      </c>
      <c r="G393" s="115">
        <v>1</v>
      </c>
      <c r="H393" s="101">
        <f aca="true" t="shared" si="6" ref="H393:H456">F393*G393</f>
        <v>0</v>
      </c>
    </row>
    <row r="394" spans="1:8" ht="12.75">
      <c r="A394">
        <v>5</v>
      </c>
      <c r="C394" s="111" t="s">
        <v>121</v>
      </c>
      <c r="D394" s="111">
        <v>14300441</v>
      </c>
      <c r="E394" t="s">
        <v>498</v>
      </c>
      <c r="F394" s="101">
        <v>1918912.1991666667</v>
      </c>
      <c r="G394" s="115">
        <v>1</v>
      </c>
      <c r="H394" s="101">
        <f t="shared" si="6"/>
        <v>1918912.1991666667</v>
      </c>
    </row>
    <row r="395" spans="1:8" ht="12.75">
      <c r="A395">
        <v>5</v>
      </c>
      <c r="C395" s="111" t="s">
        <v>121</v>
      </c>
      <c r="D395" s="111">
        <v>14300451</v>
      </c>
      <c r="E395" t="s">
        <v>499</v>
      </c>
      <c r="F395" s="101">
        <v>418750</v>
      </c>
      <c r="G395" s="115">
        <v>1</v>
      </c>
      <c r="H395" s="101">
        <f t="shared" si="6"/>
        <v>418750</v>
      </c>
    </row>
    <row r="396" spans="1:8" ht="12.75">
      <c r="A396">
        <v>5</v>
      </c>
      <c r="C396" s="111" t="s">
        <v>121</v>
      </c>
      <c r="D396" s="111">
        <v>14300701</v>
      </c>
      <c r="E396" t="s">
        <v>500</v>
      </c>
      <c r="F396" s="101">
        <v>416520.13833333337</v>
      </c>
      <c r="G396" s="115">
        <v>1</v>
      </c>
      <c r="H396" s="101">
        <f t="shared" si="6"/>
        <v>416520.13833333337</v>
      </c>
    </row>
    <row r="397" spans="1:8" ht="12.75">
      <c r="A397">
        <v>5</v>
      </c>
      <c r="C397" s="111" t="s">
        <v>121</v>
      </c>
      <c r="D397" s="111">
        <v>14300901</v>
      </c>
      <c r="E397" t="s">
        <v>501</v>
      </c>
      <c r="F397" s="101">
        <v>465002.20041666663</v>
      </c>
      <c r="G397" s="115">
        <v>1</v>
      </c>
      <c r="H397" s="101">
        <f t="shared" si="6"/>
        <v>465002.20041666663</v>
      </c>
    </row>
    <row r="398" spans="1:8" ht="12.75">
      <c r="A398">
        <v>5</v>
      </c>
      <c r="C398" s="111" t="s">
        <v>121</v>
      </c>
      <c r="D398" s="111">
        <v>14301001</v>
      </c>
      <c r="E398" t="s">
        <v>502</v>
      </c>
      <c r="F398" s="101">
        <v>0</v>
      </c>
      <c r="G398" s="115">
        <v>1</v>
      </c>
      <c r="H398" s="101">
        <f t="shared" si="6"/>
        <v>0</v>
      </c>
    </row>
    <row r="399" spans="1:8" ht="12.75">
      <c r="A399">
        <v>5</v>
      </c>
      <c r="C399" s="111" t="s">
        <v>121</v>
      </c>
      <c r="D399" s="111" t="s">
        <v>503</v>
      </c>
      <c r="E399" t="s">
        <v>504</v>
      </c>
      <c r="F399" s="101">
        <v>0</v>
      </c>
      <c r="G399" s="115">
        <v>1</v>
      </c>
      <c r="H399" s="101">
        <f t="shared" si="6"/>
        <v>0</v>
      </c>
    </row>
    <row r="400" spans="1:8" ht="12.75">
      <c r="A400">
        <v>5</v>
      </c>
      <c r="C400" s="111" t="s">
        <v>121</v>
      </c>
      <c r="D400" s="111">
        <v>14400011</v>
      </c>
      <c r="E400" t="s">
        <v>505</v>
      </c>
      <c r="F400" s="101">
        <v>-801618.8891666668</v>
      </c>
      <c r="G400" s="115">
        <v>1</v>
      </c>
      <c r="H400" s="101">
        <f t="shared" si="6"/>
        <v>-801618.8891666668</v>
      </c>
    </row>
    <row r="401" spans="1:8" ht="12.75">
      <c r="A401">
        <v>5</v>
      </c>
      <c r="C401" s="111" t="s">
        <v>121</v>
      </c>
      <c r="D401" s="111">
        <v>14400071</v>
      </c>
      <c r="E401" t="s">
        <v>506</v>
      </c>
      <c r="F401" s="101">
        <v>-158520.81791666665</v>
      </c>
      <c r="G401" s="115">
        <v>1</v>
      </c>
      <c r="H401" s="101">
        <f t="shared" si="6"/>
        <v>-158520.81791666665</v>
      </c>
    </row>
    <row r="402" spans="1:8" ht="12.75">
      <c r="A402">
        <v>5</v>
      </c>
      <c r="C402" s="111" t="s">
        <v>121</v>
      </c>
      <c r="D402" s="111">
        <v>15100021</v>
      </c>
      <c r="E402" t="s">
        <v>507</v>
      </c>
      <c r="F402" s="101">
        <v>1089609.9249999998</v>
      </c>
      <c r="G402" s="115">
        <v>1</v>
      </c>
      <c r="H402" s="101">
        <f t="shared" si="6"/>
        <v>1089609.9249999998</v>
      </c>
    </row>
    <row r="403" spans="1:8" ht="12.75">
      <c r="A403">
        <v>5</v>
      </c>
      <c r="C403" s="111" t="s">
        <v>121</v>
      </c>
      <c r="D403" s="111">
        <v>15100031</v>
      </c>
      <c r="E403" t="s">
        <v>508</v>
      </c>
      <c r="F403" s="101">
        <v>1299972.2170833333</v>
      </c>
      <c r="G403" s="115">
        <v>1</v>
      </c>
      <c r="H403" s="101">
        <f t="shared" si="6"/>
        <v>1299972.2170833333</v>
      </c>
    </row>
    <row r="404" spans="1:8" ht="12.75">
      <c r="A404">
        <v>5</v>
      </c>
      <c r="C404" s="111" t="s">
        <v>121</v>
      </c>
      <c r="D404" s="111">
        <v>15100041</v>
      </c>
      <c r="E404" t="s">
        <v>509</v>
      </c>
      <c r="F404" s="101">
        <v>285549.78166666673</v>
      </c>
      <c r="G404" s="115">
        <v>1</v>
      </c>
      <c r="H404" s="101">
        <f t="shared" si="6"/>
        <v>285549.78166666673</v>
      </c>
    </row>
    <row r="405" spans="1:8" ht="12.75">
      <c r="A405">
        <v>5</v>
      </c>
      <c r="C405" s="111" t="s">
        <v>121</v>
      </c>
      <c r="D405" s="111">
        <v>15100061</v>
      </c>
      <c r="E405" t="s">
        <v>510</v>
      </c>
      <c r="F405" s="101">
        <v>33523.09458333333</v>
      </c>
      <c r="G405" s="115">
        <v>1</v>
      </c>
      <c r="H405" s="101">
        <f t="shared" si="6"/>
        <v>33523.09458333333</v>
      </c>
    </row>
    <row r="406" spans="1:8" ht="12.75">
      <c r="A406">
        <v>5</v>
      </c>
      <c r="C406" s="111" t="s">
        <v>121</v>
      </c>
      <c r="D406" s="111">
        <v>15100081</v>
      </c>
      <c r="E406" t="s">
        <v>511</v>
      </c>
      <c r="F406" s="101">
        <v>925602.0275</v>
      </c>
      <c r="G406" s="115">
        <v>1</v>
      </c>
      <c r="H406" s="101">
        <f t="shared" si="6"/>
        <v>925602.0275</v>
      </c>
    </row>
    <row r="407" spans="1:8" ht="12.75">
      <c r="A407">
        <v>5</v>
      </c>
      <c r="C407" s="111" t="s">
        <v>121</v>
      </c>
      <c r="D407" s="111">
        <v>15100091</v>
      </c>
      <c r="E407" t="s">
        <v>512</v>
      </c>
      <c r="F407" s="101">
        <v>737852.0479166665</v>
      </c>
      <c r="G407" s="115">
        <v>1</v>
      </c>
      <c r="H407" s="101">
        <f t="shared" si="6"/>
        <v>737852.0479166665</v>
      </c>
    </row>
    <row r="408" spans="1:8" ht="12.75">
      <c r="A408">
        <v>5</v>
      </c>
      <c r="C408" s="111" t="s">
        <v>121</v>
      </c>
      <c r="D408" s="111">
        <v>15100101</v>
      </c>
      <c r="E408" t="s">
        <v>513</v>
      </c>
      <c r="F408" s="101">
        <v>1026070.3374999999</v>
      </c>
      <c r="G408" s="115">
        <v>1</v>
      </c>
      <c r="H408" s="101">
        <f t="shared" si="6"/>
        <v>1026070.3374999999</v>
      </c>
    </row>
    <row r="409" spans="1:8" ht="12.75">
      <c r="A409">
        <v>5</v>
      </c>
      <c r="C409" s="111" t="s">
        <v>121</v>
      </c>
      <c r="D409" s="111">
        <v>15100121</v>
      </c>
      <c r="E409" t="s">
        <v>512</v>
      </c>
      <c r="F409" s="101">
        <v>-369.47833333333347</v>
      </c>
      <c r="G409" s="115">
        <v>1</v>
      </c>
      <c r="H409" s="101">
        <f t="shared" si="6"/>
        <v>-369.47833333333347</v>
      </c>
    </row>
    <row r="410" spans="1:8" ht="12.75">
      <c r="A410">
        <v>5</v>
      </c>
      <c r="C410" s="111" t="s">
        <v>121</v>
      </c>
      <c r="D410" s="111">
        <v>15100151</v>
      </c>
      <c r="E410" t="s">
        <v>514</v>
      </c>
      <c r="F410" s="101">
        <v>5983.892916666667</v>
      </c>
      <c r="G410" s="115">
        <v>1</v>
      </c>
      <c r="H410" s="101">
        <f t="shared" si="6"/>
        <v>5983.892916666667</v>
      </c>
    </row>
    <row r="411" spans="1:8" ht="12.75">
      <c r="A411">
        <v>5</v>
      </c>
      <c r="C411" s="111" t="s">
        <v>121</v>
      </c>
      <c r="D411" s="111">
        <v>15100161</v>
      </c>
      <c r="E411" t="s">
        <v>515</v>
      </c>
      <c r="F411" s="101">
        <v>-501.39708333333334</v>
      </c>
      <c r="G411" s="115">
        <v>1</v>
      </c>
      <c r="H411" s="101">
        <f t="shared" si="6"/>
        <v>-501.39708333333334</v>
      </c>
    </row>
    <row r="412" spans="1:8" ht="12.75">
      <c r="A412">
        <v>5</v>
      </c>
      <c r="C412" s="111" t="s">
        <v>121</v>
      </c>
      <c r="D412" s="111">
        <v>15100171</v>
      </c>
      <c r="E412" t="s">
        <v>516</v>
      </c>
      <c r="F412" s="101">
        <v>-360.9241666666667</v>
      </c>
      <c r="G412" s="115">
        <v>1</v>
      </c>
      <c r="H412" s="101">
        <f t="shared" si="6"/>
        <v>-360.9241666666667</v>
      </c>
    </row>
    <row r="413" spans="1:8" ht="12.75">
      <c r="A413">
        <v>5</v>
      </c>
      <c r="C413" s="111" t="s">
        <v>121</v>
      </c>
      <c r="D413" s="111">
        <v>15100181</v>
      </c>
      <c r="E413" t="s">
        <v>517</v>
      </c>
      <c r="F413" s="101">
        <v>151830.2766666666</v>
      </c>
      <c r="G413" s="115">
        <v>1</v>
      </c>
      <c r="H413" s="101">
        <f t="shared" si="6"/>
        <v>151830.2766666666</v>
      </c>
    </row>
    <row r="414" spans="1:8" ht="12.75">
      <c r="A414">
        <v>5</v>
      </c>
      <c r="C414" s="111" t="s">
        <v>121</v>
      </c>
      <c r="D414" s="111">
        <v>15100201</v>
      </c>
      <c r="E414" t="s">
        <v>518</v>
      </c>
      <c r="F414" s="101">
        <v>1317600.4991666665</v>
      </c>
      <c r="G414" s="115">
        <v>1</v>
      </c>
      <c r="H414" s="101">
        <f t="shared" si="6"/>
        <v>1317600.4991666665</v>
      </c>
    </row>
    <row r="415" spans="1:8" ht="12.75">
      <c r="A415">
        <v>5</v>
      </c>
      <c r="C415" s="111" t="s">
        <v>121</v>
      </c>
      <c r="D415" s="111">
        <v>15100211</v>
      </c>
      <c r="E415" t="s">
        <v>519</v>
      </c>
      <c r="F415" s="101">
        <v>89375.17333333334</v>
      </c>
      <c r="G415" s="115">
        <v>1</v>
      </c>
      <c r="H415" s="101">
        <f t="shared" si="6"/>
        <v>89375.17333333334</v>
      </c>
    </row>
    <row r="416" spans="1:8" ht="12.75">
      <c r="A416">
        <v>5</v>
      </c>
      <c r="C416" s="111" t="s">
        <v>121</v>
      </c>
      <c r="D416" s="111">
        <v>15101001</v>
      </c>
      <c r="E416" t="s">
        <v>520</v>
      </c>
      <c r="F416" s="101">
        <v>0</v>
      </c>
      <c r="G416" s="115">
        <v>1</v>
      </c>
      <c r="H416" s="101">
        <f t="shared" si="6"/>
        <v>0</v>
      </c>
    </row>
    <row r="417" spans="1:8" ht="12.75">
      <c r="A417">
        <v>5</v>
      </c>
      <c r="C417" s="111" t="s">
        <v>121</v>
      </c>
      <c r="D417" s="111">
        <v>15101011</v>
      </c>
      <c r="E417" t="s">
        <v>521</v>
      </c>
      <c r="F417" s="101">
        <v>0</v>
      </c>
      <c r="G417" s="115">
        <v>1</v>
      </c>
      <c r="H417" s="101">
        <f t="shared" si="6"/>
        <v>0</v>
      </c>
    </row>
    <row r="418" spans="1:8" ht="12.75">
      <c r="A418">
        <v>5</v>
      </c>
      <c r="C418" s="111" t="s">
        <v>121</v>
      </c>
      <c r="D418" s="111">
        <v>15111001</v>
      </c>
      <c r="E418" t="s">
        <v>520</v>
      </c>
      <c r="F418" s="101">
        <v>470986.6870833333</v>
      </c>
      <c r="G418" s="115">
        <v>1</v>
      </c>
      <c r="H418" s="101">
        <f t="shared" si="6"/>
        <v>470986.6870833333</v>
      </c>
    </row>
    <row r="419" spans="1:8" ht="12.75">
      <c r="A419">
        <v>5</v>
      </c>
      <c r="C419" s="111" t="s">
        <v>121</v>
      </c>
      <c r="D419" s="111">
        <v>15111011</v>
      </c>
      <c r="E419" t="s">
        <v>521</v>
      </c>
      <c r="F419" s="101">
        <v>3103.1525</v>
      </c>
      <c r="G419" s="115">
        <v>1</v>
      </c>
      <c r="H419" s="101">
        <f t="shared" si="6"/>
        <v>3103.1525</v>
      </c>
    </row>
    <row r="420" spans="1:8" ht="12.75">
      <c r="A420">
        <v>5</v>
      </c>
      <c r="C420" s="111" t="s">
        <v>121</v>
      </c>
      <c r="D420" s="111">
        <v>15400031</v>
      </c>
      <c r="E420" t="s">
        <v>522</v>
      </c>
      <c r="F420" s="101">
        <v>3271504.62</v>
      </c>
      <c r="G420" s="115">
        <v>1</v>
      </c>
      <c r="H420" s="101">
        <f t="shared" si="6"/>
        <v>3271504.62</v>
      </c>
    </row>
    <row r="421" spans="1:8" ht="12.75">
      <c r="A421">
        <v>5</v>
      </c>
      <c r="C421" s="111" t="s">
        <v>121</v>
      </c>
      <c r="D421" s="111">
        <v>15400041</v>
      </c>
      <c r="E421" t="s">
        <v>523</v>
      </c>
      <c r="F421" s="101">
        <v>2518649.1233333326</v>
      </c>
      <c r="G421" s="115">
        <v>1</v>
      </c>
      <c r="H421" s="101">
        <f t="shared" si="6"/>
        <v>2518649.1233333326</v>
      </c>
    </row>
    <row r="422" spans="1:8" ht="12.75">
      <c r="A422">
        <v>5</v>
      </c>
      <c r="C422" s="111" t="s">
        <v>121</v>
      </c>
      <c r="D422" s="111">
        <v>15400061</v>
      </c>
      <c r="E422" t="s">
        <v>524</v>
      </c>
      <c r="F422" s="101">
        <v>1457422.0216666667</v>
      </c>
      <c r="G422" s="115">
        <v>1</v>
      </c>
      <c r="H422" s="101">
        <f t="shared" si="6"/>
        <v>1457422.0216666667</v>
      </c>
    </row>
    <row r="423" spans="1:8" ht="12.75">
      <c r="A423">
        <v>5</v>
      </c>
      <c r="C423" s="111" t="s">
        <v>121</v>
      </c>
      <c r="D423" s="111">
        <v>15400071</v>
      </c>
      <c r="E423" t="s">
        <v>525</v>
      </c>
      <c r="F423" s="101">
        <v>72776.16666666667</v>
      </c>
      <c r="G423" s="115">
        <v>1</v>
      </c>
      <c r="H423" s="101">
        <f t="shared" si="6"/>
        <v>72776.16666666667</v>
      </c>
    </row>
    <row r="424" spans="1:8" ht="12.75">
      <c r="A424">
        <v>5</v>
      </c>
      <c r="C424" s="111" t="s">
        <v>121</v>
      </c>
      <c r="D424" s="111">
        <v>15400081</v>
      </c>
      <c r="E424" t="s">
        <v>526</v>
      </c>
      <c r="F424" s="101">
        <v>85667.04166666667</v>
      </c>
      <c r="G424" s="115">
        <v>1</v>
      </c>
      <c r="H424" s="101">
        <f t="shared" si="6"/>
        <v>85667.04166666667</v>
      </c>
    </row>
    <row r="425" spans="1:8" ht="12.75">
      <c r="A425">
        <v>5</v>
      </c>
      <c r="C425" s="111" t="s">
        <v>121</v>
      </c>
      <c r="D425" s="111">
        <v>15400101</v>
      </c>
      <c r="E425" t="s">
        <v>527</v>
      </c>
      <c r="F425" s="101">
        <v>29303970.265</v>
      </c>
      <c r="G425" s="115">
        <v>1</v>
      </c>
      <c r="H425" s="101">
        <f t="shared" si="6"/>
        <v>29303970.265</v>
      </c>
    </row>
    <row r="426" spans="1:8" ht="12.75">
      <c r="A426">
        <v>5</v>
      </c>
      <c r="C426" s="111" t="s">
        <v>121</v>
      </c>
      <c r="D426" s="111">
        <v>15400111</v>
      </c>
      <c r="E426" t="s">
        <v>528</v>
      </c>
      <c r="F426" s="101">
        <v>182698</v>
      </c>
      <c r="G426" s="115">
        <v>1</v>
      </c>
      <c r="H426" s="101">
        <f t="shared" si="6"/>
        <v>182698</v>
      </c>
    </row>
    <row r="427" spans="1:8" ht="12.75">
      <c r="A427">
        <v>5</v>
      </c>
      <c r="C427" s="111" t="s">
        <v>121</v>
      </c>
      <c r="D427" s="111">
        <v>15400121</v>
      </c>
      <c r="E427" t="s">
        <v>529</v>
      </c>
      <c r="F427" s="101">
        <v>1079147.1295833332</v>
      </c>
      <c r="G427" s="115">
        <v>1</v>
      </c>
      <c r="H427" s="101">
        <f t="shared" si="6"/>
        <v>1079147.1295833332</v>
      </c>
    </row>
    <row r="428" spans="1:8" ht="12.75">
      <c r="A428">
        <v>5</v>
      </c>
      <c r="C428" s="111" t="s">
        <v>121</v>
      </c>
      <c r="D428" s="111">
        <v>15400131</v>
      </c>
      <c r="E428" t="s">
        <v>530</v>
      </c>
      <c r="F428" s="101">
        <v>188678.2354166667</v>
      </c>
      <c r="G428" s="115">
        <v>1</v>
      </c>
      <c r="H428" s="101">
        <f t="shared" si="6"/>
        <v>188678.2354166667</v>
      </c>
    </row>
    <row r="429" spans="1:8" ht="12.75">
      <c r="A429">
        <v>5</v>
      </c>
      <c r="C429" s="111" t="s">
        <v>121</v>
      </c>
      <c r="D429" s="111">
        <v>15400141</v>
      </c>
      <c r="E429" t="s">
        <v>531</v>
      </c>
      <c r="F429" s="101">
        <v>577068.9166666666</v>
      </c>
      <c r="G429" s="115">
        <v>1</v>
      </c>
      <c r="H429" s="101">
        <f t="shared" si="6"/>
        <v>577068.9166666666</v>
      </c>
    </row>
    <row r="430" spans="1:8" ht="12.75">
      <c r="A430">
        <v>5</v>
      </c>
      <c r="C430" s="111" t="s">
        <v>121</v>
      </c>
      <c r="D430" s="111">
        <v>15400201</v>
      </c>
      <c r="E430" t="s">
        <v>532</v>
      </c>
      <c r="F430" s="101">
        <v>253999.9895833334</v>
      </c>
      <c r="G430" s="115">
        <v>1</v>
      </c>
      <c r="H430" s="101">
        <f t="shared" si="6"/>
        <v>253999.9895833334</v>
      </c>
    </row>
    <row r="431" spans="1:8" ht="12.75">
      <c r="A431">
        <v>5</v>
      </c>
      <c r="C431" s="111" t="s">
        <v>121</v>
      </c>
      <c r="D431" s="111">
        <v>16500011</v>
      </c>
      <c r="E431" t="s">
        <v>533</v>
      </c>
      <c r="F431" s="101">
        <v>0</v>
      </c>
      <c r="G431" s="115">
        <v>1</v>
      </c>
      <c r="H431" s="101">
        <f t="shared" si="6"/>
        <v>0</v>
      </c>
    </row>
    <row r="432" spans="1:8" ht="12.75">
      <c r="A432">
        <v>5</v>
      </c>
      <c r="C432" s="111" t="s">
        <v>121</v>
      </c>
      <c r="D432" s="111">
        <v>16500021</v>
      </c>
      <c r="E432" t="s">
        <v>534</v>
      </c>
      <c r="F432" s="101">
        <v>32425.84</v>
      </c>
      <c r="G432" s="115">
        <v>1</v>
      </c>
      <c r="H432" s="101">
        <f t="shared" si="6"/>
        <v>32425.84</v>
      </c>
    </row>
    <row r="433" spans="1:8" ht="12.75">
      <c r="A433">
        <v>5</v>
      </c>
      <c r="C433" s="111" t="s">
        <v>121</v>
      </c>
      <c r="D433" s="111">
        <v>16500031</v>
      </c>
      <c r="E433" t="s">
        <v>535</v>
      </c>
      <c r="F433" s="101">
        <v>0</v>
      </c>
      <c r="G433" s="115">
        <v>1</v>
      </c>
      <c r="H433" s="101">
        <f t="shared" si="6"/>
        <v>0</v>
      </c>
    </row>
    <row r="434" spans="1:8" ht="12.75">
      <c r="A434">
        <v>5</v>
      </c>
      <c r="C434" s="111" t="s">
        <v>121</v>
      </c>
      <c r="D434" s="111">
        <v>16500051</v>
      </c>
      <c r="E434" t="s">
        <v>536</v>
      </c>
      <c r="F434" s="101">
        <v>23229.95375</v>
      </c>
      <c r="G434" s="115">
        <v>1</v>
      </c>
      <c r="H434" s="101">
        <f t="shared" si="6"/>
        <v>23229.95375</v>
      </c>
    </row>
    <row r="435" spans="1:8" ht="12.75">
      <c r="A435">
        <v>5</v>
      </c>
      <c r="C435" s="111" t="s">
        <v>121</v>
      </c>
      <c r="D435" s="111">
        <v>16500241</v>
      </c>
      <c r="E435" t="s">
        <v>537</v>
      </c>
      <c r="F435" s="101">
        <v>0</v>
      </c>
      <c r="G435" s="115">
        <v>1</v>
      </c>
      <c r="H435" s="101">
        <f t="shared" si="6"/>
        <v>0</v>
      </c>
    </row>
    <row r="436" spans="1:8" ht="12.75">
      <c r="A436">
        <v>5</v>
      </c>
      <c r="C436" s="111" t="s">
        <v>121</v>
      </c>
      <c r="D436" s="111">
        <v>16500341</v>
      </c>
      <c r="E436" t="s">
        <v>538</v>
      </c>
      <c r="F436" s="101">
        <v>0</v>
      </c>
      <c r="G436" s="115">
        <v>1</v>
      </c>
      <c r="H436" s="101">
        <f t="shared" si="6"/>
        <v>0</v>
      </c>
    </row>
    <row r="437" spans="1:8" ht="12.75">
      <c r="A437">
        <v>5</v>
      </c>
      <c r="C437" s="111" t="s">
        <v>121</v>
      </c>
      <c r="D437" s="111">
        <v>16500361</v>
      </c>
      <c r="E437" t="s">
        <v>539</v>
      </c>
      <c r="F437" s="101">
        <v>1041.6666666666667</v>
      </c>
      <c r="G437" s="115">
        <v>1</v>
      </c>
      <c r="H437" s="101">
        <f t="shared" si="6"/>
        <v>1041.6666666666667</v>
      </c>
    </row>
    <row r="438" spans="1:8" ht="12.75">
      <c r="A438">
        <v>5</v>
      </c>
      <c r="C438" s="111" t="s">
        <v>121</v>
      </c>
      <c r="D438" s="111">
        <v>16500401</v>
      </c>
      <c r="E438" t="s">
        <v>540</v>
      </c>
      <c r="F438" s="101">
        <v>48536.29208333334</v>
      </c>
      <c r="G438" s="115">
        <v>1</v>
      </c>
      <c r="H438" s="101">
        <f t="shared" si="6"/>
        <v>48536.29208333334</v>
      </c>
    </row>
    <row r="439" spans="1:8" ht="12.75">
      <c r="A439">
        <v>5</v>
      </c>
      <c r="C439" s="111" t="s">
        <v>121</v>
      </c>
      <c r="D439" s="111">
        <v>16500411</v>
      </c>
      <c r="E439" t="s">
        <v>541</v>
      </c>
      <c r="F439" s="101">
        <v>48536.305</v>
      </c>
      <c r="G439" s="115">
        <v>1</v>
      </c>
      <c r="H439" s="101">
        <f t="shared" si="6"/>
        <v>48536.305</v>
      </c>
    </row>
    <row r="440" spans="1:8" ht="12.75">
      <c r="A440">
        <v>5</v>
      </c>
      <c r="C440" s="111" t="s">
        <v>121</v>
      </c>
      <c r="D440" s="111">
        <v>16500461</v>
      </c>
      <c r="E440" t="s">
        <v>542</v>
      </c>
      <c r="F440" s="101">
        <v>105553.37</v>
      </c>
      <c r="G440" s="115">
        <v>1</v>
      </c>
      <c r="H440" s="101">
        <f t="shared" si="6"/>
        <v>105553.37</v>
      </c>
    </row>
    <row r="441" spans="1:8" ht="12.75">
      <c r="A441">
        <v>5</v>
      </c>
      <c r="C441" s="111" t="s">
        <v>121</v>
      </c>
      <c r="D441" s="111">
        <v>16500471</v>
      </c>
      <c r="E441" t="s">
        <v>543</v>
      </c>
      <c r="F441" s="101">
        <v>2324434</v>
      </c>
      <c r="G441" s="115">
        <v>1</v>
      </c>
      <c r="H441" s="101">
        <f t="shared" si="6"/>
        <v>2324434</v>
      </c>
    </row>
    <row r="442" spans="1:8" ht="12.75">
      <c r="A442">
        <v>5</v>
      </c>
      <c r="C442" s="111" t="s">
        <v>121</v>
      </c>
      <c r="D442" s="111">
        <v>16500501</v>
      </c>
      <c r="E442" t="s">
        <v>544</v>
      </c>
      <c r="F442" s="101">
        <v>0</v>
      </c>
      <c r="G442" s="115">
        <v>1</v>
      </c>
      <c r="H442" s="101">
        <f t="shared" si="6"/>
        <v>0</v>
      </c>
    </row>
    <row r="443" spans="1:8" ht="12.75">
      <c r="A443">
        <v>5</v>
      </c>
      <c r="C443" s="111" t="s">
        <v>121</v>
      </c>
      <c r="D443" s="111">
        <v>16500551</v>
      </c>
      <c r="E443" t="s">
        <v>545</v>
      </c>
      <c r="F443" s="101">
        <v>0</v>
      </c>
      <c r="G443" s="115">
        <v>1</v>
      </c>
      <c r="H443" s="101">
        <f t="shared" si="6"/>
        <v>0</v>
      </c>
    </row>
    <row r="444" spans="1:8" ht="12.75">
      <c r="A444">
        <v>5</v>
      </c>
      <c r="C444" s="111" t="s">
        <v>121</v>
      </c>
      <c r="D444" s="111">
        <v>16500581</v>
      </c>
      <c r="E444" t="s">
        <v>546</v>
      </c>
      <c r="F444" s="101">
        <v>27177.39</v>
      </c>
      <c r="G444" s="115">
        <v>1</v>
      </c>
      <c r="H444" s="101">
        <f t="shared" si="6"/>
        <v>27177.39</v>
      </c>
    </row>
    <row r="445" spans="1:8" ht="12.75">
      <c r="A445">
        <v>5</v>
      </c>
      <c r="C445" s="111" t="s">
        <v>121</v>
      </c>
      <c r="D445" s="111">
        <v>16500611</v>
      </c>
      <c r="E445" t="s">
        <v>547</v>
      </c>
      <c r="F445" s="101">
        <v>222159.83833333335</v>
      </c>
      <c r="G445" s="115">
        <v>1</v>
      </c>
      <c r="H445" s="101">
        <f t="shared" si="6"/>
        <v>222159.83833333335</v>
      </c>
    </row>
    <row r="446" spans="1:8" ht="12.75">
      <c r="A446">
        <v>5</v>
      </c>
      <c r="C446" s="111" t="s">
        <v>121</v>
      </c>
      <c r="D446" s="111">
        <v>16500641</v>
      </c>
      <c r="E446" t="s">
        <v>548</v>
      </c>
      <c r="F446" s="101">
        <v>24085.5825</v>
      </c>
      <c r="G446" s="115">
        <v>1</v>
      </c>
      <c r="H446" s="101">
        <f t="shared" si="6"/>
        <v>24085.5825</v>
      </c>
    </row>
    <row r="447" spans="1:8" ht="12.75">
      <c r="A447">
        <v>5</v>
      </c>
      <c r="C447" s="111" t="s">
        <v>121</v>
      </c>
      <c r="D447" s="111">
        <v>16501011</v>
      </c>
      <c r="E447" t="s">
        <v>549</v>
      </c>
      <c r="F447" s="101">
        <v>290283.60625</v>
      </c>
      <c r="G447" s="115">
        <v>1</v>
      </c>
      <c r="H447" s="101">
        <f t="shared" si="6"/>
        <v>290283.60625</v>
      </c>
    </row>
    <row r="448" spans="1:8" ht="12.75">
      <c r="A448">
        <v>5</v>
      </c>
      <c r="C448" s="111" t="s">
        <v>121</v>
      </c>
      <c r="D448" s="111">
        <v>16599011</v>
      </c>
      <c r="E448" t="s">
        <v>550</v>
      </c>
      <c r="F448" s="101">
        <v>2708333.3333333335</v>
      </c>
      <c r="G448" s="115">
        <v>1</v>
      </c>
      <c r="H448" s="101">
        <f t="shared" si="6"/>
        <v>2708333.3333333335</v>
      </c>
    </row>
    <row r="449" spans="1:8" ht="12.75">
      <c r="A449">
        <v>5</v>
      </c>
      <c r="C449" s="111" t="s">
        <v>121</v>
      </c>
      <c r="D449" s="111">
        <v>17300001</v>
      </c>
      <c r="E449" t="s">
        <v>551</v>
      </c>
      <c r="F449" s="101">
        <v>82927419.70833333</v>
      </c>
      <c r="G449" s="115">
        <v>1</v>
      </c>
      <c r="H449" s="101">
        <f t="shared" si="6"/>
        <v>82927419.70833333</v>
      </c>
    </row>
    <row r="450" spans="1:8" ht="12.75">
      <c r="A450">
        <v>5</v>
      </c>
      <c r="C450" s="111" t="s">
        <v>121</v>
      </c>
      <c r="D450" s="111">
        <v>17300011</v>
      </c>
      <c r="E450" t="s">
        <v>552</v>
      </c>
      <c r="F450" s="101">
        <v>804039.44125</v>
      </c>
      <c r="G450" s="115">
        <v>1</v>
      </c>
      <c r="H450" s="101">
        <f t="shared" si="6"/>
        <v>804039.44125</v>
      </c>
    </row>
    <row r="451" spans="1:8" ht="12.75">
      <c r="A451">
        <v>5</v>
      </c>
      <c r="C451" s="111" t="s">
        <v>121</v>
      </c>
      <c r="D451" s="111">
        <v>17400001</v>
      </c>
      <c r="E451" t="s">
        <v>553</v>
      </c>
      <c r="F451" s="101">
        <v>3894021.9116666666</v>
      </c>
      <c r="G451" s="115">
        <v>1</v>
      </c>
      <c r="H451" s="101">
        <f t="shared" si="6"/>
        <v>3894021.9116666666</v>
      </c>
    </row>
    <row r="452" spans="1:8" ht="12.75">
      <c r="A452">
        <v>5</v>
      </c>
      <c r="C452" s="111" t="s">
        <v>121</v>
      </c>
      <c r="D452" s="111">
        <v>18210051</v>
      </c>
      <c r="E452" t="s">
        <v>554</v>
      </c>
      <c r="F452" s="101">
        <v>0</v>
      </c>
      <c r="G452" s="115">
        <v>1</v>
      </c>
      <c r="H452" s="101">
        <f t="shared" si="6"/>
        <v>0</v>
      </c>
    </row>
    <row r="453" spans="1:8" ht="12.75">
      <c r="A453">
        <v>5</v>
      </c>
      <c r="C453" s="111" t="s">
        <v>121</v>
      </c>
      <c r="D453" s="111">
        <v>18210171</v>
      </c>
      <c r="E453" t="s">
        <v>555</v>
      </c>
      <c r="F453" s="101">
        <v>0</v>
      </c>
      <c r="G453" s="115">
        <v>1</v>
      </c>
      <c r="H453" s="101">
        <f t="shared" si="6"/>
        <v>0</v>
      </c>
    </row>
    <row r="454" spans="1:8" ht="12.75">
      <c r="A454">
        <v>5</v>
      </c>
      <c r="C454" s="111" t="s">
        <v>121</v>
      </c>
      <c r="D454" s="111">
        <v>18210181</v>
      </c>
      <c r="E454" t="s">
        <v>556</v>
      </c>
      <c r="F454" s="101">
        <v>0</v>
      </c>
      <c r="G454" s="115">
        <v>1</v>
      </c>
      <c r="H454" s="101">
        <f t="shared" si="6"/>
        <v>0</v>
      </c>
    </row>
    <row r="455" spans="1:8" ht="12.75">
      <c r="A455">
        <v>5</v>
      </c>
      <c r="C455" s="111" t="s">
        <v>121</v>
      </c>
      <c r="D455" s="111">
        <v>18210191</v>
      </c>
      <c r="E455" t="s">
        <v>557</v>
      </c>
      <c r="F455" s="101">
        <v>8084554.798333335</v>
      </c>
      <c r="G455" s="115">
        <v>1</v>
      </c>
      <c r="H455" s="101">
        <f t="shared" si="6"/>
        <v>8084554.798333335</v>
      </c>
    </row>
    <row r="456" spans="1:8" ht="12.75">
      <c r="A456">
        <v>5</v>
      </c>
      <c r="C456" s="111" t="s">
        <v>121</v>
      </c>
      <c r="D456" s="111">
        <v>18210201</v>
      </c>
      <c r="E456" t="s">
        <v>558</v>
      </c>
      <c r="F456" s="101">
        <v>85995204.72541668</v>
      </c>
      <c r="G456" s="115">
        <v>1</v>
      </c>
      <c r="H456" s="101">
        <f t="shared" si="6"/>
        <v>85995204.72541668</v>
      </c>
    </row>
    <row r="457" spans="1:8" ht="12.75">
      <c r="A457">
        <v>5</v>
      </c>
      <c r="C457" s="111" t="s">
        <v>121</v>
      </c>
      <c r="D457" s="111">
        <v>18210211</v>
      </c>
      <c r="E457" t="s">
        <v>559</v>
      </c>
      <c r="F457" s="101">
        <v>398358.67041666666</v>
      </c>
      <c r="G457" s="115">
        <v>1</v>
      </c>
      <c r="H457" s="101">
        <f aca="true" t="shared" si="7" ref="H457:H520">F457*G457</f>
        <v>398358.67041666666</v>
      </c>
    </row>
    <row r="458" spans="1:8" ht="12.75">
      <c r="A458">
        <v>5</v>
      </c>
      <c r="C458" s="111" t="s">
        <v>121</v>
      </c>
      <c r="D458" s="111">
        <v>18230131</v>
      </c>
      <c r="E458" t="s">
        <v>560</v>
      </c>
      <c r="F458" s="101">
        <v>1276556</v>
      </c>
      <c r="G458" s="115">
        <v>1</v>
      </c>
      <c r="H458" s="101">
        <f t="shared" si="7"/>
        <v>1276556</v>
      </c>
    </row>
    <row r="459" spans="1:8" ht="12.75">
      <c r="A459">
        <v>5</v>
      </c>
      <c r="C459" s="111" t="s">
        <v>121</v>
      </c>
      <c r="D459" s="111">
        <v>18230241</v>
      </c>
      <c r="E459" t="s">
        <v>561</v>
      </c>
      <c r="F459" s="101">
        <v>0</v>
      </c>
      <c r="G459" s="115">
        <v>1</v>
      </c>
      <c r="H459" s="101">
        <f t="shared" si="7"/>
        <v>0</v>
      </c>
    </row>
    <row r="460" spans="1:8" ht="12.75">
      <c r="A460">
        <v>5</v>
      </c>
      <c r="C460" s="111" t="s">
        <v>121</v>
      </c>
      <c r="D460" s="111">
        <v>18230311</v>
      </c>
      <c r="E460" t="s">
        <v>562</v>
      </c>
      <c r="F460" s="101">
        <v>15000</v>
      </c>
      <c r="G460" s="115">
        <v>1</v>
      </c>
      <c r="H460" s="101">
        <f t="shared" si="7"/>
        <v>15000</v>
      </c>
    </row>
    <row r="461" spans="1:8" ht="12.75">
      <c r="A461">
        <v>5</v>
      </c>
      <c r="C461" s="111" t="s">
        <v>121</v>
      </c>
      <c r="D461" s="111">
        <v>18230321</v>
      </c>
      <c r="E461" t="s">
        <v>563</v>
      </c>
      <c r="F461" s="101">
        <v>52471.63</v>
      </c>
      <c r="G461" s="115">
        <v>1</v>
      </c>
      <c r="H461" s="101">
        <f t="shared" si="7"/>
        <v>52471.63</v>
      </c>
    </row>
    <row r="462" spans="1:8" ht="12.75">
      <c r="A462">
        <v>5</v>
      </c>
      <c r="C462" s="111" t="s">
        <v>121</v>
      </c>
      <c r="D462" s="111">
        <v>18230331</v>
      </c>
      <c r="E462" t="s">
        <v>564</v>
      </c>
      <c r="F462" s="101">
        <v>0</v>
      </c>
      <c r="G462" s="115">
        <v>1</v>
      </c>
      <c r="H462" s="101">
        <f t="shared" si="7"/>
        <v>0</v>
      </c>
    </row>
    <row r="463" spans="1:8" ht="12.75">
      <c r="A463">
        <v>5</v>
      </c>
      <c r="C463" s="111" t="s">
        <v>121</v>
      </c>
      <c r="D463" s="111">
        <v>18230471</v>
      </c>
      <c r="E463" t="s">
        <v>565</v>
      </c>
      <c r="F463" s="101">
        <v>118146.43166666669</v>
      </c>
      <c r="G463" s="115">
        <v>1</v>
      </c>
      <c r="H463" s="101">
        <f t="shared" si="7"/>
        <v>118146.43166666669</v>
      </c>
    </row>
    <row r="464" spans="1:8" ht="12.75">
      <c r="A464">
        <v>5</v>
      </c>
      <c r="C464" s="111" t="s">
        <v>121</v>
      </c>
      <c r="D464" s="111">
        <v>18230921</v>
      </c>
      <c r="E464" t="s">
        <v>566</v>
      </c>
      <c r="F464" s="101">
        <v>18649747.22</v>
      </c>
      <c r="G464" s="115">
        <v>1</v>
      </c>
      <c r="H464" s="101">
        <f t="shared" si="7"/>
        <v>18649747.22</v>
      </c>
    </row>
    <row r="465" spans="1:8" ht="12.75">
      <c r="A465">
        <v>5</v>
      </c>
      <c r="C465" s="111" t="s">
        <v>121</v>
      </c>
      <c r="D465" s="111">
        <v>18232221</v>
      </c>
      <c r="E465" t="s">
        <v>567</v>
      </c>
      <c r="F465" s="101">
        <v>978825.8195833332</v>
      </c>
      <c r="G465" s="115">
        <v>1</v>
      </c>
      <c r="H465" s="101">
        <f t="shared" si="7"/>
        <v>978825.8195833332</v>
      </c>
    </row>
    <row r="466" spans="1:8" ht="12.75">
      <c r="A466">
        <v>5</v>
      </c>
      <c r="C466" s="111" t="s">
        <v>121</v>
      </c>
      <c r="D466" s="111">
        <v>18232241</v>
      </c>
      <c r="E466" t="s">
        <v>568</v>
      </c>
      <c r="F466" s="101">
        <v>0</v>
      </c>
      <c r="G466" s="115">
        <v>1</v>
      </c>
      <c r="H466" s="101">
        <f t="shared" si="7"/>
        <v>0</v>
      </c>
    </row>
    <row r="467" spans="1:8" ht="12.75">
      <c r="A467">
        <v>5</v>
      </c>
      <c r="C467" s="111" t="s">
        <v>121</v>
      </c>
      <c r="D467" s="111">
        <v>18232251</v>
      </c>
      <c r="E467" t="s">
        <v>569</v>
      </c>
      <c r="F467" s="101">
        <v>531807.7029166667</v>
      </c>
      <c r="G467" s="115">
        <v>1</v>
      </c>
      <c r="H467" s="101">
        <f t="shared" si="7"/>
        <v>531807.7029166667</v>
      </c>
    </row>
    <row r="468" spans="1:8" ht="12.75">
      <c r="A468">
        <v>5</v>
      </c>
      <c r="C468" s="111" t="s">
        <v>121</v>
      </c>
      <c r="D468" s="111">
        <v>18232271</v>
      </c>
      <c r="E468" t="s">
        <v>570</v>
      </c>
      <c r="F468" s="101">
        <v>56800.68</v>
      </c>
      <c r="G468" s="115">
        <v>1</v>
      </c>
      <c r="H468" s="101">
        <f t="shared" si="7"/>
        <v>56800.68</v>
      </c>
    </row>
    <row r="469" spans="1:8" ht="12.75">
      <c r="A469">
        <v>5</v>
      </c>
      <c r="C469" s="111" t="s">
        <v>121</v>
      </c>
      <c r="D469" s="111">
        <v>18232281</v>
      </c>
      <c r="E469" t="s">
        <v>571</v>
      </c>
      <c r="F469" s="101">
        <v>0</v>
      </c>
      <c r="G469" s="115">
        <v>1</v>
      </c>
      <c r="H469" s="101">
        <f t="shared" si="7"/>
        <v>0</v>
      </c>
    </row>
    <row r="470" spans="1:8" ht="12.75">
      <c r="A470">
        <v>5</v>
      </c>
      <c r="C470" s="111" t="s">
        <v>121</v>
      </c>
      <c r="D470" s="111">
        <v>18232291</v>
      </c>
      <c r="E470" t="s">
        <v>572</v>
      </c>
      <c r="F470" s="101">
        <v>0</v>
      </c>
      <c r="G470" s="115">
        <v>1</v>
      </c>
      <c r="H470" s="101">
        <f t="shared" si="7"/>
        <v>0</v>
      </c>
    </row>
    <row r="471" spans="1:8" ht="12.75">
      <c r="A471">
        <v>5</v>
      </c>
      <c r="C471" s="111" t="s">
        <v>121</v>
      </c>
      <c r="D471" s="111">
        <v>18233051</v>
      </c>
      <c r="E471" t="s">
        <v>573</v>
      </c>
      <c r="F471" s="101">
        <v>0</v>
      </c>
      <c r="G471" s="115">
        <v>1</v>
      </c>
      <c r="H471" s="101">
        <f t="shared" si="7"/>
        <v>0</v>
      </c>
    </row>
    <row r="472" spans="1:8" ht="12.75">
      <c r="A472">
        <v>5</v>
      </c>
      <c r="C472" s="111" t="s">
        <v>121</v>
      </c>
      <c r="D472" s="111">
        <v>18233061</v>
      </c>
      <c r="E472" t="s">
        <v>574</v>
      </c>
      <c r="F472" s="101">
        <v>10000</v>
      </c>
      <c r="G472" s="115">
        <v>1</v>
      </c>
      <c r="H472" s="101">
        <f t="shared" si="7"/>
        <v>10000</v>
      </c>
    </row>
    <row r="473" spans="1:8" ht="12.75">
      <c r="A473">
        <v>5</v>
      </c>
      <c r="C473" s="111" t="s">
        <v>121</v>
      </c>
      <c r="D473" s="111">
        <v>18233071</v>
      </c>
      <c r="E473" t="s">
        <v>575</v>
      </c>
      <c r="F473" s="101">
        <v>0</v>
      </c>
      <c r="G473" s="115">
        <v>1</v>
      </c>
      <c r="H473" s="101">
        <f t="shared" si="7"/>
        <v>0</v>
      </c>
    </row>
    <row r="474" spans="1:8" ht="12.75">
      <c r="A474">
        <v>5</v>
      </c>
      <c r="C474" s="111" t="s">
        <v>121</v>
      </c>
      <c r="D474" s="111">
        <v>18233081</v>
      </c>
      <c r="E474" t="s">
        <v>576</v>
      </c>
      <c r="F474" s="101">
        <v>0</v>
      </c>
      <c r="G474" s="115">
        <v>1</v>
      </c>
      <c r="H474" s="101">
        <f t="shared" si="7"/>
        <v>0</v>
      </c>
    </row>
    <row r="475" spans="1:8" ht="12.75">
      <c r="A475">
        <v>5</v>
      </c>
      <c r="C475" s="111" t="s">
        <v>121</v>
      </c>
      <c r="D475" s="111">
        <v>18233091</v>
      </c>
      <c r="E475" t="s">
        <v>577</v>
      </c>
      <c r="F475" s="101">
        <v>22528.37</v>
      </c>
      <c r="G475" s="115">
        <v>1</v>
      </c>
      <c r="H475" s="101">
        <f t="shared" si="7"/>
        <v>22528.37</v>
      </c>
    </row>
    <row r="476" spans="1:8" ht="12.75">
      <c r="A476">
        <v>5</v>
      </c>
      <c r="C476" s="111" t="s">
        <v>121</v>
      </c>
      <c r="D476" s="111">
        <v>18233101</v>
      </c>
      <c r="E476" t="s">
        <v>578</v>
      </c>
      <c r="F476" s="101">
        <v>33850.926666666666</v>
      </c>
      <c r="G476" s="115">
        <v>1</v>
      </c>
      <c r="H476" s="101">
        <f t="shared" si="7"/>
        <v>33850.926666666666</v>
      </c>
    </row>
    <row r="477" spans="1:8" ht="12.75">
      <c r="A477">
        <v>5</v>
      </c>
      <c r="C477" s="111" t="s">
        <v>121</v>
      </c>
      <c r="D477" s="111">
        <v>18233121</v>
      </c>
      <c r="E477" t="s">
        <v>579</v>
      </c>
      <c r="F477" s="101">
        <v>28417.5175</v>
      </c>
      <c r="G477" s="115">
        <v>1</v>
      </c>
      <c r="H477" s="101">
        <f t="shared" si="7"/>
        <v>28417.5175</v>
      </c>
    </row>
    <row r="478" spans="1:8" ht="12.75">
      <c r="A478">
        <v>5</v>
      </c>
      <c r="C478" s="111" t="s">
        <v>121</v>
      </c>
      <c r="D478" s="111">
        <v>18238011</v>
      </c>
      <c r="E478" t="s">
        <v>580</v>
      </c>
      <c r="F478" s="101">
        <v>0</v>
      </c>
      <c r="G478" s="115">
        <v>1</v>
      </c>
      <c r="H478" s="101">
        <f t="shared" si="7"/>
        <v>0</v>
      </c>
    </row>
    <row r="479" spans="1:8" ht="12.75">
      <c r="A479">
        <v>5</v>
      </c>
      <c r="C479" s="111" t="s">
        <v>121</v>
      </c>
      <c r="D479" s="111">
        <v>18238021</v>
      </c>
      <c r="E479" t="s">
        <v>581</v>
      </c>
      <c r="F479" s="101">
        <v>0</v>
      </c>
      <c r="G479" s="115">
        <v>1</v>
      </c>
      <c r="H479" s="101">
        <f t="shared" si="7"/>
        <v>0</v>
      </c>
    </row>
    <row r="480" spans="1:8" ht="12.75">
      <c r="A480">
        <v>5</v>
      </c>
      <c r="C480" s="111" t="s">
        <v>121</v>
      </c>
      <c r="D480" s="111">
        <v>18239001</v>
      </c>
      <c r="E480" t="s">
        <v>582</v>
      </c>
      <c r="F480" s="101">
        <v>20175187.13625</v>
      </c>
      <c r="G480" s="115">
        <v>1</v>
      </c>
      <c r="H480" s="101">
        <f t="shared" si="7"/>
        <v>20175187.13625</v>
      </c>
    </row>
    <row r="481" spans="1:8" ht="12.75">
      <c r="A481">
        <v>5</v>
      </c>
      <c r="C481" s="111" t="s">
        <v>121</v>
      </c>
      <c r="D481" s="111">
        <v>18239011</v>
      </c>
      <c r="E481" t="s">
        <v>583</v>
      </c>
      <c r="F481" s="101">
        <v>765817.9545833332</v>
      </c>
      <c r="G481" s="115">
        <v>1</v>
      </c>
      <c r="H481" s="101">
        <f t="shared" si="7"/>
        <v>765817.9545833332</v>
      </c>
    </row>
    <row r="482" spans="1:8" ht="12.75">
      <c r="A482">
        <v>5</v>
      </c>
      <c r="C482" s="111" t="s">
        <v>121</v>
      </c>
      <c r="D482" s="111">
        <v>18239021</v>
      </c>
      <c r="E482" t="s">
        <v>584</v>
      </c>
      <c r="F482" s="101">
        <v>4601406.2716666665</v>
      </c>
      <c r="G482" s="115">
        <v>1</v>
      </c>
      <c r="H482" s="101">
        <f t="shared" si="7"/>
        <v>4601406.2716666665</v>
      </c>
    </row>
    <row r="483" spans="1:8" ht="12.75">
      <c r="A483">
        <v>5</v>
      </c>
      <c r="C483" s="111" t="s">
        <v>121</v>
      </c>
      <c r="D483" s="111">
        <v>18239031</v>
      </c>
      <c r="E483" t="s">
        <v>585</v>
      </c>
      <c r="F483" s="101">
        <v>-25542411.362499997</v>
      </c>
      <c r="G483" s="115">
        <v>1</v>
      </c>
      <c r="H483" s="101">
        <f t="shared" si="7"/>
        <v>-25542411.362499997</v>
      </c>
    </row>
    <row r="484" spans="1:8" ht="12.75">
      <c r="A484">
        <v>5</v>
      </c>
      <c r="C484" s="111" t="s">
        <v>121</v>
      </c>
      <c r="D484" s="111">
        <v>18239041</v>
      </c>
      <c r="E484" t="s">
        <v>586</v>
      </c>
      <c r="F484" s="101">
        <v>14767136.33875</v>
      </c>
      <c r="G484" s="115">
        <v>1</v>
      </c>
      <c r="H484" s="101">
        <f t="shared" si="7"/>
        <v>14767136.33875</v>
      </c>
    </row>
    <row r="485" spans="1:8" ht="12.75">
      <c r="A485">
        <v>5</v>
      </c>
      <c r="C485" s="111" t="s">
        <v>121</v>
      </c>
      <c r="D485" s="111">
        <v>18239051</v>
      </c>
      <c r="E485" t="s">
        <v>587</v>
      </c>
      <c r="F485" s="101">
        <v>-14541958.863333335</v>
      </c>
      <c r="G485" s="115">
        <v>1</v>
      </c>
      <c r="H485" s="101">
        <f t="shared" si="7"/>
        <v>-14541958.863333335</v>
      </c>
    </row>
    <row r="486" spans="1:8" ht="12.75">
      <c r="A486">
        <v>5</v>
      </c>
      <c r="C486" s="111" t="s">
        <v>121</v>
      </c>
      <c r="D486" s="111">
        <v>18600161</v>
      </c>
      <c r="E486" t="s">
        <v>588</v>
      </c>
      <c r="F486" s="101">
        <v>191333.29</v>
      </c>
      <c r="G486" s="115">
        <v>1</v>
      </c>
      <c r="H486" s="101">
        <f t="shared" si="7"/>
        <v>191333.29</v>
      </c>
    </row>
    <row r="487" spans="1:8" ht="12.75">
      <c r="A487">
        <v>5</v>
      </c>
      <c r="C487" s="111" t="s">
        <v>121</v>
      </c>
      <c r="D487" s="111">
        <v>18600441</v>
      </c>
      <c r="E487" t="s">
        <v>589</v>
      </c>
      <c r="F487" s="101">
        <v>131770.17</v>
      </c>
      <c r="G487" s="115">
        <v>1</v>
      </c>
      <c r="H487" s="101">
        <f t="shared" si="7"/>
        <v>131770.17</v>
      </c>
    </row>
    <row r="488" spans="1:8" ht="12.75">
      <c r="A488">
        <v>5</v>
      </c>
      <c r="C488" s="111" t="s">
        <v>121</v>
      </c>
      <c r="D488" s="111">
        <v>18700001</v>
      </c>
      <c r="E488" t="s">
        <v>590</v>
      </c>
      <c r="F488" s="101">
        <v>468696.1075</v>
      </c>
      <c r="G488" s="115">
        <v>1</v>
      </c>
      <c r="H488" s="101">
        <f t="shared" si="7"/>
        <v>468696.1075</v>
      </c>
    </row>
    <row r="489" spans="1:8" ht="12.75">
      <c r="A489">
        <v>5</v>
      </c>
      <c r="C489" s="111" t="s">
        <v>121</v>
      </c>
      <c r="D489" s="111">
        <v>18700011</v>
      </c>
      <c r="E489" t="s">
        <v>591</v>
      </c>
      <c r="F489" s="101">
        <v>682070.4970833333</v>
      </c>
      <c r="G489" s="115">
        <v>1</v>
      </c>
      <c r="H489" s="101">
        <f t="shared" si="7"/>
        <v>682070.4970833333</v>
      </c>
    </row>
    <row r="490" spans="1:8" ht="12.75">
      <c r="A490">
        <v>5</v>
      </c>
      <c r="C490" s="111" t="s">
        <v>121</v>
      </c>
      <c r="D490" s="111">
        <v>18700021</v>
      </c>
      <c r="E490" t="s">
        <v>436</v>
      </c>
      <c r="F490" s="101">
        <v>20654.940833333334</v>
      </c>
      <c r="G490" s="115">
        <v>1</v>
      </c>
      <c r="H490" s="101">
        <f t="shared" si="7"/>
        <v>20654.940833333334</v>
      </c>
    </row>
    <row r="491" spans="1:8" ht="12.75">
      <c r="A491">
        <v>5</v>
      </c>
      <c r="C491" s="111" t="s">
        <v>121</v>
      </c>
      <c r="D491" s="111">
        <v>19000111</v>
      </c>
      <c r="E491" t="s">
        <v>592</v>
      </c>
      <c r="F491" s="101">
        <v>510889.6666666667</v>
      </c>
      <c r="G491" s="115">
        <v>1</v>
      </c>
      <c r="H491" s="101">
        <f t="shared" si="7"/>
        <v>510889.6666666667</v>
      </c>
    </row>
    <row r="492" spans="1:8" ht="12.75">
      <c r="A492">
        <v>5</v>
      </c>
      <c r="C492" s="111" t="s">
        <v>121</v>
      </c>
      <c r="D492" s="111">
        <v>19000141</v>
      </c>
      <c r="E492" t="s">
        <v>593</v>
      </c>
      <c r="F492" s="101">
        <v>68625</v>
      </c>
      <c r="G492" s="115">
        <v>1</v>
      </c>
      <c r="H492" s="101">
        <f t="shared" si="7"/>
        <v>68625</v>
      </c>
    </row>
    <row r="493" spans="1:8" ht="12.75">
      <c r="A493">
        <v>5</v>
      </c>
      <c r="C493" s="111" t="s">
        <v>121</v>
      </c>
      <c r="D493" s="111">
        <v>19000161</v>
      </c>
      <c r="E493" t="s">
        <v>594</v>
      </c>
      <c r="F493" s="101">
        <v>0</v>
      </c>
      <c r="G493" s="115">
        <v>1</v>
      </c>
      <c r="H493" s="101">
        <f t="shared" si="7"/>
        <v>0</v>
      </c>
    </row>
    <row r="494" spans="1:8" ht="12.75">
      <c r="A494">
        <v>5</v>
      </c>
      <c r="C494" s="111" t="s">
        <v>121</v>
      </c>
      <c r="D494" s="111">
        <v>19000181</v>
      </c>
      <c r="E494" t="s">
        <v>595</v>
      </c>
      <c r="F494" s="101">
        <v>984000</v>
      </c>
      <c r="G494" s="115">
        <v>1</v>
      </c>
      <c r="H494" s="101">
        <f t="shared" si="7"/>
        <v>984000</v>
      </c>
    </row>
    <row r="495" spans="1:8" ht="12.75">
      <c r="A495">
        <v>5</v>
      </c>
      <c r="C495" s="111" t="s">
        <v>121</v>
      </c>
      <c r="D495" s="111">
        <v>19000221</v>
      </c>
      <c r="E495" t="s">
        <v>596</v>
      </c>
      <c r="F495" s="101">
        <v>0</v>
      </c>
      <c r="G495" s="115">
        <v>1</v>
      </c>
      <c r="H495" s="101">
        <f t="shared" si="7"/>
        <v>0</v>
      </c>
    </row>
    <row r="496" spans="1:8" ht="12.75">
      <c r="A496">
        <v>5</v>
      </c>
      <c r="C496" s="111" t="s">
        <v>121</v>
      </c>
      <c r="D496" s="111">
        <v>19000251</v>
      </c>
      <c r="E496" t="s">
        <v>597</v>
      </c>
      <c r="F496" s="101">
        <v>590829.9166666666</v>
      </c>
      <c r="G496" s="115">
        <v>1</v>
      </c>
      <c r="H496" s="101">
        <f t="shared" si="7"/>
        <v>590829.9166666666</v>
      </c>
    </row>
    <row r="497" spans="1:8" ht="12.75">
      <c r="A497">
        <v>5</v>
      </c>
      <c r="C497" s="111" t="s">
        <v>121</v>
      </c>
      <c r="D497" s="111">
        <v>19000261</v>
      </c>
      <c r="E497" t="s">
        <v>598</v>
      </c>
      <c r="F497" s="101">
        <v>0</v>
      </c>
      <c r="G497" s="115">
        <v>1</v>
      </c>
      <c r="H497" s="101">
        <f t="shared" si="7"/>
        <v>0</v>
      </c>
    </row>
    <row r="498" spans="1:8" ht="12.75">
      <c r="A498">
        <v>5</v>
      </c>
      <c r="C498" s="111" t="s">
        <v>121</v>
      </c>
      <c r="D498" s="111">
        <v>19000281</v>
      </c>
      <c r="E498" t="s">
        <v>599</v>
      </c>
      <c r="F498" s="101">
        <v>0</v>
      </c>
      <c r="G498" s="115">
        <v>1</v>
      </c>
      <c r="H498" s="101">
        <f t="shared" si="7"/>
        <v>0</v>
      </c>
    </row>
    <row r="499" spans="1:8" ht="12.75">
      <c r="A499">
        <v>5</v>
      </c>
      <c r="C499" s="111" t="s">
        <v>121</v>
      </c>
      <c r="D499" s="111">
        <v>19000301</v>
      </c>
      <c r="E499" t="s">
        <v>600</v>
      </c>
      <c r="F499" s="101">
        <v>-161383</v>
      </c>
      <c r="G499" s="115">
        <v>1</v>
      </c>
      <c r="H499" s="101">
        <f t="shared" si="7"/>
        <v>-161383</v>
      </c>
    </row>
    <row r="500" spans="1:8" ht="12.75">
      <c r="A500">
        <v>5</v>
      </c>
      <c r="C500" s="111" t="s">
        <v>121</v>
      </c>
      <c r="D500" s="111">
        <v>19000321</v>
      </c>
      <c r="E500" t="s">
        <v>601</v>
      </c>
      <c r="F500" s="101">
        <v>0</v>
      </c>
      <c r="G500" s="115">
        <v>1</v>
      </c>
      <c r="H500" s="101">
        <f t="shared" si="7"/>
        <v>0</v>
      </c>
    </row>
    <row r="501" spans="1:8" ht="12.75">
      <c r="A501">
        <v>5</v>
      </c>
      <c r="C501" s="111" t="s">
        <v>121</v>
      </c>
      <c r="D501" s="111">
        <v>19000371</v>
      </c>
      <c r="E501" t="s">
        <v>602</v>
      </c>
      <c r="F501" s="101">
        <v>718877.6666666666</v>
      </c>
      <c r="G501" s="115">
        <v>1</v>
      </c>
      <c r="H501" s="101">
        <f t="shared" si="7"/>
        <v>718877.6666666666</v>
      </c>
    </row>
    <row r="502" spans="1:8" ht="12.75">
      <c r="A502">
        <v>5</v>
      </c>
      <c r="C502" s="111" t="s">
        <v>121</v>
      </c>
      <c r="D502" s="111">
        <v>19000381</v>
      </c>
      <c r="E502" t="s">
        <v>603</v>
      </c>
      <c r="F502" s="101">
        <v>0</v>
      </c>
      <c r="G502" s="115">
        <v>1</v>
      </c>
      <c r="H502" s="101">
        <f t="shared" si="7"/>
        <v>0</v>
      </c>
    </row>
    <row r="503" spans="1:8" ht="12.75">
      <c r="A503">
        <v>5</v>
      </c>
      <c r="C503" s="111" t="s">
        <v>121</v>
      </c>
      <c r="D503" s="111">
        <v>19000411</v>
      </c>
      <c r="E503" t="s">
        <v>604</v>
      </c>
      <c r="F503" s="101">
        <v>0</v>
      </c>
      <c r="G503" s="115">
        <v>1</v>
      </c>
      <c r="H503" s="101">
        <f t="shared" si="7"/>
        <v>0</v>
      </c>
    </row>
    <row r="504" spans="1:8" ht="12.75">
      <c r="A504">
        <v>5</v>
      </c>
      <c r="C504" s="111" t="s">
        <v>121</v>
      </c>
      <c r="D504" s="111">
        <v>19000441</v>
      </c>
      <c r="E504" t="s">
        <v>605</v>
      </c>
      <c r="F504" s="101">
        <v>675893.3333333334</v>
      </c>
      <c r="G504" s="115">
        <v>1</v>
      </c>
      <c r="H504" s="101">
        <f t="shared" si="7"/>
        <v>675893.3333333334</v>
      </c>
    </row>
    <row r="505" spans="1:8" ht="12.75">
      <c r="A505">
        <v>5</v>
      </c>
      <c r="C505" s="111" t="s">
        <v>121</v>
      </c>
      <c r="D505" s="111">
        <v>19000471</v>
      </c>
      <c r="E505" t="s">
        <v>606</v>
      </c>
      <c r="F505" s="101">
        <v>188678.04166666666</v>
      </c>
      <c r="G505" s="115">
        <v>1</v>
      </c>
      <c r="H505" s="101">
        <f t="shared" si="7"/>
        <v>188678.04166666666</v>
      </c>
    </row>
    <row r="506" spans="1:8" ht="12.75">
      <c r="A506">
        <v>5</v>
      </c>
      <c r="C506" s="111" t="s">
        <v>121</v>
      </c>
      <c r="D506" s="111">
        <v>19000521</v>
      </c>
      <c r="E506" t="s">
        <v>607</v>
      </c>
      <c r="F506" s="101">
        <v>-4123424</v>
      </c>
      <c r="G506" s="115">
        <v>1</v>
      </c>
      <c r="H506" s="101">
        <f t="shared" si="7"/>
        <v>-4123424</v>
      </c>
    </row>
    <row r="507" spans="1:8" ht="12.75">
      <c r="A507">
        <v>5</v>
      </c>
      <c r="C507" s="111" t="s">
        <v>121</v>
      </c>
      <c r="D507" s="111">
        <v>19000531</v>
      </c>
      <c r="E507" t="s">
        <v>608</v>
      </c>
      <c r="F507" s="101">
        <v>0</v>
      </c>
      <c r="G507" s="115">
        <v>1</v>
      </c>
      <c r="H507" s="101">
        <f t="shared" si="7"/>
        <v>0</v>
      </c>
    </row>
    <row r="508" spans="1:8" ht="12.75">
      <c r="A508">
        <v>5</v>
      </c>
      <c r="C508" s="111" t="s">
        <v>121</v>
      </c>
      <c r="D508" s="111">
        <v>19000541</v>
      </c>
      <c r="E508" t="s">
        <v>609</v>
      </c>
      <c r="F508" s="101">
        <v>82152</v>
      </c>
      <c r="G508" s="115">
        <v>1</v>
      </c>
      <c r="H508" s="101">
        <f t="shared" si="7"/>
        <v>82152</v>
      </c>
    </row>
    <row r="509" spans="1:8" ht="12.75">
      <c r="A509">
        <v>5</v>
      </c>
      <c r="C509" s="111" t="s">
        <v>121</v>
      </c>
      <c r="D509" s="111">
        <v>22820011</v>
      </c>
      <c r="E509" t="s">
        <v>610</v>
      </c>
      <c r="F509" s="101">
        <v>-1028552.8354166667</v>
      </c>
      <c r="G509" s="115">
        <v>1</v>
      </c>
      <c r="H509" s="101">
        <f t="shared" si="7"/>
        <v>-1028552.8354166667</v>
      </c>
    </row>
    <row r="510" spans="1:8" ht="12.75">
      <c r="A510">
        <v>5</v>
      </c>
      <c r="C510" s="111" t="s">
        <v>121</v>
      </c>
      <c r="D510" s="111">
        <v>22840011</v>
      </c>
      <c r="E510" t="s">
        <v>611</v>
      </c>
      <c r="F510" s="101">
        <v>289.75</v>
      </c>
      <c r="G510" s="115">
        <v>1</v>
      </c>
      <c r="H510" s="101">
        <f t="shared" si="7"/>
        <v>289.75</v>
      </c>
    </row>
    <row r="511" spans="1:8" ht="12.75">
      <c r="A511">
        <v>5</v>
      </c>
      <c r="C511" s="111" t="s">
        <v>121</v>
      </c>
      <c r="D511" s="111">
        <v>22840021</v>
      </c>
      <c r="E511" t="s">
        <v>612</v>
      </c>
      <c r="F511" s="101">
        <v>-978825.8195833332</v>
      </c>
      <c r="G511" s="115">
        <v>1</v>
      </c>
      <c r="H511" s="101">
        <f t="shared" si="7"/>
        <v>-978825.8195833332</v>
      </c>
    </row>
    <row r="512" spans="1:8" ht="12.75">
      <c r="A512">
        <v>5</v>
      </c>
      <c r="C512" s="111" t="s">
        <v>121</v>
      </c>
      <c r="D512" s="111">
        <v>22840031</v>
      </c>
      <c r="E512" t="s">
        <v>613</v>
      </c>
      <c r="F512" s="101">
        <v>-129471.05</v>
      </c>
      <c r="G512" s="115">
        <v>1</v>
      </c>
      <c r="H512" s="101">
        <f t="shared" si="7"/>
        <v>-129471.05</v>
      </c>
    </row>
    <row r="513" spans="1:8" ht="12.75">
      <c r="A513">
        <v>5</v>
      </c>
      <c r="C513" s="111" t="s">
        <v>121</v>
      </c>
      <c r="D513" s="111">
        <v>22840041</v>
      </c>
      <c r="E513" t="s">
        <v>614</v>
      </c>
      <c r="F513" s="101">
        <v>-29534.430416666666</v>
      </c>
      <c r="G513" s="115">
        <v>1</v>
      </c>
      <c r="H513" s="101">
        <f t="shared" si="7"/>
        <v>-29534.430416666666</v>
      </c>
    </row>
    <row r="514" spans="1:8" ht="12.75">
      <c r="A514">
        <v>5</v>
      </c>
      <c r="C514" s="111" t="s">
        <v>121</v>
      </c>
      <c r="D514" s="111">
        <v>22840051</v>
      </c>
      <c r="E514" t="s">
        <v>615</v>
      </c>
      <c r="F514" s="101">
        <v>-15000</v>
      </c>
      <c r="G514" s="115">
        <v>1</v>
      </c>
      <c r="H514" s="101">
        <f t="shared" si="7"/>
        <v>-15000</v>
      </c>
    </row>
    <row r="515" spans="1:8" ht="12.75">
      <c r="A515">
        <v>5</v>
      </c>
      <c r="C515" s="111" t="s">
        <v>121</v>
      </c>
      <c r="D515" s="111">
        <v>22840061</v>
      </c>
      <c r="E515" t="s">
        <v>616</v>
      </c>
      <c r="F515" s="101">
        <v>-52471.63</v>
      </c>
      <c r="G515" s="115">
        <v>1</v>
      </c>
      <c r="H515" s="101">
        <f t="shared" si="7"/>
        <v>-52471.63</v>
      </c>
    </row>
    <row r="516" spans="1:8" ht="12.75">
      <c r="A516">
        <v>5</v>
      </c>
      <c r="C516" s="111" t="s">
        <v>121</v>
      </c>
      <c r="D516" s="111">
        <v>22840071</v>
      </c>
      <c r="E516" t="s">
        <v>617</v>
      </c>
      <c r="F516" s="101">
        <v>-48851.86666666665</v>
      </c>
      <c r="G516" s="115">
        <v>1</v>
      </c>
      <c r="H516" s="101">
        <f t="shared" si="7"/>
        <v>-48851.86666666665</v>
      </c>
    </row>
    <row r="517" spans="1:8" ht="12.75">
      <c r="A517">
        <v>5</v>
      </c>
      <c r="C517" s="111" t="s">
        <v>121</v>
      </c>
      <c r="D517" s="111">
        <v>22840081</v>
      </c>
      <c r="E517" t="s">
        <v>618</v>
      </c>
      <c r="F517" s="101">
        <v>-453028.42</v>
      </c>
      <c r="G517" s="115">
        <v>1</v>
      </c>
      <c r="H517" s="101">
        <f t="shared" si="7"/>
        <v>-453028.42</v>
      </c>
    </row>
    <row r="518" spans="1:8" ht="12.75">
      <c r="A518">
        <v>5</v>
      </c>
      <c r="C518" s="111" t="s">
        <v>121</v>
      </c>
      <c r="D518" s="111">
        <v>22840091</v>
      </c>
      <c r="E518" t="s">
        <v>619</v>
      </c>
      <c r="F518" s="101">
        <v>0</v>
      </c>
      <c r="G518" s="115">
        <v>1</v>
      </c>
      <c r="H518" s="101">
        <f t="shared" si="7"/>
        <v>0</v>
      </c>
    </row>
    <row r="519" spans="1:8" ht="12.75">
      <c r="A519">
        <v>5</v>
      </c>
      <c r="C519" s="111" t="s">
        <v>121</v>
      </c>
      <c r="D519" s="111">
        <v>22840101</v>
      </c>
      <c r="E519" t="s">
        <v>620</v>
      </c>
      <c r="F519" s="101">
        <v>0</v>
      </c>
      <c r="G519" s="115">
        <v>1</v>
      </c>
      <c r="H519" s="101">
        <f t="shared" si="7"/>
        <v>0</v>
      </c>
    </row>
    <row r="520" spans="1:8" ht="12.75">
      <c r="A520">
        <v>5</v>
      </c>
      <c r="C520" s="111" t="s">
        <v>121</v>
      </c>
      <c r="D520" s="111">
        <v>22840111</v>
      </c>
      <c r="E520" t="s">
        <v>621</v>
      </c>
      <c r="F520" s="101">
        <v>-10000</v>
      </c>
      <c r="G520" s="115">
        <v>1</v>
      </c>
      <c r="H520" s="101">
        <f t="shared" si="7"/>
        <v>-10000</v>
      </c>
    </row>
    <row r="521" spans="1:8" ht="12.75">
      <c r="A521">
        <v>5</v>
      </c>
      <c r="C521" s="111" t="s">
        <v>121</v>
      </c>
      <c r="D521" s="111">
        <v>22840121</v>
      </c>
      <c r="E521" t="s">
        <v>622</v>
      </c>
      <c r="F521" s="101">
        <v>0</v>
      </c>
      <c r="G521" s="115">
        <v>1</v>
      </c>
      <c r="H521" s="101">
        <f aca="true" t="shared" si="8" ref="H521:H584">F521*G521</f>
        <v>0</v>
      </c>
    </row>
    <row r="522" spans="1:8" ht="12.75">
      <c r="A522">
        <v>5</v>
      </c>
      <c r="C522" s="111" t="s">
        <v>121</v>
      </c>
      <c r="D522" s="111">
        <v>22840411</v>
      </c>
      <c r="E522" t="s">
        <v>623</v>
      </c>
      <c r="F522" s="101">
        <v>-23656.118749999998</v>
      </c>
      <c r="G522" s="115">
        <v>1</v>
      </c>
      <c r="H522" s="101">
        <f t="shared" si="8"/>
        <v>-23656.118749999998</v>
      </c>
    </row>
    <row r="523" spans="1:8" ht="12.75">
      <c r="A523">
        <v>5</v>
      </c>
      <c r="C523" s="111" t="s">
        <v>121</v>
      </c>
      <c r="D523" s="111">
        <v>22841001</v>
      </c>
      <c r="E523" t="s">
        <v>624</v>
      </c>
      <c r="F523" s="101">
        <v>-889955.5558333333</v>
      </c>
      <c r="G523" s="115">
        <v>1</v>
      </c>
      <c r="H523" s="101">
        <f t="shared" si="8"/>
        <v>-889955.5558333333</v>
      </c>
    </row>
    <row r="524" spans="1:8" ht="12.75">
      <c r="A524">
        <v>5</v>
      </c>
      <c r="C524" s="111" t="s">
        <v>121</v>
      </c>
      <c r="D524" s="111">
        <v>22840131</v>
      </c>
      <c r="E524" t="s">
        <v>625</v>
      </c>
      <c r="F524" s="101">
        <v>-2483738.4083333337</v>
      </c>
      <c r="G524" s="115">
        <v>1</v>
      </c>
      <c r="H524" s="101">
        <f t="shared" si="8"/>
        <v>-2483738.4083333337</v>
      </c>
    </row>
    <row r="525" spans="1:8" ht="12.75">
      <c r="A525">
        <v>5</v>
      </c>
      <c r="C525" s="111" t="s">
        <v>121</v>
      </c>
      <c r="D525" s="111">
        <v>23200011</v>
      </c>
      <c r="E525" t="s">
        <v>626</v>
      </c>
      <c r="F525" s="101">
        <v>-5252636.1725</v>
      </c>
      <c r="G525" s="115">
        <v>1</v>
      </c>
      <c r="H525" s="101">
        <f t="shared" si="8"/>
        <v>-5252636.1725</v>
      </c>
    </row>
    <row r="526" spans="1:8" ht="12.75">
      <c r="A526">
        <v>5</v>
      </c>
      <c r="C526" s="111" t="s">
        <v>121</v>
      </c>
      <c r="D526" s="111">
        <v>23200031</v>
      </c>
      <c r="E526" t="s">
        <v>627</v>
      </c>
      <c r="F526" s="101">
        <v>-15363779.438749999</v>
      </c>
      <c r="G526" s="115">
        <v>1</v>
      </c>
      <c r="H526" s="101">
        <f t="shared" si="8"/>
        <v>-15363779.438749999</v>
      </c>
    </row>
    <row r="527" spans="1:8" ht="12.75">
      <c r="A527">
        <v>5</v>
      </c>
      <c r="C527" s="111" t="s">
        <v>121</v>
      </c>
      <c r="D527" s="111">
        <v>23200041</v>
      </c>
      <c r="E527" t="s">
        <v>628</v>
      </c>
      <c r="F527" s="101">
        <v>-5307608.5</v>
      </c>
      <c r="G527" s="115">
        <v>1</v>
      </c>
      <c r="H527" s="101">
        <f t="shared" si="8"/>
        <v>-5307608.5</v>
      </c>
    </row>
    <row r="528" spans="1:8" ht="12.75">
      <c r="A528">
        <v>5</v>
      </c>
      <c r="C528" s="111" t="s">
        <v>121</v>
      </c>
      <c r="D528" s="111">
        <v>23200051</v>
      </c>
      <c r="E528" t="s">
        <v>629</v>
      </c>
      <c r="F528" s="101">
        <v>-7027676.699583333</v>
      </c>
      <c r="G528" s="115">
        <v>1</v>
      </c>
      <c r="H528" s="101">
        <f t="shared" si="8"/>
        <v>-7027676.699583333</v>
      </c>
    </row>
    <row r="529" spans="1:8" ht="12.75">
      <c r="A529">
        <v>5</v>
      </c>
      <c r="C529" s="111" t="s">
        <v>121</v>
      </c>
      <c r="D529" s="111">
        <v>23200061</v>
      </c>
      <c r="E529" t="s">
        <v>630</v>
      </c>
      <c r="F529" s="101">
        <v>-30831778.0275</v>
      </c>
      <c r="G529" s="115">
        <v>1</v>
      </c>
      <c r="H529" s="101">
        <f t="shared" si="8"/>
        <v>-30831778.0275</v>
      </c>
    </row>
    <row r="530" spans="1:8" ht="12.75">
      <c r="A530">
        <v>5</v>
      </c>
      <c r="C530" s="111" t="s">
        <v>121</v>
      </c>
      <c r="D530" s="111">
        <v>23200071</v>
      </c>
      <c r="E530" t="s">
        <v>631</v>
      </c>
      <c r="F530" s="101">
        <v>-20435926.24291667</v>
      </c>
      <c r="G530" s="115">
        <v>1</v>
      </c>
      <c r="H530" s="101">
        <f t="shared" si="8"/>
        <v>-20435926.24291667</v>
      </c>
    </row>
    <row r="531" spans="1:8" ht="12.75">
      <c r="A531">
        <v>5</v>
      </c>
      <c r="C531" s="111" t="s">
        <v>121</v>
      </c>
      <c r="D531" s="111">
        <v>23200081</v>
      </c>
      <c r="E531" t="s">
        <v>632</v>
      </c>
      <c r="F531" s="101">
        <v>-1456799.835416667</v>
      </c>
      <c r="G531" s="115">
        <v>1</v>
      </c>
      <c r="H531" s="101">
        <f t="shared" si="8"/>
        <v>-1456799.835416667</v>
      </c>
    </row>
    <row r="532" spans="1:8" ht="12.75">
      <c r="A532">
        <v>5</v>
      </c>
      <c r="C532" s="111" t="s">
        <v>121</v>
      </c>
      <c r="D532" s="111">
        <v>23200091</v>
      </c>
      <c r="E532" t="s">
        <v>633</v>
      </c>
      <c r="F532" s="101">
        <v>-51235.96708333333</v>
      </c>
      <c r="G532" s="115">
        <v>1</v>
      </c>
      <c r="H532" s="101">
        <f t="shared" si="8"/>
        <v>-51235.96708333333</v>
      </c>
    </row>
    <row r="533" spans="1:8" ht="12.75">
      <c r="A533">
        <v>5</v>
      </c>
      <c r="C533" s="111" t="s">
        <v>121</v>
      </c>
      <c r="D533" s="111">
        <v>23200101</v>
      </c>
      <c r="E533" t="s">
        <v>634</v>
      </c>
      <c r="F533" s="101">
        <v>-5137.5</v>
      </c>
      <c r="G533" s="115">
        <v>1</v>
      </c>
      <c r="H533" s="101">
        <f t="shared" si="8"/>
        <v>-5137.5</v>
      </c>
    </row>
    <row r="534" spans="1:8" ht="12.75">
      <c r="A534">
        <v>5</v>
      </c>
      <c r="C534" s="111" t="s">
        <v>121</v>
      </c>
      <c r="D534" s="111">
        <v>23200111</v>
      </c>
      <c r="E534" t="s">
        <v>635</v>
      </c>
      <c r="F534" s="101">
        <v>-79230.05875000001</v>
      </c>
      <c r="G534" s="115">
        <v>1</v>
      </c>
      <c r="H534" s="101">
        <f t="shared" si="8"/>
        <v>-79230.05875000001</v>
      </c>
    </row>
    <row r="535" spans="1:8" ht="12.75">
      <c r="A535">
        <v>5</v>
      </c>
      <c r="C535" s="111" t="s">
        <v>121</v>
      </c>
      <c r="D535" s="111">
        <v>23200121</v>
      </c>
      <c r="E535" t="s">
        <v>636</v>
      </c>
      <c r="F535" s="101">
        <v>-522218.80458333326</v>
      </c>
      <c r="G535" s="115">
        <v>1</v>
      </c>
      <c r="H535" s="101">
        <f t="shared" si="8"/>
        <v>-522218.80458333326</v>
      </c>
    </row>
    <row r="536" spans="1:8" ht="12.75">
      <c r="A536">
        <v>5</v>
      </c>
      <c r="C536" s="111" t="s">
        <v>121</v>
      </c>
      <c r="D536" s="111">
        <v>23200131</v>
      </c>
      <c r="E536" t="s">
        <v>637</v>
      </c>
      <c r="F536" s="101">
        <v>0</v>
      </c>
      <c r="G536" s="115">
        <v>1</v>
      </c>
      <c r="H536" s="101">
        <f t="shared" si="8"/>
        <v>0</v>
      </c>
    </row>
    <row r="537" spans="1:8" ht="12.75">
      <c r="A537">
        <v>5</v>
      </c>
      <c r="C537" s="111" t="s">
        <v>121</v>
      </c>
      <c r="D537" s="111">
        <v>23200241</v>
      </c>
      <c r="E537" t="s">
        <v>638</v>
      </c>
      <c r="F537" s="101">
        <v>-201935.91666666666</v>
      </c>
      <c r="G537" s="115">
        <v>1</v>
      </c>
      <c r="H537" s="101">
        <f t="shared" si="8"/>
        <v>-201935.91666666666</v>
      </c>
    </row>
    <row r="538" spans="1:8" ht="12.75">
      <c r="A538">
        <v>5</v>
      </c>
      <c r="C538" s="111" t="s">
        <v>121</v>
      </c>
      <c r="D538" s="111">
        <v>23200281</v>
      </c>
      <c r="E538" t="s">
        <v>639</v>
      </c>
      <c r="F538" s="101">
        <v>-77.71166666666666</v>
      </c>
      <c r="G538" s="115">
        <v>1</v>
      </c>
      <c r="H538" s="101">
        <f t="shared" si="8"/>
        <v>-77.71166666666666</v>
      </c>
    </row>
    <row r="539" spans="1:8" ht="12.75">
      <c r="A539">
        <v>5</v>
      </c>
      <c r="C539" s="111" t="s">
        <v>121</v>
      </c>
      <c r="D539" s="111">
        <v>23201001</v>
      </c>
      <c r="E539" t="s">
        <v>640</v>
      </c>
      <c r="F539" s="101">
        <v>0</v>
      </c>
      <c r="G539" s="115">
        <v>1</v>
      </c>
      <c r="H539" s="101">
        <f t="shared" si="8"/>
        <v>0</v>
      </c>
    </row>
    <row r="540" spans="1:8" ht="12.75">
      <c r="A540">
        <v>5</v>
      </c>
      <c r="C540" s="111" t="s">
        <v>121</v>
      </c>
      <c r="D540" s="111">
        <v>23201011</v>
      </c>
      <c r="E540" t="s">
        <v>641</v>
      </c>
      <c r="F540" s="101">
        <v>0</v>
      </c>
      <c r="G540" s="115">
        <v>1</v>
      </c>
      <c r="H540" s="101">
        <f t="shared" si="8"/>
        <v>0</v>
      </c>
    </row>
    <row r="541" spans="1:8" ht="12.75">
      <c r="A541">
        <v>5</v>
      </c>
      <c r="C541" s="111" t="s">
        <v>121</v>
      </c>
      <c r="D541" s="111">
        <v>23600011</v>
      </c>
      <c r="E541" t="s">
        <v>642</v>
      </c>
      <c r="F541" s="101">
        <v>-343907.2916666667</v>
      </c>
      <c r="G541" s="115">
        <v>1</v>
      </c>
      <c r="H541" s="101">
        <f t="shared" si="8"/>
        <v>-343907.2916666667</v>
      </c>
    </row>
    <row r="542" spans="1:8" ht="12.75">
      <c r="A542">
        <v>5</v>
      </c>
      <c r="C542" s="111" t="s">
        <v>121</v>
      </c>
      <c r="D542" s="111">
        <v>23600021</v>
      </c>
      <c r="E542" t="s">
        <v>643</v>
      </c>
      <c r="F542" s="101">
        <v>-3250341.739166667</v>
      </c>
      <c r="G542" s="115">
        <v>1</v>
      </c>
      <c r="H542" s="101">
        <f t="shared" si="8"/>
        <v>-3250341.739166667</v>
      </c>
    </row>
    <row r="543" spans="1:8" ht="12.75">
      <c r="A543">
        <v>5</v>
      </c>
      <c r="C543" s="111" t="s">
        <v>121</v>
      </c>
      <c r="D543" s="111">
        <v>23600201</v>
      </c>
      <c r="E543" t="s">
        <v>644</v>
      </c>
      <c r="F543" s="101">
        <v>-23526559.79916667</v>
      </c>
      <c r="G543" s="115">
        <v>1</v>
      </c>
      <c r="H543" s="101">
        <f t="shared" si="8"/>
        <v>-23526559.79916667</v>
      </c>
    </row>
    <row r="544" spans="1:8" ht="12.75">
      <c r="A544">
        <v>5</v>
      </c>
      <c r="C544" s="111" t="s">
        <v>121</v>
      </c>
      <c r="D544" s="111">
        <v>23600211</v>
      </c>
      <c r="E544" t="s">
        <v>645</v>
      </c>
      <c r="F544" s="101">
        <v>-6010448.638750001</v>
      </c>
      <c r="G544" s="115">
        <v>1</v>
      </c>
      <c r="H544" s="101">
        <f t="shared" si="8"/>
        <v>-6010448.638750001</v>
      </c>
    </row>
    <row r="545" spans="1:8" ht="12.75">
      <c r="A545">
        <v>5</v>
      </c>
      <c r="C545" s="111" t="s">
        <v>121</v>
      </c>
      <c r="D545" s="111">
        <v>23600221</v>
      </c>
      <c r="E545" t="s">
        <v>646</v>
      </c>
      <c r="F545" s="101">
        <v>91476.07333333336</v>
      </c>
      <c r="G545" s="115">
        <v>1</v>
      </c>
      <c r="H545" s="101">
        <f t="shared" si="8"/>
        <v>91476.07333333336</v>
      </c>
    </row>
    <row r="546" spans="1:8" ht="12.75">
      <c r="A546">
        <v>5</v>
      </c>
      <c r="C546" s="111" t="s">
        <v>121</v>
      </c>
      <c r="D546" s="111">
        <v>23600301</v>
      </c>
      <c r="E546" t="s">
        <v>647</v>
      </c>
      <c r="F546" s="101">
        <v>0</v>
      </c>
      <c r="G546" s="115">
        <v>1</v>
      </c>
      <c r="H546" s="101">
        <f t="shared" si="8"/>
        <v>0</v>
      </c>
    </row>
    <row r="547" spans="1:8" ht="12.75">
      <c r="A547">
        <v>5</v>
      </c>
      <c r="C547" s="111" t="s">
        <v>121</v>
      </c>
      <c r="D547" s="111">
        <v>23600351</v>
      </c>
      <c r="E547" t="s">
        <v>648</v>
      </c>
      <c r="F547" s="101">
        <v>-6204704.779583334</v>
      </c>
      <c r="G547" s="115">
        <v>1</v>
      </c>
      <c r="H547" s="101">
        <f t="shared" si="8"/>
        <v>-6204704.779583334</v>
      </c>
    </row>
    <row r="548" spans="1:8" ht="12.75">
      <c r="A548">
        <v>5</v>
      </c>
      <c r="C548" s="111" t="s">
        <v>121</v>
      </c>
      <c r="D548" s="111">
        <v>23600381</v>
      </c>
      <c r="E548" t="s">
        <v>649</v>
      </c>
      <c r="F548" s="101">
        <v>0</v>
      </c>
      <c r="G548" s="115">
        <v>1</v>
      </c>
      <c r="H548" s="101">
        <f t="shared" si="8"/>
        <v>0</v>
      </c>
    </row>
    <row r="549" spans="1:8" ht="12.75">
      <c r="A549">
        <v>5</v>
      </c>
      <c r="C549" s="111" t="s">
        <v>121</v>
      </c>
      <c r="D549" s="111">
        <v>23600391</v>
      </c>
      <c r="E549" t="s">
        <v>650</v>
      </c>
      <c r="F549" s="101">
        <v>-298596.06958333333</v>
      </c>
      <c r="G549" s="115">
        <v>1</v>
      </c>
      <c r="H549" s="101">
        <f t="shared" si="8"/>
        <v>-298596.06958333333</v>
      </c>
    </row>
    <row r="550" spans="1:8" ht="12.75">
      <c r="A550">
        <v>5</v>
      </c>
      <c r="C550" s="111" t="s">
        <v>121</v>
      </c>
      <c r="D550" s="111">
        <v>23600421</v>
      </c>
      <c r="E550" t="s">
        <v>651</v>
      </c>
      <c r="F550" s="101">
        <v>-15.9575</v>
      </c>
      <c r="G550" s="115">
        <v>1</v>
      </c>
      <c r="H550" s="101">
        <f t="shared" si="8"/>
        <v>-15.9575</v>
      </c>
    </row>
    <row r="551" spans="1:8" ht="12.75">
      <c r="A551">
        <v>5</v>
      </c>
      <c r="C551" s="111" t="s">
        <v>121</v>
      </c>
      <c r="D551" s="111">
        <v>23600451</v>
      </c>
      <c r="E551" t="s">
        <v>652</v>
      </c>
      <c r="F551" s="101">
        <v>186313.66666666666</v>
      </c>
      <c r="G551" s="115">
        <v>1</v>
      </c>
      <c r="H551" s="101">
        <f t="shared" si="8"/>
        <v>186313.66666666666</v>
      </c>
    </row>
    <row r="552" spans="1:8" ht="12.75">
      <c r="A552">
        <v>5</v>
      </c>
      <c r="C552" s="111" t="s">
        <v>121</v>
      </c>
      <c r="D552" s="111">
        <v>23600471</v>
      </c>
      <c r="E552" t="s">
        <v>653</v>
      </c>
      <c r="F552" s="101">
        <v>-5730729.2</v>
      </c>
      <c r="G552" s="115">
        <v>1</v>
      </c>
      <c r="H552" s="101">
        <f t="shared" si="8"/>
        <v>-5730729.2</v>
      </c>
    </row>
    <row r="553" spans="1:8" ht="12.75">
      <c r="A553">
        <v>5</v>
      </c>
      <c r="C553" s="111" t="s">
        <v>121</v>
      </c>
      <c r="D553" s="111">
        <v>23601001</v>
      </c>
      <c r="E553" t="s">
        <v>654</v>
      </c>
      <c r="F553" s="101">
        <v>0</v>
      </c>
      <c r="G553" s="115">
        <v>1</v>
      </c>
      <c r="H553" s="101">
        <f t="shared" si="8"/>
        <v>0</v>
      </c>
    </row>
    <row r="554" spans="1:8" ht="12.75">
      <c r="A554">
        <v>5</v>
      </c>
      <c r="C554" s="111" t="s">
        <v>121</v>
      </c>
      <c r="D554" s="111">
        <v>23601011</v>
      </c>
      <c r="E554" t="s">
        <v>655</v>
      </c>
      <c r="F554" s="101">
        <v>0</v>
      </c>
      <c r="G554" s="115">
        <v>1</v>
      </c>
      <c r="H554" s="101">
        <f t="shared" si="8"/>
        <v>0</v>
      </c>
    </row>
    <row r="555" spans="1:8" ht="12.75">
      <c r="A555">
        <v>5</v>
      </c>
      <c r="C555" s="111" t="s">
        <v>121</v>
      </c>
      <c r="D555" s="111">
        <v>23601021</v>
      </c>
      <c r="E555" t="s">
        <v>656</v>
      </c>
      <c r="F555" s="101">
        <v>0</v>
      </c>
      <c r="G555" s="115">
        <v>1</v>
      </c>
      <c r="H555" s="101">
        <f t="shared" si="8"/>
        <v>0</v>
      </c>
    </row>
    <row r="556" spans="1:8" ht="12.75">
      <c r="A556">
        <v>5</v>
      </c>
      <c r="C556" s="111" t="s">
        <v>121</v>
      </c>
      <c r="D556" s="111">
        <v>23601031</v>
      </c>
      <c r="E556" t="s">
        <v>657</v>
      </c>
      <c r="F556" s="101">
        <v>0</v>
      </c>
      <c r="G556" s="115">
        <v>1</v>
      </c>
      <c r="H556" s="101">
        <f t="shared" si="8"/>
        <v>0</v>
      </c>
    </row>
    <row r="557" spans="1:8" ht="12.75">
      <c r="A557">
        <v>5</v>
      </c>
      <c r="C557" s="111" t="s">
        <v>121</v>
      </c>
      <c r="D557" s="111">
        <v>23700001</v>
      </c>
      <c r="E557" t="s">
        <v>658</v>
      </c>
      <c r="F557" s="101">
        <v>-222393.7866666667</v>
      </c>
      <c r="G557" s="115">
        <v>1</v>
      </c>
      <c r="H557" s="101">
        <f t="shared" si="8"/>
        <v>-222393.7866666667</v>
      </c>
    </row>
    <row r="558" spans="1:8" ht="12.75">
      <c r="A558">
        <v>5</v>
      </c>
      <c r="C558" s="111" t="s">
        <v>121</v>
      </c>
      <c r="D558" s="111">
        <v>23700771</v>
      </c>
      <c r="E558" t="s">
        <v>659</v>
      </c>
      <c r="F558" s="101">
        <v>0</v>
      </c>
      <c r="G558" s="115">
        <v>1</v>
      </c>
      <c r="H558" s="101">
        <f t="shared" si="8"/>
        <v>0</v>
      </c>
    </row>
    <row r="559" spans="1:8" ht="12.75">
      <c r="A559">
        <v>5</v>
      </c>
      <c r="C559" s="111" t="s">
        <v>121</v>
      </c>
      <c r="D559" s="111">
        <v>23700821</v>
      </c>
      <c r="E559" t="s">
        <v>660</v>
      </c>
      <c r="F559" s="101">
        <v>-197407.4475</v>
      </c>
      <c r="G559" s="115">
        <v>1</v>
      </c>
      <c r="H559" s="101">
        <f t="shared" si="8"/>
        <v>-197407.4475</v>
      </c>
    </row>
    <row r="560" spans="1:8" ht="12.75">
      <c r="A560">
        <v>5</v>
      </c>
      <c r="C560" s="111" t="s">
        <v>121</v>
      </c>
      <c r="D560" s="111">
        <v>23700841</v>
      </c>
      <c r="E560" t="s">
        <v>661</v>
      </c>
      <c r="F560" s="101">
        <v>-151716.76875</v>
      </c>
      <c r="G560" s="115">
        <v>1</v>
      </c>
      <c r="H560" s="101">
        <f t="shared" si="8"/>
        <v>-151716.76875</v>
      </c>
    </row>
    <row r="561" spans="1:8" ht="12.75">
      <c r="A561">
        <v>5</v>
      </c>
      <c r="C561" s="111" t="s">
        <v>121</v>
      </c>
      <c r="D561" s="111">
        <v>24100101</v>
      </c>
      <c r="E561" t="s">
        <v>662</v>
      </c>
      <c r="F561" s="101">
        <v>0</v>
      </c>
      <c r="G561" s="115">
        <v>1</v>
      </c>
      <c r="H561" s="101">
        <f t="shared" si="8"/>
        <v>0</v>
      </c>
    </row>
    <row r="562" spans="1:8" ht="12.75">
      <c r="A562">
        <v>5</v>
      </c>
      <c r="C562" s="111" t="s">
        <v>121</v>
      </c>
      <c r="D562" s="111">
        <v>24100111</v>
      </c>
      <c r="E562" t="s">
        <v>663</v>
      </c>
      <c r="F562" s="101">
        <v>-108.33333333333333</v>
      </c>
      <c r="G562" s="115">
        <v>1</v>
      </c>
      <c r="H562" s="101">
        <f t="shared" si="8"/>
        <v>-108.33333333333333</v>
      </c>
    </row>
    <row r="563" spans="1:8" ht="12.75">
      <c r="A563">
        <v>5</v>
      </c>
      <c r="C563" s="111" t="s">
        <v>121</v>
      </c>
      <c r="D563" s="111">
        <v>24100153</v>
      </c>
      <c r="E563" t="s">
        <v>662</v>
      </c>
      <c r="F563" s="101">
        <v>0</v>
      </c>
      <c r="G563" s="115">
        <v>1</v>
      </c>
      <c r="H563" s="101">
        <f t="shared" si="8"/>
        <v>0</v>
      </c>
    </row>
    <row r="564" spans="1:8" ht="12.75">
      <c r="A564">
        <v>5</v>
      </c>
      <c r="C564" s="111" t="s">
        <v>121</v>
      </c>
      <c r="D564" s="111">
        <v>24200021</v>
      </c>
      <c r="E564" t="s">
        <v>664</v>
      </c>
      <c r="F564" s="101">
        <v>-239343.89</v>
      </c>
      <c r="G564" s="115">
        <v>1</v>
      </c>
      <c r="H564" s="101">
        <f t="shared" si="8"/>
        <v>-239343.89</v>
      </c>
    </row>
    <row r="565" spans="1:8" ht="12.75">
      <c r="A565">
        <v>5</v>
      </c>
      <c r="C565" s="111" t="s">
        <v>121</v>
      </c>
      <c r="D565" s="111">
        <v>24200031</v>
      </c>
      <c r="E565" t="s">
        <v>665</v>
      </c>
      <c r="F565" s="101">
        <v>0</v>
      </c>
      <c r="G565" s="115">
        <v>1</v>
      </c>
      <c r="H565" s="101">
        <f t="shared" si="8"/>
        <v>0</v>
      </c>
    </row>
    <row r="566" spans="1:8" ht="12.75">
      <c r="A566">
        <v>5</v>
      </c>
      <c r="C566" s="111" t="s">
        <v>121</v>
      </c>
      <c r="D566" s="111">
        <v>24200541</v>
      </c>
      <c r="E566" t="s">
        <v>666</v>
      </c>
      <c r="F566" s="101">
        <v>-87836.12833333334</v>
      </c>
      <c r="G566" s="115">
        <v>1</v>
      </c>
      <c r="H566" s="101">
        <f t="shared" si="8"/>
        <v>-87836.12833333334</v>
      </c>
    </row>
    <row r="567" spans="1:8" ht="12.75">
      <c r="A567">
        <v>5</v>
      </c>
      <c r="C567" s="111" t="s">
        <v>121</v>
      </c>
      <c r="D567" s="111">
        <v>24200551</v>
      </c>
      <c r="E567" t="s">
        <v>667</v>
      </c>
      <c r="F567" s="101">
        <v>-87836.12833333334</v>
      </c>
      <c r="G567" s="115">
        <v>1</v>
      </c>
      <c r="H567" s="101">
        <f t="shared" si="8"/>
        <v>-87836.12833333334</v>
      </c>
    </row>
    <row r="568" spans="1:8" ht="12.75">
      <c r="A568">
        <v>5</v>
      </c>
      <c r="C568" s="111" t="s">
        <v>121</v>
      </c>
      <c r="D568" s="111">
        <v>24200561</v>
      </c>
      <c r="E568" t="s">
        <v>668</v>
      </c>
      <c r="F568" s="101">
        <v>-24018.234166666665</v>
      </c>
      <c r="G568" s="115">
        <v>1</v>
      </c>
      <c r="H568" s="101">
        <f t="shared" si="8"/>
        <v>-24018.234166666665</v>
      </c>
    </row>
    <row r="569" spans="1:8" ht="12.75">
      <c r="A569">
        <v>5</v>
      </c>
      <c r="C569" s="111" t="s">
        <v>121</v>
      </c>
      <c r="D569" s="111">
        <v>24200571</v>
      </c>
      <c r="E569" t="s">
        <v>669</v>
      </c>
      <c r="F569" s="101">
        <v>-24018.170833333334</v>
      </c>
      <c r="G569" s="115">
        <v>1</v>
      </c>
      <c r="H569" s="101">
        <f t="shared" si="8"/>
        <v>-24018.170833333334</v>
      </c>
    </row>
    <row r="570" spans="1:8" ht="12.75">
      <c r="A570">
        <v>5</v>
      </c>
      <c r="C570" s="111" t="s">
        <v>121</v>
      </c>
      <c r="D570" s="111">
        <v>24200581</v>
      </c>
      <c r="E570" t="s">
        <v>670</v>
      </c>
      <c r="F570" s="101">
        <v>0</v>
      </c>
      <c r="G570" s="115">
        <v>1</v>
      </c>
      <c r="H570" s="101">
        <f t="shared" si="8"/>
        <v>0</v>
      </c>
    </row>
    <row r="571" spans="1:8" ht="12.75">
      <c r="A571">
        <v>5</v>
      </c>
      <c r="C571" s="111" t="s">
        <v>121</v>
      </c>
      <c r="D571" s="111">
        <v>24200611</v>
      </c>
      <c r="E571" t="s">
        <v>671</v>
      </c>
      <c r="F571" s="101">
        <v>-141466.875</v>
      </c>
      <c r="G571" s="115">
        <v>1</v>
      </c>
      <c r="H571" s="101">
        <f t="shared" si="8"/>
        <v>-141466.875</v>
      </c>
    </row>
    <row r="572" spans="1:8" ht="12.75">
      <c r="A572">
        <v>5</v>
      </c>
      <c r="C572" s="111" t="s">
        <v>121</v>
      </c>
      <c r="D572" s="111">
        <v>24200621</v>
      </c>
      <c r="E572" t="s">
        <v>672</v>
      </c>
      <c r="F572" s="101">
        <v>-153590.91416666668</v>
      </c>
      <c r="G572" s="115">
        <v>1</v>
      </c>
      <c r="H572" s="101">
        <f t="shared" si="8"/>
        <v>-153590.91416666668</v>
      </c>
    </row>
    <row r="573" spans="1:8" ht="12.75">
      <c r="A573">
        <v>5</v>
      </c>
      <c r="C573" s="111" t="s">
        <v>121</v>
      </c>
      <c r="D573" s="111">
        <v>24200631</v>
      </c>
      <c r="E573" t="s">
        <v>673</v>
      </c>
      <c r="F573" s="101">
        <v>0</v>
      </c>
      <c r="G573" s="115">
        <v>1</v>
      </c>
      <c r="H573" s="101">
        <f t="shared" si="8"/>
        <v>0</v>
      </c>
    </row>
    <row r="574" spans="1:8" ht="12.75">
      <c r="A574">
        <v>5</v>
      </c>
      <c r="C574" s="111" t="s">
        <v>121</v>
      </c>
      <c r="D574" s="111">
        <v>25300001</v>
      </c>
      <c r="E574" t="s">
        <v>674</v>
      </c>
      <c r="F574" s="101">
        <v>-120870.99166666668</v>
      </c>
      <c r="G574" s="115">
        <v>1</v>
      </c>
      <c r="H574" s="101">
        <f t="shared" si="8"/>
        <v>-120870.99166666668</v>
      </c>
    </row>
    <row r="575" spans="1:8" ht="12.75">
      <c r="A575">
        <v>5</v>
      </c>
      <c r="C575" s="111" t="s">
        <v>121</v>
      </c>
      <c r="D575" s="111">
        <v>25300011</v>
      </c>
      <c r="E575" t="s">
        <v>675</v>
      </c>
      <c r="F575" s="101">
        <v>-5000</v>
      </c>
      <c r="G575" s="115">
        <v>1</v>
      </c>
      <c r="H575" s="101">
        <f t="shared" si="8"/>
        <v>-5000</v>
      </c>
    </row>
    <row r="576" spans="1:8" ht="12.75">
      <c r="A576">
        <v>5</v>
      </c>
      <c r="C576" s="111" t="s">
        <v>121</v>
      </c>
      <c r="D576" s="111">
        <v>25300031</v>
      </c>
      <c r="E576" t="s">
        <v>676</v>
      </c>
      <c r="F576" s="101">
        <v>-1885159.7916666667</v>
      </c>
      <c r="G576" s="115">
        <v>1</v>
      </c>
      <c r="H576" s="101">
        <f t="shared" si="8"/>
        <v>-1885159.7916666667</v>
      </c>
    </row>
    <row r="577" spans="1:8" ht="12.75">
      <c r="A577">
        <v>5</v>
      </c>
      <c r="C577" s="111" t="s">
        <v>121</v>
      </c>
      <c r="D577" s="111">
        <v>25300131</v>
      </c>
      <c r="E577" t="s">
        <v>677</v>
      </c>
      <c r="F577" s="101">
        <v>0</v>
      </c>
      <c r="G577" s="115">
        <v>1</v>
      </c>
      <c r="H577" s="101">
        <f t="shared" si="8"/>
        <v>0</v>
      </c>
    </row>
    <row r="578" spans="1:8" ht="12.75">
      <c r="A578">
        <v>5</v>
      </c>
      <c r="C578" s="111" t="s">
        <v>121</v>
      </c>
      <c r="D578" s="111">
        <v>25300141</v>
      </c>
      <c r="E578" t="s">
        <v>678</v>
      </c>
      <c r="F578" s="101">
        <v>-1941092.3858333332</v>
      </c>
      <c r="G578" s="115">
        <v>1</v>
      </c>
      <c r="H578" s="101">
        <f t="shared" si="8"/>
        <v>-1941092.3858333332</v>
      </c>
    </row>
    <row r="579" spans="1:8" ht="12.75">
      <c r="A579">
        <v>5</v>
      </c>
      <c r="C579" s="111" t="s">
        <v>121</v>
      </c>
      <c r="D579" s="111">
        <v>25300151</v>
      </c>
      <c r="E579" t="s">
        <v>679</v>
      </c>
      <c r="F579" s="101">
        <v>-3116895.5308333333</v>
      </c>
      <c r="G579" s="115">
        <v>1</v>
      </c>
      <c r="H579" s="101">
        <f t="shared" si="8"/>
        <v>-3116895.5308333333</v>
      </c>
    </row>
    <row r="580" spans="1:8" ht="12.75">
      <c r="A580">
        <v>5</v>
      </c>
      <c r="C580" s="111" t="s">
        <v>121</v>
      </c>
      <c r="D580" s="111">
        <v>25300161</v>
      </c>
      <c r="E580" t="s">
        <v>680</v>
      </c>
      <c r="F580" s="101">
        <v>-641297.0166666667</v>
      </c>
      <c r="G580" s="115">
        <v>1</v>
      </c>
      <c r="H580" s="101">
        <f t="shared" si="8"/>
        <v>-641297.0166666667</v>
      </c>
    </row>
    <row r="581" spans="1:8" ht="12.75">
      <c r="A581">
        <v>5</v>
      </c>
      <c r="C581" s="111" t="s">
        <v>121</v>
      </c>
      <c r="D581" s="111">
        <v>25300371</v>
      </c>
      <c r="E581" t="s">
        <v>681</v>
      </c>
      <c r="F581" s="101">
        <v>-4037878.304166667</v>
      </c>
      <c r="G581" s="115">
        <v>1</v>
      </c>
      <c r="H581" s="101">
        <f t="shared" si="8"/>
        <v>-4037878.304166667</v>
      </c>
    </row>
    <row r="582" spans="1:8" ht="12.75">
      <c r="A582">
        <v>5</v>
      </c>
      <c r="C582" s="111" t="s">
        <v>121</v>
      </c>
      <c r="D582" s="111">
        <v>25300521</v>
      </c>
      <c r="E582" t="s">
        <v>682</v>
      </c>
      <c r="F582" s="101">
        <v>0</v>
      </c>
      <c r="G582" s="115">
        <v>1</v>
      </c>
      <c r="H582" s="101">
        <f t="shared" si="8"/>
        <v>0</v>
      </c>
    </row>
    <row r="583" spans="1:8" ht="12.75">
      <c r="A583">
        <v>5</v>
      </c>
      <c r="C583" s="111" t="s">
        <v>121</v>
      </c>
      <c r="D583" s="111">
        <v>25300551</v>
      </c>
      <c r="E583" t="s">
        <v>683</v>
      </c>
      <c r="F583" s="101">
        <v>0</v>
      </c>
      <c r="G583" s="115">
        <v>1</v>
      </c>
      <c r="H583" s="101">
        <f t="shared" si="8"/>
        <v>0</v>
      </c>
    </row>
    <row r="584" spans="1:8" ht="12.75">
      <c r="A584">
        <v>5</v>
      </c>
      <c r="C584" s="111" t="s">
        <v>121</v>
      </c>
      <c r="D584" s="111">
        <v>25300561</v>
      </c>
      <c r="E584" t="s">
        <v>684</v>
      </c>
      <c r="F584" s="101">
        <v>-2050639.3333333333</v>
      </c>
      <c r="G584" s="115">
        <v>1</v>
      </c>
      <c r="H584" s="101">
        <f t="shared" si="8"/>
        <v>-2050639.3333333333</v>
      </c>
    </row>
    <row r="585" spans="1:8" ht="12.75">
      <c r="A585">
        <v>5</v>
      </c>
      <c r="C585" s="111" t="s">
        <v>121</v>
      </c>
      <c r="D585" s="111">
        <v>25302221</v>
      </c>
      <c r="E585" t="s">
        <v>685</v>
      </c>
      <c r="F585" s="101">
        <v>-838007.0033333334</v>
      </c>
      <c r="G585" s="115">
        <v>1</v>
      </c>
      <c r="H585" s="101">
        <f aca="true" t="shared" si="9" ref="H585:H609">F585*G585</f>
        <v>-838007.0033333334</v>
      </c>
    </row>
    <row r="586" spans="1:8" ht="12.75">
      <c r="A586">
        <v>5</v>
      </c>
      <c r="C586" s="111" t="s">
        <v>121</v>
      </c>
      <c r="D586" s="111">
        <v>25302231</v>
      </c>
      <c r="E586" t="s">
        <v>585</v>
      </c>
      <c r="F586" s="101">
        <v>0</v>
      </c>
      <c r="G586" s="115">
        <v>1</v>
      </c>
      <c r="H586" s="101">
        <f t="shared" si="9"/>
        <v>0</v>
      </c>
    </row>
    <row r="587" spans="1:8" ht="12.75">
      <c r="A587">
        <v>5</v>
      </c>
      <c r="C587" s="111" t="s">
        <v>121</v>
      </c>
      <c r="D587" s="111">
        <v>25400031</v>
      </c>
      <c r="E587" t="s">
        <v>686</v>
      </c>
      <c r="F587" s="101">
        <v>-911266.78</v>
      </c>
      <c r="G587" s="115">
        <v>1</v>
      </c>
      <c r="H587" s="101">
        <f t="shared" si="9"/>
        <v>-911266.78</v>
      </c>
    </row>
    <row r="588" spans="1:8" ht="12.75">
      <c r="A588">
        <v>5</v>
      </c>
      <c r="C588" s="111" t="s">
        <v>121</v>
      </c>
      <c r="D588" s="111">
        <v>25400041</v>
      </c>
      <c r="E588" t="s">
        <v>687</v>
      </c>
      <c r="F588" s="101">
        <v>0</v>
      </c>
      <c r="G588" s="115">
        <v>1</v>
      </c>
      <c r="H588" s="101">
        <f t="shared" si="9"/>
        <v>0</v>
      </c>
    </row>
    <row r="589" spans="1:8" ht="12.75">
      <c r="A589">
        <v>5</v>
      </c>
      <c r="C589" s="111" t="s">
        <v>121</v>
      </c>
      <c r="D589" s="111">
        <v>25400061</v>
      </c>
      <c r="E589" t="s">
        <v>688</v>
      </c>
      <c r="F589" s="101">
        <v>-15310.91125</v>
      </c>
      <c r="G589" s="115">
        <v>1</v>
      </c>
      <c r="H589" s="101">
        <f t="shared" si="9"/>
        <v>-15310.91125</v>
      </c>
    </row>
    <row r="590" spans="1:8" ht="12.75">
      <c r="A590">
        <v>5</v>
      </c>
      <c r="C590" s="111" t="s">
        <v>121</v>
      </c>
      <c r="D590" s="111">
        <v>25400101</v>
      </c>
      <c r="E590" t="s">
        <v>689</v>
      </c>
      <c r="F590" s="101">
        <v>-1674673.5195833335</v>
      </c>
      <c r="G590" s="115">
        <v>1</v>
      </c>
      <c r="H590" s="101">
        <f t="shared" si="9"/>
        <v>-1674673.5195833335</v>
      </c>
    </row>
    <row r="591" spans="1:8" ht="12.75">
      <c r="A591">
        <v>5</v>
      </c>
      <c r="C591" s="111" t="s">
        <v>121</v>
      </c>
      <c r="D591" s="111">
        <v>25400111</v>
      </c>
      <c r="E591" t="s">
        <v>689</v>
      </c>
      <c r="F591" s="101">
        <v>-73633.22916666667</v>
      </c>
      <c r="G591" s="115">
        <v>1</v>
      </c>
      <c r="H591" s="101">
        <f t="shared" si="9"/>
        <v>-73633.22916666667</v>
      </c>
    </row>
    <row r="592" spans="1:8" ht="12.75">
      <c r="A592">
        <v>5</v>
      </c>
      <c r="C592" s="111" t="s">
        <v>121</v>
      </c>
      <c r="D592" s="111">
        <v>25400131</v>
      </c>
      <c r="E592" t="s">
        <v>690</v>
      </c>
      <c r="F592" s="101">
        <v>-48730.52</v>
      </c>
      <c r="G592" s="115">
        <v>1</v>
      </c>
      <c r="H592" s="101">
        <f t="shared" si="9"/>
        <v>-48730.52</v>
      </c>
    </row>
    <row r="593" spans="1:8" ht="12.75">
      <c r="A593">
        <v>5</v>
      </c>
      <c r="C593" s="111" t="s">
        <v>121</v>
      </c>
      <c r="D593" s="111">
        <v>25400141</v>
      </c>
      <c r="E593" t="s">
        <v>464</v>
      </c>
      <c r="F593" s="101">
        <v>-2860479.372916667</v>
      </c>
      <c r="G593" s="115">
        <v>1</v>
      </c>
      <c r="H593" s="101">
        <f t="shared" si="9"/>
        <v>-2860479.372916667</v>
      </c>
    </row>
    <row r="594" spans="1:8" ht="12.75">
      <c r="A594">
        <v>5</v>
      </c>
      <c r="C594" s="111" t="s">
        <v>121</v>
      </c>
      <c r="D594" s="111">
        <v>25400151</v>
      </c>
      <c r="E594" t="s">
        <v>691</v>
      </c>
      <c r="F594" s="101">
        <v>-407990.115</v>
      </c>
      <c r="G594" s="115">
        <v>1</v>
      </c>
      <c r="H594" s="101">
        <f t="shared" si="9"/>
        <v>-407990.115</v>
      </c>
    </row>
    <row r="595" spans="1:8" ht="12.75">
      <c r="A595">
        <v>5</v>
      </c>
      <c r="C595" s="111" t="s">
        <v>121</v>
      </c>
      <c r="D595" s="111">
        <v>25400161</v>
      </c>
      <c r="E595" t="s">
        <v>692</v>
      </c>
      <c r="F595" s="101">
        <v>-531515.15</v>
      </c>
      <c r="G595" s="115">
        <v>1</v>
      </c>
      <c r="H595" s="101">
        <f t="shared" si="9"/>
        <v>-531515.15</v>
      </c>
    </row>
    <row r="596" spans="1:8" ht="12.75">
      <c r="A596">
        <v>5</v>
      </c>
      <c r="C596" s="111" t="s">
        <v>121</v>
      </c>
      <c r="D596" s="111">
        <v>25600031</v>
      </c>
      <c r="E596" t="s">
        <v>693</v>
      </c>
      <c r="F596" s="101">
        <v>-1993531.4345833336</v>
      </c>
      <c r="G596" s="115">
        <v>1</v>
      </c>
      <c r="H596" s="101">
        <f t="shared" si="9"/>
        <v>-1993531.4345833336</v>
      </c>
    </row>
    <row r="597" spans="1:8" ht="12.75">
      <c r="A597">
        <v>5</v>
      </c>
      <c r="C597" s="111" t="s">
        <v>121</v>
      </c>
      <c r="D597" s="111">
        <v>25600051</v>
      </c>
      <c r="E597" t="s">
        <v>694</v>
      </c>
      <c r="F597" s="101">
        <v>-473533.3804166666</v>
      </c>
      <c r="G597" s="115">
        <v>1</v>
      </c>
      <c r="H597" s="101">
        <f t="shared" si="9"/>
        <v>-473533.3804166666</v>
      </c>
    </row>
    <row r="598" spans="1:8" ht="12.75">
      <c r="A598">
        <v>5</v>
      </c>
      <c r="C598" s="111" t="s">
        <v>121</v>
      </c>
      <c r="D598" s="111">
        <v>25600061</v>
      </c>
      <c r="E598" t="s">
        <v>695</v>
      </c>
      <c r="F598" s="101">
        <v>-318698.83875</v>
      </c>
      <c r="G598" s="115">
        <v>1</v>
      </c>
      <c r="H598" s="101">
        <f t="shared" si="9"/>
        <v>-318698.83875</v>
      </c>
    </row>
    <row r="599" spans="1:8" ht="12.75">
      <c r="A599">
        <v>5</v>
      </c>
      <c r="C599" s="111" t="s">
        <v>121</v>
      </c>
      <c r="D599" s="111">
        <v>28300021</v>
      </c>
      <c r="E599" t="s">
        <v>696</v>
      </c>
      <c r="F599" s="101">
        <v>0</v>
      </c>
      <c r="G599" s="115">
        <v>1</v>
      </c>
      <c r="H599" s="101">
        <f t="shared" si="9"/>
        <v>0</v>
      </c>
    </row>
    <row r="600" spans="1:8" ht="12.75">
      <c r="A600">
        <v>5</v>
      </c>
      <c r="C600" s="111" t="s">
        <v>121</v>
      </c>
      <c r="D600" s="111">
        <v>28300191</v>
      </c>
      <c r="E600" t="s">
        <v>697</v>
      </c>
      <c r="F600" s="101">
        <v>0</v>
      </c>
      <c r="G600" s="115">
        <v>1</v>
      </c>
      <c r="H600" s="101">
        <f t="shared" si="9"/>
        <v>0</v>
      </c>
    </row>
    <row r="601" spans="1:8" ht="12.75">
      <c r="A601">
        <v>5</v>
      </c>
      <c r="C601" s="111" t="s">
        <v>121</v>
      </c>
      <c r="D601" s="111">
        <v>28300211</v>
      </c>
      <c r="E601" t="s">
        <v>698</v>
      </c>
      <c r="F601" s="101">
        <v>-30112625</v>
      </c>
      <c r="G601" s="115">
        <v>1</v>
      </c>
      <c r="H601" s="101">
        <f t="shared" si="9"/>
        <v>-30112625</v>
      </c>
    </row>
    <row r="602" spans="1:8" ht="12.75">
      <c r="A602">
        <v>5</v>
      </c>
      <c r="C602" s="111" t="s">
        <v>121</v>
      </c>
      <c r="D602" s="111">
        <v>28300241</v>
      </c>
      <c r="E602" t="s">
        <v>699</v>
      </c>
      <c r="F602" s="101">
        <v>-3333.3333333333335</v>
      </c>
      <c r="G602" s="115">
        <v>1</v>
      </c>
      <c r="H602" s="101">
        <f t="shared" si="9"/>
        <v>-3333.3333333333335</v>
      </c>
    </row>
    <row r="603" spans="1:8" ht="12.75">
      <c r="A603">
        <v>5</v>
      </c>
      <c r="C603" s="111" t="s">
        <v>121</v>
      </c>
      <c r="D603" s="111">
        <v>28300251</v>
      </c>
      <c r="E603" t="s">
        <v>700</v>
      </c>
      <c r="F603" s="101">
        <v>208.33333333333334</v>
      </c>
      <c r="G603" s="115">
        <v>1</v>
      </c>
      <c r="H603" s="101">
        <f t="shared" si="9"/>
        <v>208.33333333333334</v>
      </c>
    </row>
    <row r="604" spans="1:8" ht="12.75">
      <c r="A604">
        <v>5</v>
      </c>
      <c r="C604" s="111" t="s">
        <v>121</v>
      </c>
      <c r="D604" s="111">
        <v>28300301</v>
      </c>
      <c r="E604" t="s">
        <v>701</v>
      </c>
      <c r="F604" s="101">
        <v>-2830569.75</v>
      </c>
      <c r="G604" s="115">
        <v>1</v>
      </c>
      <c r="H604" s="101">
        <f t="shared" si="9"/>
        <v>-2830569.75</v>
      </c>
    </row>
    <row r="605" spans="1:8" ht="12.75">
      <c r="A605">
        <v>5</v>
      </c>
      <c r="C605" s="111" t="s">
        <v>121</v>
      </c>
      <c r="D605" s="111">
        <v>28300371</v>
      </c>
      <c r="E605" t="s">
        <v>702</v>
      </c>
      <c r="F605" s="101">
        <v>0</v>
      </c>
      <c r="G605" s="115">
        <v>1</v>
      </c>
      <c r="H605" s="101">
        <f t="shared" si="9"/>
        <v>0</v>
      </c>
    </row>
    <row r="606" spans="1:8" ht="12.75">
      <c r="A606">
        <v>5</v>
      </c>
      <c r="C606" s="111" t="s">
        <v>121</v>
      </c>
      <c r="D606" s="111">
        <v>28300401</v>
      </c>
      <c r="E606" t="s">
        <v>703</v>
      </c>
      <c r="F606" s="101">
        <v>0</v>
      </c>
      <c r="G606" s="115">
        <v>1</v>
      </c>
      <c r="H606" s="101">
        <f t="shared" si="9"/>
        <v>0</v>
      </c>
    </row>
    <row r="607" spans="1:8" ht="12.75">
      <c r="A607">
        <v>5</v>
      </c>
      <c r="C607" s="111" t="s">
        <v>121</v>
      </c>
      <c r="D607" s="111">
        <v>28300411</v>
      </c>
      <c r="E607" t="s">
        <v>704</v>
      </c>
      <c r="F607" s="101">
        <v>0</v>
      </c>
      <c r="G607" s="115">
        <v>1</v>
      </c>
      <c r="H607" s="101">
        <f t="shared" si="9"/>
        <v>0</v>
      </c>
    </row>
    <row r="608" spans="1:8" ht="12.75">
      <c r="A608">
        <v>5</v>
      </c>
      <c r="C608" s="111" t="s">
        <v>121</v>
      </c>
      <c r="D608" s="111">
        <v>28300471</v>
      </c>
      <c r="E608" t="s">
        <v>705</v>
      </c>
      <c r="F608" s="101">
        <v>-6893750</v>
      </c>
      <c r="G608" s="115">
        <v>1</v>
      </c>
      <c r="H608" s="101">
        <f t="shared" si="9"/>
        <v>-6893750</v>
      </c>
    </row>
    <row r="609" spans="1:8" ht="12.75">
      <c r="A609">
        <v>5</v>
      </c>
      <c r="C609" s="111" t="s">
        <v>121</v>
      </c>
      <c r="D609" s="111">
        <v>28300531</v>
      </c>
      <c r="E609" t="s">
        <v>706</v>
      </c>
      <c r="F609" s="101">
        <v>-139500</v>
      </c>
      <c r="G609" s="115">
        <v>1</v>
      </c>
      <c r="H609" s="101">
        <f t="shared" si="9"/>
        <v>-139500</v>
      </c>
    </row>
    <row r="610" spans="2:8" ht="12.75">
      <c r="B610" s="114" t="s">
        <v>707</v>
      </c>
      <c r="C610" s="114"/>
      <c r="H610" s="101">
        <f>SUM(H9:H609)</f>
        <v>144748739.64291668</v>
      </c>
    </row>
    <row r="611" spans="2:8" ht="12.75">
      <c r="B611" s="54" t="s">
        <v>708</v>
      </c>
      <c r="C611" s="54"/>
      <c r="H611" s="101">
        <v>-79890</v>
      </c>
    </row>
    <row r="612" ht="12.75">
      <c r="H612" s="101">
        <f>H610+H611</f>
        <v>144668849.64291668</v>
      </c>
    </row>
  </sheetData>
  <printOptions/>
  <pageMargins left="0.75" right="0.75" top="1" bottom="1" header="0.5" footer="0.5"/>
  <pageSetup firstPageNumber="1" useFirstPageNumber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rwilli</dc:creator>
  <cp:keywords/>
  <dc:description/>
  <cp:lastModifiedBy>rwilli</cp:lastModifiedBy>
  <dcterms:created xsi:type="dcterms:W3CDTF">2008-04-11T21:40:49Z</dcterms:created>
  <dcterms:modified xsi:type="dcterms:W3CDTF">2008-04-11T21:46:38Z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Motion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2008-04-14T00:00:00Z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