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60" windowWidth="24240" windowHeight="12276" activeTab="1"/>
  </bookViews>
  <sheets>
    <sheet name="Energy Efficiency" sheetId="1" r:id="rId1"/>
    <sheet name="Appendix Benefits CVR" sheetId="2" r:id="rId2"/>
  </sheets>
  <externalReferences>
    <externalReference r:id="rId3"/>
  </externalReferences>
  <definedNames>
    <definedName name="aa">#REF!</definedName>
    <definedName name="ASSUME">#REF!</definedName>
    <definedName name="ASSUME2">#REF!</definedName>
    <definedName name="ASSUME3">#REF!</definedName>
    <definedName name="bb">#REF!</definedName>
    <definedName name="BILLINGS">#REF!</definedName>
    <definedName name="gotit">#REF!</definedName>
    <definedName name="OANDM">#REF!</definedName>
    <definedName name="option">[1]Decode!$B$1:$E$47</definedName>
    <definedName name="qry_Step6_CombineInfo">#REF!</definedName>
    <definedName name="REVREQ">#REF!</definedName>
    <definedName name="SUPPL">#REF!</definedName>
  </definedNames>
  <calcPr calcId="145621"/>
</workbook>
</file>

<file path=xl/calcChain.xml><?xml version="1.0" encoding="utf-8"?>
<calcChain xmlns="http://schemas.openxmlformats.org/spreadsheetml/2006/main">
  <c r="C8" i="2" l="1"/>
  <c r="C7" i="2"/>
  <c r="H30" i="1"/>
  <c r="H29" i="1"/>
  <c r="H28" i="1"/>
  <c r="F27" i="1"/>
  <c r="F26" i="1"/>
  <c r="G18" i="1"/>
  <c r="F18" i="1"/>
  <c r="G17" i="1"/>
  <c r="F17" i="1"/>
  <c r="C10" i="2" l="1"/>
  <c r="C12" i="2" s="1"/>
  <c r="G22" i="1"/>
  <c r="H26" i="1"/>
  <c r="H31" i="1" s="1"/>
  <c r="H5" i="1" l="1"/>
  <c r="H7" i="1" s="1"/>
  <c r="I33" i="1"/>
  <c r="I31" i="1"/>
</calcChain>
</file>

<file path=xl/comments1.xml><?xml version="1.0" encoding="utf-8"?>
<comments xmlns="http://schemas.openxmlformats.org/spreadsheetml/2006/main">
  <authors>
    <author>CustomerSolutions</author>
  </authors>
  <commentList>
    <comment ref="B27" authorId="0">
      <text>
        <r>
          <rPr>
            <b/>
            <sz val="8"/>
            <color indexed="81"/>
            <rFont val="Tahoma"/>
            <family val="2"/>
          </rPr>
          <t>EnergyEfficiency_05.pdf</t>
        </r>
      </text>
    </comment>
  </commentList>
</comments>
</file>

<file path=xl/sharedStrings.xml><?xml version="1.0" encoding="utf-8"?>
<sst xmlns="http://schemas.openxmlformats.org/spreadsheetml/2006/main" count="302" uniqueCount="292">
  <si>
    <t>Energy Efficiency Customer Benefits</t>
  </si>
  <si>
    <t>CVR Energy usage reduction</t>
  </si>
  <si>
    <t>Avista average cost per kWh</t>
  </si>
  <si>
    <t>Total</t>
  </si>
  <si>
    <t>Energy Savings due to better understanding of energy usage</t>
  </si>
  <si>
    <t>Immediate direct feedback could be extremely valuable, especially for savings from daily behaviour in non-heating end-uses. In the longer term and on a larger scale, informative billing and annual energy reports can promote investment as well as influencing behaviour. Savings have been shown in the region of 5-15% and 0-10% for direct and indirect feedback respectively.</t>
  </si>
  <si>
    <t>kWh</t>
  </si>
  <si>
    <t>Commercial Customers</t>
  </si>
  <si>
    <t>Residential Customers</t>
  </si>
  <si>
    <t>Under 500 kWh/Mo</t>
  </si>
  <si>
    <t>500 - 1000 kWh/Mo</t>
  </si>
  <si>
    <t>Over 1000 kWh/Mo</t>
  </si>
  <si>
    <t>http://www.slideshare.net/breakingnews/unlocking-energy-efficiency-in-the-us-economy-1789726</t>
  </si>
  <si>
    <t>http://www.eci.ox.ac.uk/research/energy/downloads/smart-metering-report.pdf</t>
  </si>
  <si>
    <t>1-4%</t>
  </si>
  <si>
    <t xml:space="preserve">http://finance-commerce.com/2014/09/sustainable-reducing-energy-use-through-behavioral-science/ </t>
  </si>
  <si>
    <t>http://www.elp.com/articles/2013/07/study-utility-customer-engagement-programs-are-worth-it.html</t>
  </si>
  <si>
    <t>https://www.energystar.gov/buildings/program-administrators/state-and-local-governments/campaigns</t>
  </si>
  <si>
    <t>http://www.energyvortex.com/pages/headlinedetails.cfm?id=4857</t>
  </si>
  <si>
    <t>http://www.intelligentutility.com/article/12/02/behavioral-approaches-energy-conservation-pay&amp;utm_medium=eNL&amp;utm_campaign=IU_DAILY2&amp;utm_term=Original-Member</t>
  </si>
  <si>
    <t>http://www.bchydro.com/content/dam/BCHydro/customer-portal/documents/projects/smart-metering/smi-program-business-case.pdf</t>
  </si>
  <si>
    <t>http://www.utilitydive.com/news/could-reducing-peak-demand-5-be-as-simple-as-asking/329102/</t>
  </si>
  <si>
    <t>REV_CLASS_CDE</t>
  </si>
  <si>
    <t>CountOfUSAGE_PT_KY</t>
  </si>
  <si>
    <t>SumOfACCUM_USAGE_QTY</t>
  </si>
  <si>
    <t>01</t>
  </si>
  <si>
    <t>21</t>
  </si>
  <si>
    <t>39</t>
  </si>
  <si>
    <t>31</t>
  </si>
  <si>
    <t>80</t>
  </si>
  <si>
    <t>51</t>
  </si>
  <si>
    <t xml:space="preserve">Value represented above includes benefits to Avista's customers, not Avista. </t>
  </si>
  <si>
    <t>Feeder</t>
  </si>
  <si>
    <t>Meters</t>
  </si>
  <si>
    <t>3HT12F1</t>
  </si>
  <si>
    <t>3HT12F2</t>
  </si>
  <si>
    <t>Benefits Description</t>
  </si>
  <si>
    <t>3HT12F3</t>
  </si>
  <si>
    <t>3HT12F4</t>
  </si>
  <si>
    <t>Component Estimate</t>
  </si>
  <si>
    <t>3HT12F5</t>
  </si>
  <si>
    <t>Annual Usage on Feeders with IVVC (kWh)</t>
  </si>
  <si>
    <t>3HT12F6</t>
  </si>
  <si>
    <t>Annual Usage on Feeders with IVVC installed over time (kWh)</t>
  </si>
  <si>
    <t>Assume balance of feeders upgraded over the life of the meters (15 years) = 50% of remaining</t>
  </si>
  <si>
    <t>3HT12F8</t>
  </si>
  <si>
    <t>3HT12F7</t>
  </si>
  <si>
    <t>Energy Reduction kWh</t>
  </si>
  <si>
    <t>9CE12F2</t>
  </si>
  <si>
    <t>AIR12F3</t>
  </si>
  <si>
    <t>Savings due to Avoided cost of energy</t>
  </si>
  <si>
    <t>* 6% based on EIA estimate</t>
  </si>
  <si>
    <t>ARD12F1</t>
  </si>
  <si>
    <t>ARD12F2</t>
  </si>
  <si>
    <t>BEA12F1</t>
  </si>
  <si>
    <t>BEA12F2</t>
  </si>
  <si>
    <t>BEA12F3</t>
  </si>
  <si>
    <t>BEA12F4</t>
  </si>
  <si>
    <t>BEA12F5</t>
  </si>
  <si>
    <t>BEA12F6</t>
  </si>
  <si>
    <t>BEA13T09</t>
  </si>
  <si>
    <t>Feeders</t>
  </si>
  <si>
    <t>Usage_PTs</t>
  </si>
  <si>
    <t>Accum_Usage</t>
  </si>
  <si>
    <t>% Feeders</t>
  </si>
  <si>
    <t>% Usage_PTs</t>
  </si>
  <si>
    <t>% Accum_Usage</t>
  </si>
  <si>
    <t>BKR12F1</t>
  </si>
  <si>
    <t>All</t>
  </si>
  <si>
    <t>BKR12F2</t>
  </si>
  <si>
    <t>No IVVC</t>
  </si>
  <si>
    <t>BKR12F3</t>
  </si>
  <si>
    <t xml:space="preserve"> IVVC</t>
  </si>
  <si>
    <t>BLA311</t>
  </si>
  <si>
    <t>C&amp;W12F1</t>
  </si>
  <si>
    <t>C&amp;W12F2</t>
  </si>
  <si>
    <t>C&amp;W12F3</t>
  </si>
  <si>
    <t>C&amp;W12F4</t>
  </si>
  <si>
    <t>C&amp;W12F5</t>
  </si>
  <si>
    <t>C&amp;W12F6</t>
  </si>
  <si>
    <t>CFD1210</t>
  </si>
  <si>
    <t>CFD1211</t>
  </si>
  <si>
    <t>CHE12F1</t>
  </si>
  <si>
    <t>CHE12F2</t>
  </si>
  <si>
    <t>CHE12F3</t>
  </si>
  <si>
    <t>CHE12F4</t>
  </si>
  <si>
    <t>CHW12F2</t>
  </si>
  <si>
    <t>CHW12F3</t>
  </si>
  <si>
    <t>CHW12F4</t>
  </si>
  <si>
    <t>CLA56</t>
  </si>
  <si>
    <t>CLV12F1</t>
  </si>
  <si>
    <t>CLV12F2</t>
  </si>
  <si>
    <t>CLV12F3</t>
  </si>
  <si>
    <t>CLV12F4</t>
  </si>
  <si>
    <t>CLV34F1</t>
  </si>
  <si>
    <t>COB12F1</t>
  </si>
  <si>
    <t>COB12F2</t>
  </si>
  <si>
    <t>DEP12F1</t>
  </si>
  <si>
    <t>DEP12F2</t>
  </si>
  <si>
    <t>DIA231</t>
  </si>
  <si>
    <t>DIA232</t>
  </si>
  <si>
    <t>DRY1208</t>
  </si>
  <si>
    <t>DRY1209</t>
  </si>
  <si>
    <t>DVP12F1</t>
  </si>
  <si>
    <t>DVP12F2</t>
  </si>
  <si>
    <t>ECL221</t>
  </si>
  <si>
    <t>ECL222</t>
  </si>
  <si>
    <t>EFM12F1</t>
  </si>
  <si>
    <t>EFM12F2</t>
  </si>
  <si>
    <t>EWN241</t>
  </si>
  <si>
    <t>F&amp;C12F1</t>
  </si>
  <si>
    <t>F&amp;C12F2</t>
  </si>
  <si>
    <t>F&amp;C12F3</t>
  </si>
  <si>
    <t>F&amp;C12F4</t>
  </si>
  <si>
    <t>F&amp;C12F5</t>
  </si>
  <si>
    <t>F&amp;C12F6</t>
  </si>
  <si>
    <t>FOR12F1</t>
  </si>
  <si>
    <t>FOR2.3</t>
  </si>
  <si>
    <t>FWT12F1</t>
  </si>
  <si>
    <t>FWT12F2</t>
  </si>
  <si>
    <t>FWT12F3</t>
  </si>
  <si>
    <t>FWT12F4</t>
  </si>
  <si>
    <t>GAR461</t>
  </si>
  <si>
    <t>GIF34F1</t>
  </si>
  <si>
    <t>GIF34F2</t>
  </si>
  <si>
    <t>GLN12F1</t>
  </si>
  <si>
    <t>GLN12F2</t>
  </si>
  <si>
    <t>GRN12F1</t>
  </si>
  <si>
    <t>GRN12F2</t>
  </si>
  <si>
    <t>GRV1272</t>
  </si>
  <si>
    <t>H&amp;W12F2</t>
  </si>
  <si>
    <t>HAR4F1</t>
  </si>
  <si>
    <t>HAR4F2</t>
  </si>
  <si>
    <t>INT12F1</t>
  </si>
  <si>
    <t>INT12F2</t>
  </si>
  <si>
    <t>KET12F1</t>
  </si>
  <si>
    <t>KET12F2</t>
  </si>
  <si>
    <t>L&amp;R511</t>
  </si>
  <si>
    <t>L&amp;R512</t>
  </si>
  <si>
    <t>L&amp;S12F1</t>
  </si>
  <si>
    <t>L&amp;S12F2</t>
  </si>
  <si>
    <t>L&amp;S12F3</t>
  </si>
  <si>
    <t>L&amp;S12F4</t>
  </si>
  <si>
    <t>L&amp;S12F5</t>
  </si>
  <si>
    <t>LAT421</t>
  </si>
  <si>
    <t>LAT422</t>
  </si>
  <si>
    <t>LEO611</t>
  </si>
  <si>
    <t>LEO612</t>
  </si>
  <si>
    <t>LF34F1</t>
  </si>
  <si>
    <t>LIB12F1</t>
  </si>
  <si>
    <t>LIB12F2</t>
  </si>
  <si>
    <t>LIB12F3</t>
  </si>
  <si>
    <t>LIB12F4</t>
  </si>
  <si>
    <t>LIN711</t>
  </si>
  <si>
    <t>LL12F1</t>
  </si>
  <si>
    <t>LOO12F1</t>
  </si>
  <si>
    <t>LOO12F2</t>
  </si>
  <si>
    <t>M15515</t>
  </si>
  <si>
    <t>MEA12F1</t>
  </si>
  <si>
    <t>MEA12F2</t>
  </si>
  <si>
    <t>MIL12F1</t>
  </si>
  <si>
    <t>MIL12F2</t>
  </si>
  <si>
    <t>MIL12F3</t>
  </si>
  <si>
    <t>MIL12F4</t>
  </si>
  <si>
    <t>MLN12F1</t>
  </si>
  <si>
    <t>MLN12F2</t>
  </si>
  <si>
    <t>NE12F1</t>
  </si>
  <si>
    <t>NE12F2</t>
  </si>
  <si>
    <t>NE12F3</t>
  </si>
  <si>
    <t>NE12F4</t>
  </si>
  <si>
    <t>NE12F5</t>
  </si>
  <si>
    <t>NEZ1267</t>
  </si>
  <si>
    <t>NMO521</t>
  </si>
  <si>
    <t>NW12F1</t>
  </si>
  <si>
    <t>NW12F2</t>
  </si>
  <si>
    <t>NW12F3</t>
  </si>
  <si>
    <t>NW12F4</t>
  </si>
  <si>
    <t>ODS12F1</t>
  </si>
  <si>
    <t>OPT12F1</t>
  </si>
  <si>
    <t>OPT12F2</t>
  </si>
  <si>
    <t>ORI12F1</t>
  </si>
  <si>
    <t>ORI12F2</t>
  </si>
  <si>
    <t>ORI12F3</t>
  </si>
  <si>
    <t>OTH501</t>
  </si>
  <si>
    <t>OTH502</t>
  </si>
  <si>
    <t>OTH503</t>
  </si>
  <si>
    <t>OTH505</t>
  </si>
  <si>
    <t>PAL311</t>
  </si>
  <si>
    <t>PAL312</t>
  </si>
  <si>
    <t>PDL1201</t>
  </si>
  <si>
    <t>PDL1202</t>
  </si>
  <si>
    <t>PDL1203</t>
  </si>
  <si>
    <t>PDL1204</t>
  </si>
  <si>
    <t>POT322</t>
  </si>
  <si>
    <t>PST12F1</t>
  </si>
  <si>
    <t>PVW241</t>
  </si>
  <si>
    <t>RDN12F1</t>
  </si>
  <si>
    <t>RDN12F2</t>
  </si>
  <si>
    <t>RIT731</t>
  </si>
  <si>
    <t>RIT732</t>
  </si>
  <si>
    <t>ROK451</t>
  </si>
  <si>
    <t>ROS12F1</t>
  </si>
  <si>
    <t>ROS12F2</t>
  </si>
  <si>
    <t>ROS12F3</t>
  </si>
  <si>
    <t>ROS12F4</t>
  </si>
  <si>
    <t>ROS12F5</t>
  </si>
  <si>
    <t>ROS12F6</t>
  </si>
  <si>
    <t>ROX751</t>
  </si>
  <si>
    <t>RSA431</t>
  </si>
  <si>
    <t>SE12F1</t>
  </si>
  <si>
    <t>SE12F2</t>
  </si>
  <si>
    <t>SE12F3</t>
  </si>
  <si>
    <t>SE12F4</t>
  </si>
  <si>
    <t>SE12F5</t>
  </si>
  <si>
    <t>SIP12F1</t>
  </si>
  <si>
    <t>SIP12F2</t>
  </si>
  <si>
    <t>SIP12F3</t>
  </si>
  <si>
    <t>SIP12F4</t>
  </si>
  <si>
    <t>SIP12F5</t>
  </si>
  <si>
    <t>SLK12F1</t>
  </si>
  <si>
    <t>SLK12F2</t>
  </si>
  <si>
    <t>SLK12F3</t>
  </si>
  <si>
    <t>SLW1368</t>
  </si>
  <si>
    <t>SOT521</t>
  </si>
  <si>
    <t>SOT522</t>
  </si>
  <si>
    <t>SOT523</t>
  </si>
  <si>
    <t>SPA442</t>
  </si>
  <si>
    <t>SPI12F1</t>
  </si>
  <si>
    <t>SPI12F2</t>
  </si>
  <si>
    <t>SPR761</t>
  </si>
  <si>
    <t>SPU121</t>
  </si>
  <si>
    <t>SPU122</t>
  </si>
  <si>
    <t>SPU123</t>
  </si>
  <si>
    <t>SPU124</t>
  </si>
  <si>
    <t>SPU125</t>
  </si>
  <si>
    <t>SUN12F1</t>
  </si>
  <si>
    <t>SUN12F2</t>
  </si>
  <si>
    <t>SUN12F3</t>
  </si>
  <si>
    <t>SUN12F4</t>
  </si>
  <si>
    <t>SUN12F5</t>
  </si>
  <si>
    <t>SUN12F6</t>
  </si>
  <si>
    <t>TKO411</t>
  </si>
  <si>
    <t>TKO412</t>
  </si>
  <si>
    <t>TUR111</t>
  </si>
  <si>
    <t>TUR112</t>
  </si>
  <si>
    <t>TUR113</t>
  </si>
  <si>
    <t>TUR115</t>
  </si>
  <si>
    <t>TUR116</t>
  </si>
  <si>
    <t>TUR117</t>
  </si>
  <si>
    <t>TVW131</t>
  </si>
  <si>
    <t>TVW132</t>
  </si>
  <si>
    <t>VAL12F1</t>
  </si>
  <si>
    <t>VAL12F2</t>
  </si>
  <si>
    <t>VAL12F3</t>
  </si>
  <si>
    <t>WAK12F1</t>
  </si>
  <si>
    <t>WAK12F2</t>
  </si>
  <si>
    <t>WAK12F3</t>
  </si>
  <si>
    <t>WAK12F4</t>
  </si>
  <si>
    <t>WAS781</t>
  </si>
  <si>
    <t>WIL12F1</t>
  </si>
  <si>
    <t>WIL12F2</t>
  </si>
  <si>
    <t>% Participating</t>
  </si>
  <si>
    <t>Customers</t>
  </si>
  <si>
    <t>http://opower.com/uploads/library/file/24/Opower_WP_Effective_Customer_Engagement.pdf</t>
  </si>
  <si>
    <r>
      <t xml:space="preserve">AMI can increase CVR savings </t>
    </r>
    <r>
      <rPr>
        <vertAlign val="subscript"/>
        <sz val="12"/>
        <rFont val="Calibri"/>
        <family val="2"/>
        <scheme val="minor"/>
      </rPr>
      <t>1</t>
    </r>
    <r>
      <rPr>
        <sz val="12"/>
        <rFont val="Calibri"/>
        <family val="2"/>
        <scheme val="minor"/>
      </rPr>
      <t xml:space="preserve"> is based on voltage alarming. Avista has 70 feeders with Integrated Volt Var Control (IVVC) which is an application that implements CVR for energy savings based on power flow and primary measurement points. Using power flow (IVVC) provides a good estimate of voltage, but requires us to assume a conservative minimum voltage at each meter since we don’t know the exact characteristics/loading of each transformer and secondary circuit. With voltage alarming at the meter level, we could set the IVVC system to a lower setpoint and verify each customer receives the appropriate voltage. Our estimation is that this could provide at least 0.5% additional energy savings over the 2% </t>
    </r>
    <r>
      <rPr>
        <vertAlign val="subscript"/>
        <sz val="12"/>
        <rFont val="Calibri"/>
        <family val="2"/>
        <scheme val="minor"/>
      </rPr>
      <t>2</t>
    </r>
    <r>
      <rPr>
        <sz val="12"/>
        <rFont val="Calibri"/>
        <family val="2"/>
        <scheme val="minor"/>
      </rPr>
      <t>IVVC is achieving today. The cost savings below are based on the same method used for SGIG/SGDP cost savings for CVR.</t>
    </r>
  </si>
  <si>
    <t>References</t>
  </si>
  <si>
    <t>Navigant Research, Avista Utilities’ Conservation Voltage Reduction Program (April 2014) - Reference No.: 164638</t>
  </si>
  <si>
    <t>Low-Cost CVR May Pay for Your AMI System. Jerry Jackson, Ph.D.,  Smart Grid Research Consortium</t>
  </si>
  <si>
    <t>Used ArcGis to associate meters to feeders and summed up usage for trailing 12 months (Nov 2013 - Oct 2014)</t>
  </si>
  <si>
    <t>Qualitative estimate of reduction on buffer that could exist with AMI alarming</t>
  </si>
  <si>
    <t>Calculation</t>
  </si>
  <si>
    <t>See Appendix Benefits CVR tab to see how this value was determined</t>
  </si>
  <si>
    <t>Avg of Tier 2 for residential and Tier 2 for Schedule 21</t>
  </si>
  <si>
    <t>Source or Reference</t>
  </si>
  <si>
    <t>Table 1: Shows which feeders have IVVC today, and the energy they use:</t>
  </si>
  <si>
    <t>Table 2</t>
  </si>
  <si>
    <r>
      <t xml:space="preserve">Estimated Reduction in voltage (CVR) </t>
    </r>
    <r>
      <rPr>
        <vertAlign val="subscript"/>
        <sz val="12"/>
        <rFont val="Calibri"/>
        <family val="2"/>
        <scheme val="minor"/>
      </rPr>
      <t>1-2</t>
    </r>
  </si>
  <si>
    <t xml:space="preserve">References </t>
  </si>
  <si>
    <t>Model 1</t>
  </si>
  <si>
    <t>Caluclation of total kWh by the customer groups modeled</t>
  </si>
  <si>
    <t>Number</t>
  </si>
  <si>
    <t>*  Customer counts obtained from Customer Information System</t>
  </si>
  <si>
    <t>*  % Participating estimates were based on qualitative assessments from literature and Avista Experience</t>
  </si>
  <si>
    <t>*  Based on a weighted average retail electric rate of $0.085 per kWh</t>
  </si>
  <si>
    <t>&lt;- Estimated reduction in retail load for these customer groups</t>
  </si>
  <si>
    <t>Monetary savings to customers</t>
  </si>
  <si>
    <t>kWh Savings</t>
  </si>
  <si>
    <r>
      <t>*  Based on an assumption of 3% percent reduction in energy use. References</t>
    </r>
    <r>
      <rPr>
        <vertAlign val="subscript"/>
        <sz val="12"/>
        <rFont val="Calibri"/>
        <family val="2"/>
      </rPr>
      <t xml:space="preserve"> 1-10 </t>
    </r>
    <r>
      <rPr>
        <sz val="12"/>
        <rFont val="Calibri"/>
        <family val="2"/>
      </rPr>
      <t xml:space="preserve"> (Reviewed literature to estimate a reasonable reduction)</t>
    </r>
  </si>
  <si>
    <t xml:space="preserve">There are two principal areas of energy efficiency savings enabled by the deployment of advanced meters, efficiency measures undertaken by the customer as a result of better understanding their patterns of energy use, and energy savings associated with the utility’s management of the electric distribution system.  </t>
  </si>
  <si>
    <t>Avoided Energy Purchased in kWh (from Utility CVR spreadsheet)</t>
  </si>
  <si>
    <t xml:space="preserve">Weighted Average Cost of Energy </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</si>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</sst>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0_);[Red]\(&quot;$&quot;#,##0.000\)"/>
    <numFmt numFmtId="166" formatCode="0.0%"/>
    <numFmt numFmtId="167" formatCode="[$-409]d/mmm/yy;@"/>
    <numFmt numFmtId="168" formatCode="&quot;$&quot;#,##0.0000_);[Red]\(&quot;$&quot;#,##0.0000\)"/>
  </numFmts>
  <fonts count="23">
    <font>
      <sz val="12"/>
      <name val="Courier"/>
    </font>
    <font>
      <sz val="11"/>
      <color theme="1"/>
      <name val="Calibri"/>
      <family val="2"/>
      <scheme val="minor"/>
    </font>
    <font>
      <b/>
      <sz val="11"/>
      <color theme="1"/>
      <name val="Calibri"/>
      <family val="2"/>
      <scheme val="minor"/>
    </font>
    <font>
      <sz val="12"/>
      <name val="Calibri"/>
      <family val="2"/>
    </font>
    <font>
      <b/>
      <sz val="12"/>
      <name val="Calibri"/>
      <family val="2"/>
    </font>
    <font>
      <sz val="10"/>
      <name val="Geneva"/>
    </font>
    <font>
      <sz val="12"/>
      <name val="Courier"/>
      <family val="3"/>
    </font>
    <font>
      <b/>
      <sz val="11"/>
      <name val="Calibri"/>
      <family val="2"/>
    </font>
    <font>
      <sz val="10.5"/>
      <name val="Consolas"/>
      <family val="3"/>
    </font>
    <font>
      <u/>
      <sz val="12"/>
      <color theme="10"/>
      <name val="Courier"/>
      <family val="3"/>
    </font>
    <font>
      <sz val="10"/>
      <color indexed="8"/>
      <name val="Arial"/>
      <family val="2"/>
    </font>
    <font>
      <sz val="11"/>
      <color indexed="8"/>
      <name val="Calibri"/>
      <family val="2"/>
    </font>
    <font>
      <b/>
      <sz val="12"/>
      <name val="Calibri"/>
      <family val="2"/>
      <scheme val="minor"/>
    </font>
    <font>
      <sz val="12"/>
      <name val="Calibri"/>
      <family val="2"/>
      <scheme val="minor"/>
    </font>
    <font>
      <sz val="10"/>
      <name val="Arial"/>
      <family val="2"/>
    </font>
    <font>
      <sz val="10"/>
      <name val="MS Sans Serif"/>
      <family val="2"/>
    </font>
    <font>
      <u/>
      <sz val="11"/>
      <color theme="10"/>
      <name val="Calibri"/>
      <family val="2"/>
    </font>
    <font>
      <vertAlign val="subscript"/>
      <sz val="12"/>
      <name val="Calibri"/>
      <family val="2"/>
      <scheme val="minor"/>
    </font>
    <font>
      <b/>
      <sz val="8"/>
      <color indexed="81"/>
      <name val="Tahoma"/>
      <family val="2"/>
    </font>
    <font>
      <b/>
      <sz val="16"/>
      <name val="Calibri"/>
      <family val="2"/>
    </font>
    <font>
      <b/>
      <sz val="18"/>
      <name val="Calibri"/>
      <family val="2"/>
    </font>
    <font>
      <vertAlign val="subscript"/>
      <sz val="12"/>
      <name val="Calibri"/>
      <family val="2"/>
    </font>
    <font>
      <sz val="10"/>
      <name val="Calibri"/>
      <family val="2"/>
    </font>
  </fonts>
  <fills count="1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0"/>
      </patternFill>
    </fill>
    <fill>
      <patternFill patternType="solid">
        <fgColor theme="4" tint="0.79998168889431442"/>
        <bgColor theme="4" tint="0.79998168889431442"/>
      </patternFill>
    </fill>
    <fill>
      <patternFill patternType="solid">
        <fgColor theme="2" tint="-0.249977111117893"/>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style="thin">
        <color theme="4" tint="0.39997558519241921"/>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59">
    <xf numFmtId="0" fontId="0" fillId="0" borderId="0"/>
    <xf numFmtId="43" fontId="6" fillId="0" borderId="0" applyFont="0" applyFill="0" applyBorder="0" applyAlignment="0" applyProtection="0"/>
    <xf numFmtId="8" fontId="5" fillId="0" borderId="0" applyFont="0" applyFill="0" applyBorder="0" applyAlignment="0" applyProtection="0"/>
    <xf numFmtId="9" fontId="6"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0" fontId="6" fillId="0" borderId="0"/>
    <xf numFmtId="0" fontId="10" fillId="0" borderId="0"/>
    <xf numFmtId="43" fontId="6" fillId="0" borderId="0" applyFont="0" applyFill="0" applyBorder="0" applyAlignment="0" applyProtection="0"/>
    <xf numFmtId="9" fontId="6" fillId="0" borderId="0" applyFon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8"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8"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8"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6"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6" fillId="0" borderId="0"/>
    <xf numFmtId="0" fontId="6" fillId="0" borderId="0"/>
    <xf numFmtId="0" fontId="1" fillId="0" borderId="0"/>
    <xf numFmtId="0" fontId="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5" fillId="0" borderId="0"/>
    <xf numFmtId="0" fontId="14"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0" fontId="6" fillId="2" borderId="1" applyNumberFormat="0" applyFont="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3" fillId="0" borderId="0" xfId="0" applyFont="1"/>
    <xf numFmtId="0" fontId="4" fillId="0" borderId="0" xfId="0" applyFont="1"/>
    <xf numFmtId="8" fontId="3" fillId="0" borderId="0" xfId="2" applyFont="1"/>
    <xf numFmtId="164" fontId="3" fillId="0" borderId="0" xfId="1" applyNumberFormat="1" applyFont="1"/>
    <xf numFmtId="165" fontId="3" fillId="0" borderId="0" xfId="2" applyNumberFormat="1" applyFont="1"/>
    <xf numFmtId="8" fontId="4" fillId="0" borderId="0" xfId="0" applyNumberFormat="1" applyFont="1"/>
    <xf numFmtId="0" fontId="3" fillId="0" borderId="0" xfId="0" applyFont="1" applyAlignment="1">
      <alignment horizontal="center"/>
    </xf>
    <xf numFmtId="164" fontId="3" fillId="0" borderId="0" xfId="0" applyNumberFormat="1" applyFont="1"/>
    <xf numFmtId="1" fontId="3" fillId="0" borderId="0" xfId="0" applyNumberFormat="1" applyFont="1"/>
    <xf numFmtId="6" fontId="4" fillId="0" borderId="0" xfId="2" applyNumberFormat="1" applyFont="1"/>
    <xf numFmtId="1" fontId="4" fillId="0" borderId="0" xfId="0" applyNumberFormat="1" applyFont="1"/>
    <xf numFmtId="9" fontId="4" fillId="0" borderId="0" xfId="3" applyFont="1" applyAlignment="1">
      <alignment horizontal="center"/>
    </xf>
    <xf numFmtId="9" fontId="3" fillId="0" borderId="0" xfId="3" applyFont="1" applyAlignment="1">
      <alignment horizontal="center"/>
    </xf>
    <xf numFmtId="9" fontId="4" fillId="0" borderId="0" xfId="0" applyNumberFormat="1" applyFont="1"/>
    <xf numFmtId="0" fontId="8" fillId="0" borderId="0" xfId="0" applyFont="1"/>
    <xf numFmtId="0" fontId="4" fillId="0" borderId="0" xfId="0" applyFont="1" applyAlignment="1">
      <alignment horizontal="center"/>
    </xf>
    <xf numFmtId="0" fontId="9" fillId="0" borderId="0" xfId="4" applyAlignment="1" applyProtection="1"/>
    <xf numFmtId="9" fontId="4" fillId="0" borderId="0" xfId="0" applyNumberFormat="1" applyFont="1" applyAlignment="1">
      <alignment horizontal="center"/>
    </xf>
    <xf numFmtId="0" fontId="11" fillId="15" borderId="2" xfId="5" applyFont="1" applyFill="1" applyBorder="1" applyAlignment="1">
      <alignment horizontal="center"/>
    </xf>
    <xf numFmtId="0" fontId="11" fillId="0" borderId="3" xfId="5" applyFont="1" applyFill="1" applyBorder="1" applyAlignment="1">
      <alignment wrapText="1"/>
    </xf>
    <xf numFmtId="164" fontId="11" fillId="0" borderId="3" xfId="1" applyNumberFormat="1" applyFont="1" applyFill="1" applyBorder="1" applyAlignment="1">
      <alignment horizontal="right" wrapText="1"/>
    </xf>
    <xf numFmtId="0" fontId="12" fillId="0" borderId="0" xfId="0" applyFont="1"/>
    <xf numFmtId="0" fontId="6" fillId="0" borderId="0" xfId="6"/>
    <xf numFmtId="0" fontId="11" fillId="15" borderId="2" xfId="7" applyFont="1" applyFill="1" applyBorder="1" applyAlignment="1">
      <alignment horizontal="center"/>
    </xf>
    <xf numFmtId="0" fontId="13" fillId="0" borderId="0" xfId="6" applyFont="1"/>
    <xf numFmtId="0" fontId="11" fillId="0" borderId="3" xfId="7" applyFont="1" applyFill="1" applyBorder="1" applyAlignment="1">
      <alignment wrapText="1"/>
    </xf>
    <xf numFmtId="0" fontId="11" fillId="0" borderId="3" xfId="7" applyFont="1" applyFill="1" applyBorder="1" applyAlignment="1">
      <alignment horizontal="right" wrapText="1"/>
    </xf>
    <xf numFmtId="0" fontId="13" fillId="0" borderId="0" xfId="6" applyFont="1" applyAlignment="1">
      <alignment horizontal="left" wrapText="1"/>
    </xf>
    <xf numFmtId="17" fontId="13" fillId="0" borderId="0" xfId="6" applyNumberFormat="1" applyFont="1" applyAlignment="1">
      <alignment horizontal="center"/>
    </xf>
    <xf numFmtId="0" fontId="13" fillId="0" borderId="0" xfId="6" applyFont="1" applyAlignment="1">
      <alignment horizontal="center"/>
    </xf>
    <xf numFmtId="0" fontId="13" fillId="0" borderId="0" xfId="6" applyFont="1" applyAlignment="1">
      <alignment horizontal="left"/>
    </xf>
    <xf numFmtId="164" fontId="13" fillId="0" borderId="0" xfId="8" applyNumberFormat="1" applyFont="1" applyAlignment="1">
      <alignment horizontal="center"/>
    </xf>
    <xf numFmtId="6" fontId="13" fillId="0" borderId="0" xfId="2" applyNumberFormat="1" applyFont="1" applyAlignment="1">
      <alignment horizontal="center"/>
    </xf>
    <xf numFmtId="0" fontId="6" fillId="0" borderId="0" xfId="6" applyFont="1"/>
    <xf numFmtId="166" fontId="13" fillId="0" borderId="0" xfId="9" applyNumberFormat="1" applyFont="1" applyAlignment="1">
      <alignment horizontal="center"/>
    </xf>
    <xf numFmtId="164" fontId="0" fillId="0" borderId="0" xfId="8" applyNumberFormat="1" applyFont="1"/>
    <xf numFmtId="0" fontId="2" fillId="16" borderId="4" xfId="6" applyFont="1" applyFill="1" applyBorder="1"/>
    <xf numFmtId="0" fontId="2" fillId="16" borderId="5" xfId="6" applyFont="1" applyFill="1" applyBorder="1" applyAlignment="1">
      <alignment horizontal="center"/>
    </xf>
    <xf numFmtId="0" fontId="2" fillId="16" borderId="6" xfId="6" applyFont="1" applyFill="1" applyBorder="1" applyAlignment="1">
      <alignment horizontal="center"/>
    </xf>
    <xf numFmtId="0" fontId="2" fillId="16" borderId="7" xfId="6" applyFont="1" applyFill="1" applyBorder="1" applyAlignment="1">
      <alignment horizontal="center"/>
    </xf>
    <xf numFmtId="0" fontId="2" fillId="16" borderId="8" xfId="6" applyFont="1" applyFill="1" applyBorder="1"/>
    <xf numFmtId="0" fontId="6" fillId="0" borderId="9" xfId="6" applyBorder="1" applyAlignment="1">
      <alignment horizontal="center"/>
    </xf>
    <xf numFmtId="164" fontId="0" fillId="0" borderId="9" xfId="8" applyNumberFormat="1" applyFont="1" applyBorder="1" applyAlignment="1">
      <alignment horizontal="center"/>
    </xf>
    <xf numFmtId="164" fontId="0" fillId="0" borderId="10" xfId="8" applyNumberFormat="1" applyFont="1" applyBorder="1" applyAlignment="1">
      <alignment horizontal="center"/>
    </xf>
    <xf numFmtId="9" fontId="0" fillId="0" borderId="11" xfId="9" applyFont="1" applyBorder="1" applyAlignment="1">
      <alignment horizontal="center"/>
    </xf>
    <xf numFmtId="9" fontId="0" fillId="0" borderId="9" xfId="9" applyFont="1" applyBorder="1" applyAlignment="1">
      <alignment horizontal="center"/>
    </xf>
    <xf numFmtId="9" fontId="0" fillId="0" borderId="10" xfId="9" applyFont="1" applyBorder="1" applyAlignment="1">
      <alignment horizontal="center"/>
    </xf>
    <xf numFmtId="0" fontId="2" fillId="16" borderId="12" xfId="6" applyFont="1" applyFill="1" applyBorder="1"/>
    <xf numFmtId="0" fontId="6" fillId="0" borderId="13" xfId="6" applyBorder="1" applyAlignment="1">
      <alignment horizontal="center"/>
    </xf>
    <xf numFmtId="164" fontId="0" fillId="0" borderId="13" xfId="8" applyNumberFormat="1" applyFont="1" applyBorder="1" applyAlignment="1">
      <alignment horizontal="center"/>
    </xf>
    <xf numFmtId="164" fontId="0" fillId="0" borderId="14" xfId="8" applyNumberFormat="1" applyFont="1" applyBorder="1" applyAlignment="1">
      <alignment horizontal="center"/>
    </xf>
    <xf numFmtId="9" fontId="0" fillId="0" borderId="15" xfId="9" applyFont="1" applyBorder="1" applyAlignment="1">
      <alignment horizontal="center"/>
    </xf>
    <xf numFmtId="9" fontId="0" fillId="0" borderId="13" xfId="9" applyFont="1" applyBorder="1" applyAlignment="1">
      <alignment horizontal="center"/>
    </xf>
    <xf numFmtId="9" fontId="0" fillId="0" borderId="14" xfId="9" applyFont="1" applyBorder="1" applyAlignment="1">
      <alignment horizontal="center"/>
    </xf>
    <xf numFmtId="0" fontId="12" fillId="0" borderId="0" xfId="6" applyFont="1"/>
    <xf numFmtId="6" fontId="13" fillId="0" borderId="0" xfId="2" applyNumberFormat="1" applyFont="1" applyAlignment="1">
      <alignment horizontal="left"/>
    </xf>
    <xf numFmtId="9" fontId="3" fillId="0" borderId="0" xfId="3" applyNumberFormat="1" applyFont="1" applyAlignment="1">
      <alignment horizontal="center"/>
    </xf>
    <xf numFmtId="0" fontId="4" fillId="17" borderId="0" xfId="0" applyFont="1" applyFill="1" applyAlignment="1">
      <alignment horizontal="center"/>
    </xf>
    <xf numFmtId="0" fontId="19" fillId="0" borderId="0" xfId="0" applyFont="1"/>
    <xf numFmtId="0" fontId="20" fillId="0" borderId="0" xfId="0" applyFont="1"/>
    <xf numFmtId="0" fontId="19" fillId="0" borderId="0" xfId="6" applyFont="1"/>
    <xf numFmtId="0" fontId="7" fillId="0" borderId="0" xfId="0" applyFont="1" applyAlignment="1">
      <alignment horizontal="left" wrapText="1"/>
    </xf>
    <xf numFmtId="0" fontId="7" fillId="0" borderId="0" xfId="0" applyFont="1" applyAlignment="1">
      <alignment horizontal="left"/>
    </xf>
    <xf numFmtId="0" fontId="3"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10" fontId="4" fillId="0" borderId="0" xfId="3" applyNumberFormat="1" applyFont="1" applyAlignment="1">
      <alignment horizontal="right"/>
    </xf>
    <xf numFmtId="168" fontId="13" fillId="0" borderId="0" xfId="2" applyNumberFormat="1" applyFont="1" applyAlignment="1">
      <alignment horizontal="center"/>
    </xf>
    <xf numFmtId="0" fontId="3" fillId="0" borderId="0" xfId="0" applyFont="1" applyAlignment="1">
      <alignment wrapText="1"/>
    </xf>
    <xf numFmtId="0" fontId="22" fillId="0" borderId="0" xfId="0" applyFont="1"/>
    <xf numFmtId="0" fontId="4" fillId="0" borderId="0" xfId="0" applyFont="1" applyAlignment="1">
      <alignment wrapText="1"/>
    </xf>
    <xf numFmtId="0" fontId="7" fillId="0" borderId="0" xfId="0" applyFont="1" applyAlignment="1">
      <alignment horizontal="left" wrapText="1"/>
    </xf>
    <xf numFmtId="0" fontId="7" fillId="0" borderId="0" xfId="0" applyFont="1" applyAlignment="1">
      <alignment horizontal="left"/>
    </xf>
    <xf numFmtId="0" fontId="22" fillId="0" borderId="0" xfId="0" applyFont="1" applyAlignment="1">
      <alignment horizontal="left" wrapText="1"/>
    </xf>
    <xf numFmtId="0" fontId="3" fillId="0" borderId="0" xfId="0" applyFont="1" applyAlignment="1">
      <alignment horizontal="left" wrapText="1"/>
    </xf>
    <xf numFmtId="0" fontId="13" fillId="0" borderId="0" xfId="6" applyFont="1" applyAlignment="1">
      <alignment horizontal="left" wrapText="1"/>
    </xf>
    <xf numFmtId="0" fontId="13" fillId="0" borderId="0" xfId="6" applyFont="1" applyAlignment="1">
      <alignment horizontal="left" vertical="center" wrapText="1"/>
    </xf>
    <xf numFmtId="0" fontId="6" fillId="0" borderId="0" xfId="6" applyAlignment="1">
      <alignment horizontal="left" wrapText="1"/>
    </xf>
  </cellXfs>
  <cellStyles count="459">
    <cellStyle name="20% - Accent1 2" xfId="10"/>
    <cellStyle name="20% - Accent1 2 2" xfId="11"/>
    <cellStyle name="20% - Accent1 2 2 2" xfId="12"/>
    <cellStyle name="20% - Accent1 2 2 2 2" xfId="13"/>
    <cellStyle name="20% - Accent1 2 2 3" xfId="14"/>
    <cellStyle name="20% - Accent1 2 3" xfId="15"/>
    <cellStyle name="20% - Accent1 2 3 2" xfId="16"/>
    <cellStyle name="20% - Accent1 2 4" xfId="17"/>
    <cellStyle name="20% - Accent2 2" xfId="18"/>
    <cellStyle name="20% - Accent2 2 2" xfId="19"/>
    <cellStyle name="20% - Accent2 2 2 2" xfId="20"/>
    <cellStyle name="20% - Accent2 2 3" xfId="21"/>
    <cellStyle name="20% - Accent2 3" xfId="22"/>
    <cellStyle name="20% - Accent2 3 2" xfId="23"/>
    <cellStyle name="20% - Accent2 4" xfId="24"/>
    <cellStyle name="20% - Accent3 2" xfId="25"/>
    <cellStyle name="20% - Accent3 2 2" xfId="26"/>
    <cellStyle name="20% - Accent3 2 2 2" xfId="27"/>
    <cellStyle name="20% - Accent3 2 2 2 2" xfId="28"/>
    <cellStyle name="20% - Accent3 2 2 3" xfId="29"/>
    <cellStyle name="20% - Accent3 2 3" xfId="30"/>
    <cellStyle name="20% - Accent3 2 3 2" xfId="31"/>
    <cellStyle name="20% - Accent3 2 4" xfId="32"/>
    <cellStyle name="20% - Accent4 2" xfId="33"/>
    <cellStyle name="20% - Accent4 2 2" xfId="34"/>
    <cellStyle name="20% - Accent4 2 2 2" xfId="35"/>
    <cellStyle name="20% - Accent4 2 3" xfId="36"/>
    <cellStyle name="20% - Accent4 3" xfId="37"/>
    <cellStyle name="20% - Accent4 3 2" xfId="38"/>
    <cellStyle name="20% - Accent4 4" xfId="39"/>
    <cellStyle name="20% - Accent5 2" xfId="40"/>
    <cellStyle name="20% - Accent5 2 2" xfId="41"/>
    <cellStyle name="20% - Accent5 2 2 2" xfId="42"/>
    <cellStyle name="20% - Accent5 2 2 2 2" xfId="43"/>
    <cellStyle name="20% - Accent5 2 2 3" xfId="44"/>
    <cellStyle name="20% - Accent5 2 3" xfId="45"/>
    <cellStyle name="20% - Accent5 2 3 2" xfId="46"/>
    <cellStyle name="20% - Accent5 2 4" xfId="47"/>
    <cellStyle name="20% - Accent5 3" xfId="48"/>
    <cellStyle name="20% - Accent5 3 2" xfId="49"/>
    <cellStyle name="20% - Accent5 3 2 2" xfId="50"/>
    <cellStyle name="20% - Accent5 3 3" xfId="51"/>
    <cellStyle name="20% - Accent5 4" xfId="52"/>
    <cellStyle name="20% - Accent5 4 2" xfId="53"/>
    <cellStyle name="20% - Accent5 5" xfId="54"/>
    <cellStyle name="20% - Accent6 2" xfId="55"/>
    <cellStyle name="20% - Accent6 2 2" xfId="56"/>
    <cellStyle name="20% - Accent6 2 2 2" xfId="57"/>
    <cellStyle name="20% - Accent6 2 3" xfId="58"/>
    <cellStyle name="20% - Accent6 3" xfId="59"/>
    <cellStyle name="20% - Accent6 3 2" xfId="60"/>
    <cellStyle name="20% - Accent6 4" xfId="61"/>
    <cellStyle name="40% - Accent1 2" xfId="62"/>
    <cellStyle name="40% - Accent1 2 2" xfId="63"/>
    <cellStyle name="40% - Accent1 2 2 2" xfId="64"/>
    <cellStyle name="40% - Accent1 2 2 2 2" xfId="65"/>
    <cellStyle name="40% - Accent1 2 2 3" xfId="66"/>
    <cellStyle name="40% - Accent1 2 3" xfId="67"/>
    <cellStyle name="40% - Accent1 2 3 2" xfId="68"/>
    <cellStyle name="40% - Accent1 2 4" xfId="69"/>
    <cellStyle name="40% - Accent2 2" xfId="70"/>
    <cellStyle name="40% - Accent2 2 2" xfId="71"/>
    <cellStyle name="40% - Accent2 2 2 2" xfId="72"/>
    <cellStyle name="40% - Accent2 2 3" xfId="73"/>
    <cellStyle name="40% - Accent2 3" xfId="74"/>
    <cellStyle name="40% - Accent2 3 2" xfId="75"/>
    <cellStyle name="40% - Accent2 4" xfId="76"/>
    <cellStyle name="40% - Accent3 2" xfId="77"/>
    <cellStyle name="40% - Accent3 2 2" xfId="78"/>
    <cellStyle name="40% - Accent3 2 2 2" xfId="79"/>
    <cellStyle name="40% - Accent3 2 3" xfId="80"/>
    <cellStyle name="40% - Accent3 3" xfId="81"/>
    <cellStyle name="40% - Accent3 3 2" xfId="82"/>
    <cellStyle name="40% - Accent3 4" xfId="83"/>
    <cellStyle name="40% - Accent4 2" xfId="84"/>
    <cellStyle name="40% - Accent4 2 2" xfId="85"/>
    <cellStyle name="40% - Accent4 2 2 2" xfId="86"/>
    <cellStyle name="40% - Accent4 2 2 2 2" xfId="87"/>
    <cellStyle name="40% - Accent4 2 2 3" xfId="88"/>
    <cellStyle name="40% - Accent4 2 3" xfId="89"/>
    <cellStyle name="40% - Accent4 2 3 2" xfId="90"/>
    <cellStyle name="40% - Accent4 2 4" xfId="91"/>
    <cellStyle name="40% - Accent4 3" xfId="92"/>
    <cellStyle name="40% - Accent5 2" xfId="93"/>
    <cellStyle name="40% - Accent5 2 2" xfId="94"/>
    <cellStyle name="40% - Accent5 2 2 2" xfId="95"/>
    <cellStyle name="40% - Accent5 2 2 2 2" xfId="96"/>
    <cellStyle name="40% - Accent5 2 2 3" xfId="97"/>
    <cellStyle name="40% - Accent5 2 3" xfId="98"/>
    <cellStyle name="40% - Accent5 2 3 2" xfId="99"/>
    <cellStyle name="40% - Accent5 2 4" xfId="100"/>
    <cellStyle name="40% - Accent5 3" xfId="101"/>
    <cellStyle name="40% - Accent5 3 2" xfId="102"/>
    <cellStyle name="40% - Accent5 3 2 2" xfId="103"/>
    <cellStyle name="40% - Accent5 3 2 2 2" xfId="104"/>
    <cellStyle name="40% - Accent5 3 2 3" xfId="105"/>
    <cellStyle name="40% - Accent5 3 3" xfId="106"/>
    <cellStyle name="40% - Accent5 3 3 2" xfId="107"/>
    <cellStyle name="40% - Accent5 3 4" xfId="108"/>
    <cellStyle name="40% - Accent5 4" xfId="109"/>
    <cellStyle name="40% - Accent6 2" xfId="110"/>
    <cellStyle name="40% - Accent6 2 2" xfId="111"/>
    <cellStyle name="40% - Accent6 2 2 2" xfId="112"/>
    <cellStyle name="40% - Accent6 2 3" xfId="113"/>
    <cellStyle name="40% - Accent6 3" xfId="114"/>
    <cellStyle name="40% - Accent6 3 2" xfId="115"/>
    <cellStyle name="40% - Accent6 4" xfId="116"/>
    <cellStyle name="Comma" xfId="1" builtinId="3"/>
    <cellStyle name="Comma 10" xfId="8"/>
    <cellStyle name="Comma 11" xfId="117"/>
    <cellStyle name="Comma 2" xfId="118"/>
    <cellStyle name="Comma 2 2" xfId="119"/>
    <cellStyle name="Comma 2 2 2" xfId="120"/>
    <cellStyle name="Comma 2 2 2 2" xfId="121"/>
    <cellStyle name="Comma 2 2 2 2 2" xfId="122"/>
    <cellStyle name="Comma 2 2 2 3" xfId="123"/>
    <cellStyle name="Comma 2 2 3" xfId="124"/>
    <cellStyle name="Comma 2 2 3 2" xfId="125"/>
    <cellStyle name="Comma 2 2 4" xfId="126"/>
    <cellStyle name="Comma 2 3" xfId="127"/>
    <cellStyle name="Comma 2 3 2" xfId="128"/>
    <cellStyle name="Comma 2 3 2 2" xfId="129"/>
    <cellStyle name="Comma 2 3 2 2 2" xfId="130"/>
    <cellStyle name="Comma 2 3 2 3" xfId="131"/>
    <cellStyle name="Comma 2 3 3" xfId="132"/>
    <cellStyle name="Comma 2 3 3 2" xfId="133"/>
    <cellStyle name="Comma 2 3 4" xfId="134"/>
    <cellStyle name="Comma 2 4" xfId="135"/>
    <cellStyle name="Comma 2 4 2" xfId="136"/>
    <cellStyle name="Comma 2 4 2 2" xfId="137"/>
    <cellStyle name="Comma 2 4 3" xfId="138"/>
    <cellStyle name="Comma 2 5" xfId="139"/>
    <cellStyle name="Comma 2 5 2" xfId="140"/>
    <cellStyle name="Comma 2 6" xfId="141"/>
    <cellStyle name="Comma 3" xfId="142"/>
    <cellStyle name="Comma 3 2" xfId="143"/>
    <cellStyle name="Comma 3 2 2" xfId="144"/>
    <cellStyle name="Comma 3 2 2 2" xfId="145"/>
    <cellStyle name="Comma 3 2 2 2 2" xfId="146"/>
    <cellStyle name="Comma 3 2 2 3" xfId="147"/>
    <cellStyle name="Comma 3 2 3" xfId="148"/>
    <cellStyle name="Comma 3 2 3 2" xfId="149"/>
    <cellStyle name="Comma 3 2 4" xfId="150"/>
    <cellStyle name="Comma 4" xfId="151"/>
    <cellStyle name="Comma 4 2" xfId="152"/>
    <cellStyle name="Comma 4 2 2" xfId="153"/>
    <cellStyle name="Comma 4 2 2 2" xfId="154"/>
    <cellStyle name="Comma 4 2 3" xfId="155"/>
    <cellStyle name="Comma 4 3" xfId="156"/>
    <cellStyle name="Comma 4 3 2" xfId="157"/>
    <cellStyle name="Comma 4 4" xfId="158"/>
    <cellStyle name="Comma 5" xfId="159"/>
    <cellStyle name="Comma 5 2" xfId="160"/>
    <cellStyle name="Comma 5 3" xfId="161"/>
    <cellStyle name="Comma 5 3 2" xfId="162"/>
    <cellStyle name="Comma 5 3 2 2" xfId="163"/>
    <cellStyle name="Comma 5 3 3" xfId="164"/>
    <cellStyle name="Comma 5 4" xfId="165"/>
    <cellStyle name="Comma 5 4 2" xfId="166"/>
    <cellStyle name="Comma 5 5" xfId="167"/>
    <cellStyle name="Comma 6" xfId="168"/>
    <cellStyle name="Comma 6 2" xfId="169"/>
    <cellStyle name="Comma 6 2 2" xfId="170"/>
    <cellStyle name="Comma 6 2 2 2" xfId="171"/>
    <cellStyle name="Comma 6 2 3" xfId="172"/>
    <cellStyle name="Comma 6 3" xfId="173"/>
    <cellStyle name="Comma 6 3 2" xfId="174"/>
    <cellStyle name="Comma 6 4" xfId="175"/>
    <cellStyle name="Comma 7" xfId="176"/>
    <cellStyle name="Comma 7 2" xfId="177"/>
    <cellStyle name="Comma 7 2 2" xfId="178"/>
    <cellStyle name="Comma 7 2 2 2" xfId="179"/>
    <cellStyle name="Comma 7 2 3" xfId="180"/>
    <cellStyle name="Comma 7 3" xfId="181"/>
    <cellStyle name="Comma 7 3 2" xfId="182"/>
    <cellStyle name="Comma 7 4" xfId="183"/>
    <cellStyle name="Comma 8" xfId="184"/>
    <cellStyle name="Comma 9" xfId="185"/>
    <cellStyle name="Comma 9 2" xfId="186"/>
    <cellStyle name="Comma 9 2 2" xfId="187"/>
    <cellStyle name="Comma 9 3" xfId="188"/>
    <cellStyle name="Currency" xfId="2" builtinId="4"/>
    <cellStyle name="Currency 10" xfId="189"/>
    <cellStyle name="Currency 11" xfId="190"/>
    <cellStyle name="Currency 2" xfId="191"/>
    <cellStyle name="Currency 2 2" xfId="192"/>
    <cellStyle name="Currency 2 2 2" xfId="193"/>
    <cellStyle name="Currency 2 2 2 2" xfId="194"/>
    <cellStyle name="Currency 2 2 3" xfId="195"/>
    <cellStyle name="Currency 2 3" xfId="196"/>
    <cellStyle name="Currency 2 3 2" xfId="197"/>
    <cellStyle name="Currency 2 4" xfId="198"/>
    <cellStyle name="Currency 3" xfId="199"/>
    <cellStyle name="Currency 3 2" xfId="200"/>
    <cellStyle name="Currency 4" xfId="201"/>
    <cellStyle name="Currency 4 2" xfId="202"/>
    <cellStyle name="Currency 4 2 2" xfId="203"/>
    <cellStyle name="Currency 4 2 2 2" xfId="204"/>
    <cellStyle name="Currency 4 2 3" xfId="205"/>
    <cellStyle name="Currency 4 3" xfId="206"/>
    <cellStyle name="Currency 4 3 2" xfId="207"/>
    <cellStyle name="Currency 4 4" xfId="208"/>
    <cellStyle name="Currency 5" xfId="209"/>
    <cellStyle name="Currency 5 2" xfId="210"/>
    <cellStyle name="Currency 5 2 2" xfId="211"/>
    <cellStyle name="Currency 5 2 2 2" xfId="212"/>
    <cellStyle name="Currency 5 2 3" xfId="213"/>
    <cellStyle name="Currency 5 3" xfId="214"/>
    <cellStyle name="Currency 5 3 2" xfId="215"/>
    <cellStyle name="Currency 5 4" xfId="216"/>
    <cellStyle name="Currency 6" xfId="217"/>
    <cellStyle name="Currency 7" xfId="218"/>
    <cellStyle name="Currency 7 2" xfId="219"/>
    <cellStyle name="Currency 7 2 2" xfId="220"/>
    <cellStyle name="Currency 7 3" xfId="221"/>
    <cellStyle name="Currency 8" xfId="222"/>
    <cellStyle name="Currency 9" xfId="223"/>
    <cellStyle name="Currency 9 2" xfId="224"/>
    <cellStyle name="Hyperlink" xfId="4" builtinId="8"/>
    <cellStyle name="Hyperlink 2" xfId="225"/>
    <cellStyle name="Normal" xfId="0" builtinId="0"/>
    <cellStyle name="Normal 10" xfId="226"/>
    <cellStyle name="Normal 10 2" xfId="227"/>
    <cellStyle name="Normal 10 2 2" xfId="228"/>
    <cellStyle name="Normal 10 2 2 2" xfId="229"/>
    <cellStyle name="Normal 10 2 2 2 2" xfId="230"/>
    <cellStyle name="Normal 10 2 2 3" xfId="231"/>
    <cellStyle name="Normal 10 2 3" xfId="232"/>
    <cellStyle name="Normal 10 2 3 2" xfId="233"/>
    <cellStyle name="Normal 10 2 4" xfId="234"/>
    <cellStyle name="Normal 10 3" xfId="235"/>
    <cellStyle name="Normal 10 3 2" xfId="236"/>
    <cellStyle name="Normal 10 3 2 2" xfId="237"/>
    <cellStyle name="Normal 10 3 3" xfId="238"/>
    <cellStyle name="Normal 10 4" xfId="239"/>
    <cellStyle name="Normal 10 4 2" xfId="240"/>
    <cellStyle name="Normal 10 5" xfId="241"/>
    <cellStyle name="Normal 11" xfId="242"/>
    <cellStyle name="Normal 11 2" xfId="243"/>
    <cellStyle name="Normal 11 2 2" xfId="244"/>
    <cellStyle name="Normal 11 2 2 2" xfId="245"/>
    <cellStyle name="Normal 11 2 3" xfId="246"/>
    <cellStyle name="Normal 11 3" xfId="247"/>
    <cellStyle name="Normal 11 3 2" xfId="248"/>
    <cellStyle name="Normal 11 4" xfId="249"/>
    <cellStyle name="Normal 12" xfId="6"/>
    <cellStyle name="Normal 13" xfId="250"/>
    <cellStyle name="Normal 13 2" xfId="251"/>
    <cellStyle name="Normal 13 2 2" xfId="252"/>
    <cellStyle name="Normal 13 2 2 2" xfId="253"/>
    <cellStyle name="Normal 13 2 3" xfId="254"/>
    <cellStyle name="Normal 13 3" xfId="255"/>
    <cellStyle name="Normal 13 3 2" xfId="256"/>
    <cellStyle name="Normal 13 4" xfId="257"/>
    <cellStyle name="Normal 14" xfId="258"/>
    <cellStyle name="Normal 14 2" xfId="259"/>
    <cellStyle name="Normal 14 2 2" xfId="260"/>
    <cellStyle name="Normal 14 2 2 2" xfId="261"/>
    <cellStyle name="Normal 14 2 2 2 2" xfId="262"/>
    <cellStyle name="Normal 14 2 2 3" xfId="263"/>
    <cellStyle name="Normal 14 2 3" xfId="264"/>
    <cellStyle name="Normal 14 2 3 2" xfId="265"/>
    <cellStyle name="Normal 14 2 4" xfId="266"/>
    <cellStyle name="Normal 14 3" xfId="267"/>
    <cellStyle name="Normal 14 3 2" xfId="268"/>
    <cellStyle name="Normal 14 3 2 2" xfId="269"/>
    <cellStyle name="Normal 14 3 3" xfId="270"/>
    <cellStyle name="Normal 14 4" xfId="271"/>
    <cellStyle name="Normal 14 4 2" xfId="272"/>
    <cellStyle name="Normal 14 5" xfId="273"/>
    <cellStyle name="Normal 15" xfId="274"/>
    <cellStyle name="Normal 15 2" xfId="275"/>
    <cellStyle name="Normal 15 2 2" xfId="276"/>
    <cellStyle name="Normal 15 2 2 2" xfId="277"/>
    <cellStyle name="Normal 15 2 3" xfId="278"/>
    <cellStyle name="Normal 15 3" xfId="279"/>
    <cellStyle name="Normal 15 3 2" xfId="280"/>
    <cellStyle name="Normal 15 4" xfId="281"/>
    <cellStyle name="Normal 16" xfId="282"/>
    <cellStyle name="Normal 17" xfId="283"/>
    <cellStyle name="Normal 17 2" xfId="284"/>
    <cellStyle name="Normal 17 2 2" xfId="285"/>
    <cellStyle name="Normal 17 3" xfId="286"/>
    <cellStyle name="Normal 18" xfId="287"/>
    <cellStyle name="Normal 18 2" xfId="288"/>
    <cellStyle name="Normal 18 2 2" xfId="289"/>
    <cellStyle name="Normal 18 3" xfId="290"/>
    <cellStyle name="Normal 19" xfId="291"/>
    <cellStyle name="Normal 19 2" xfId="292"/>
    <cellStyle name="Normal 2" xfId="293"/>
    <cellStyle name="Normal 2 2" xfId="294"/>
    <cellStyle name="Normal 2 3" xfId="295"/>
    <cellStyle name="Normal 2 3 2" xfId="296"/>
    <cellStyle name="Normal 2 3 2 2" xfId="297"/>
    <cellStyle name="Normal 2 3 2 2 2" xfId="298"/>
    <cellStyle name="Normal 2 3 2 3" xfId="299"/>
    <cellStyle name="Normal 2 3 3" xfId="300"/>
    <cellStyle name="Normal 2 3 3 2" xfId="301"/>
    <cellStyle name="Normal 2 3 4" xfId="302"/>
    <cellStyle name="Normal 2 4" xfId="303"/>
    <cellStyle name="Normal 20" xfId="304"/>
    <cellStyle name="Normal 20 2" xfId="305"/>
    <cellStyle name="Normal 21" xfId="306"/>
    <cellStyle name="Normal 22" xfId="307"/>
    <cellStyle name="Normal 23" xfId="308"/>
    <cellStyle name="Normal 24" xfId="309"/>
    <cellStyle name="Normal 25" xfId="310"/>
    <cellStyle name="Normal 3" xfId="311"/>
    <cellStyle name="Normal 3 2" xfId="312"/>
    <cellStyle name="Normal 3 2 2" xfId="313"/>
    <cellStyle name="Normal 3 2 2 2" xfId="314"/>
    <cellStyle name="Normal 3 2 2 2 2" xfId="315"/>
    <cellStyle name="Normal 3 2 2 2 2 2" xfId="316"/>
    <cellStyle name="Normal 3 2 2 2 3" xfId="317"/>
    <cellStyle name="Normal 3 2 2 3" xfId="318"/>
    <cellStyle name="Normal 3 2 2 3 2" xfId="319"/>
    <cellStyle name="Normal 3 2 2 4" xfId="320"/>
    <cellStyle name="Normal 3 2 3" xfId="321"/>
    <cellStyle name="Normal 3 2 3 2" xfId="322"/>
    <cellStyle name="Normal 3 2 3 2 2" xfId="323"/>
    <cellStyle name="Normal 3 2 3 2 2 2" xfId="324"/>
    <cellStyle name="Normal 3 2 3 2 3" xfId="325"/>
    <cellStyle name="Normal 3 2 3 3" xfId="326"/>
    <cellStyle name="Normal 3 2 3 3 2" xfId="327"/>
    <cellStyle name="Normal 3 2 3 4" xfId="328"/>
    <cellStyle name="Normal 3 2 4" xfId="329"/>
    <cellStyle name="Normal 3 2 4 2" xfId="330"/>
    <cellStyle name="Normal 3 2 4 2 2" xfId="331"/>
    <cellStyle name="Normal 3 2 4 3" xfId="332"/>
    <cellStyle name="Normal 3 2 5" xfId="333"/>
    <cellStyle name="Normal 3 2 5 2" xfId="334"/>
    <cellStyle name="Normal 3 2 6" xfId="335"/>
    <cellStyle name="Normal 3 3" xfId="336"/>
    <cellStyle name="Normal 3 3 2" xfId="337"/>
    <cellStyle name="Normal 3 3 2 2" xfId="338"/>
    <cellStyle name="Normal 3 3 2 2 2" xfId="339"/>
    <cellStyle name="Normal 3 3 2 3" xfId="340"/>
    <cellStyle name="Normal 3 3 3" xfId="341"/>
    <cellStyle name="Normal 3 3 3 2" xfId="342"/>
    <cellStyle name="Normal 3 3 4" xfId="343"/>
    <cellStyle name="Normal 4" xfId="344"/>
    <cellStyle name="Normal 4 2" xfId="345"/>
    <cellStyle name="Normal 4 3" xfId="346"/>
    <cellStyle name="Normal 4 3 2" xfId="347"/>
    <cellStyle name="Normal 4 3 2 2" xfId="348"/>
    <cellStyle name="Normal 4 3 2 2 2" xfId="349"/>
    <cellStyle name="Normal 4 3 2 3" xfId="350"/>
    <cellStyle name="Normal 4 3 3" xfId="351"/>
    <cellStyle name="Normal 4 3 3 2" xfId="352"/>
    <cellStyle name="Normal 4 3 4" xfId="353"/>
    <cellStyle name="Normal 5" xfId="354"/>
    <cellStyle name="Normal 5 2" xfId="355"/>
    <cellStyle name="Normal 5 2 2" xfId="356"/>
    <cellStyle name="Normal 5 2 2 2" xfId="357"/>
    <cellStyle name="Normal 5 2 2 2 2" xfId="358"/>
    <cellStyle name="Normal 5 2 2 3" xfId="359"/>
    <cellStyle name="Normal 5 2 3" xfId="360"/>
    <cellStyle name="Normal 5 2 3 2" xfId="361"/>
    <cellStyle name="Normal 5 2 4" xfId="362"/>
    <cellStyle name="Normal 6" xfId="363"/>
    <cellStyle name="Normal 6 2" xfId="364"/>
    <cellStyle name="Normal 6 2 2" xfId="365"/>
    <cellStyle name="Normal 6 2 2 2" xfId="366"/>
    <cellStyle name="Normal 6 2 2 2 2" xfId="367"/>
    <cellStyle name="Normal 6 2 2 3" xfId="368"/>
    <cellStyle name="Normal 6 2 3" xfId="369"/>
    <cellStyle name="Normal 6 2 3 2" xfId="370"/>
    <cellStyle name="Normal 6 2 4" xfId="371"/>
    <cellStyle name="Normal 7" xfId="372"/>
    <cellStyle name="Normal 7 2" xfId="373"/>
    <cellStyle name="Normal 7 2 2" xfId="374"/>
    <cellStyle name="Normal 7 2 2 2" xfId="375"/>
    <cellStyle name="Normal 7 2 2 2 2" xfId="376"/>
    <cellStyle name="Normal 7 2 2 3" xfId="377"/>
    <cellStyle name="Normal 7 2 3" xfId="378"/>
    <cellStyle name="Normal 7 2 3 2" xfId="379"/>
    <cellStyle name="Normal 7 2 4" xfId="380"/>
    <cellStyle name="Normal 8" xfId="381"/>
    <cellStyle name="Normal 9" xfId="382"/>
    <cellStyle name="Normal_Energy Efficiency" xfId="5"/>
    <cellStyle name="Normal_Sheet1" xfId="7"/>
    <cellStyle name="Note 2" xfId="383"/>
    <cellStyle name="Note 2 2" xfId="384"/>
    <cellStyle name="Note 2 2 2" xfId="385"/>
    <cellStyle name="Note 2 2 2 2" xfId="386"/>
    <cellStyle name="Note 2 2 3" xfId="387"/>
    <cellStyle name="Note 2 3" xfId="388"/>
    <cellStyle name="Note 2 3 2" xfId="389"/>
    <cellStyle name="Note 2 4" xfId="390"/>
    <cellStyle name="Note 3" xfId="391"/>
    <cellStyle name="Note 4" xfId="392"/>
    <cellStyle name="Note 5" xfId="393"/>
    <cellStyle name="Percent" xfId="3" builtinId="5"/>
    <cellStyle name="Percent 10" xfId="9"/>
    <cellStyle name="Percent 11" xfId="394"/>
    <cellStyle name="Percent 12" xfId="395"/>
    <cellStyle name="Percent 2" xfId="396"/>
    <cellStyle name="Percent 2 2" xfId="397"/>
    <cellStyle name="Percent 2 2 2" xfId="398"/>
    <cellStyle name="Percent 2 2 2 2" xfId="399"/>
    <cellStyle name="Percent 2 2 2 2 2" xfId="400"/>
    <cellStyle name="Percent 2 2 2 3" xfId="401"/>
    <cellStyle name="Percent 2 2 3" xfId="402"/>
    <cellStyle name="Percent 2 2 3 2" xfId="403"/>
    <cellStyle name="Percent 2 2 4" xfId="404"/>
    <cellStyle name="Percent 2 3" xfId="405"/>
    <cellStyle name="Percent 2 3 2" xfId="406"/>
    <cellStyle name="Percent 2 3 2 2" xfId="407"/>
    <cellStyle name="Percent 2 3 2 2 2" xfId="408"/>
    <cellStyle name="Percent 2 3 2 3" xfId="409"/>
    <cellStyle name="Percent 2 3 3" xfId="410"/>
    <cellStyle name="Percent 2 3 3 2" xfId="411"/>
    <cellStyle name="Percent 2 3 4" xfId="412"/>
    <cellStyle name="Percent 2 4" xfId="413"/>
    <cellStyle name="Percent 2 4 2" xfId="414"/>
    <cellStyle name="Percent 2 4 2 2" xfId="415"/>
    <cellStyle name="Percent 2 4 3" xfId="416"/>
    <cellStyle name="Percent 2 5" xfId="417"/>
    <cellStyle name="Percent 2 5 2" xfId="418"/>
    <cellStyle name="Percent 2 6" xfId="419"/>
    <cellStyle name="Percent 3" xfId="420"/>
    <cellStyle name="Percent 3 2" xfId="421"/>
    <cellStyle name="Percent 3 2 2" xfId="422"/>
    <cellStyle name="Percent 3 2 2 2" xfId="423"/>
    <cellStyle name="Percent 3 2 2 2 2" xfId="424"/>
    <cellStyle name="Percent 3 2 2 3" xfId="425"/>
    <cellStyle name="Percent 3 2 3" xfId="426"/>
    <cellStyle name="Percent 3 2 3 2" xfId="427"/>
    <cellStyle name="Percent 3 2 4" xfId="428"/>
    <cellStyle name="Percent 4" xfId="429"/>
    <cellStyle name="Percent 4 2" xfId="430"/>
    <cellStyle name="Percent 4 2 2" xfId="431"/>
    <cellStyle name="Percent 4 2 2 2" xfId="432"/>
    <cellStyle name="Percent 4 2 3" xfId="433"/>
    <cellStyle name="Percent 4 3" xfId="434"/>
    <cellStyle name="Percent 4 3 2" xfId="435"/>
    <cellStyle name="Percent 4 4" xfId="436"/>
    <cellStyle name="Percent 5" xfId="437"/>
    <cellStyle name="Percent 5 2" xfId="438"/>
    <cellStyle name="Percent 5 2 2" xfId="439"/>
    <cellStyle name="Percent 5 2 2 2" xfId="440"/>
    <cellStyle name="Percent 5 2 3" xfId="441"/>
    <cellStyle name="Percent 5 3" xfId="442"/>
    <cellStyle name="Percent 5 3 2" xfId="443"/>
    <cellStyle name="Percent 5 4" xfId="444"/>
    <cellStyle name="Percent 6" xfId="445"/>
    <cellStyle name="Percent 7" xfId="446"/>
    <cellStyle name="Percent 7 2" xfId="447"/>
    <cellStyle name="Percent 7 2 2" xfId="448"/>
    <cellStyle name="Percent 7 2 2 2" xfId="449"/>
    <cellStyle name="Percent 7 2 3" xfId="450"/>
    <cellStyle name="Percent 7 3" xfId="451"/>
    <cellStyle name="Percent 7 3 2" xfId="452"/>
    <cellStyle name="Percent 7 4" xfId="453"/>
    <cellStyle name="Percent 8" xfId="454"/>
    <cellStyle name="Percent 9" xfId="455"/>
    <cellStyle name="Percent 9 2" xfId="456"/>
    <cellStyle name="Percent 9 2 2" xfId="457"/>
    <cellStyle name="Percent 9 3" xfId="4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53</xdr:row>
      <xdr:rowOff>9111</xdr:rowOff>
    </xdr:from>
    <xdr:to>
      <xdr:col>9</xdr:col>
      <xdr:colOff>624923</xdr:colOff>
      <xdr:row>69</xdr:row>
      <xdr:rowOff>9112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10561154"/>
          <a:ext cx="7482923" cy="3180522"/>
        </a:xfrm>
        <a:prstGeom prst="rect">
          <a:avLst/>
        </a:prstGeom>
        <a:noFill/>
        <a:ln w="1">
          <a:noFill/>
          <a:miter lim="800000"/>
          <a:headEnd/>
          <a:tailEnd type="none" w="med" len="med"/>
        </a:ln>
        <a:effectLst/>
      </xdr:spPr>
    </xdr:pic>
    <xdr:clientData/>
  </xdr:twoCellAnchor>
  <xdr:twoCellAnchor editAs="oneCell">
    <xdr:from>
      <xdr:col>0</xdr:col>
      <xdr:colOff>0</xdr:colOff>
      <xdr:row>68</xdr:row>
      <xdr:rowOff>149086</xdr:rowOff>
    </xdr:from>
    <xdr:to>
      <xdr:col>9</xdr:col>
      <xdr:colOff>667053</xdr:colOff>
      <xdr:row>96</xdr:row>
      <xdr:rowOff>190500</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3682869"/>
          <a:ext cx="7525053" cy="5607327"/>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dvanced%20Metering/AMI%20Washington/Project%20Initiation/Meter%20Hardware%20Budget%20(version%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power.com/uploads/library/file/24/Opower_WP_Effective_Customer_Engagement.pdf" TargetMode="External"/><Relationship Id="rId2" Type="http://schemas.openxmlformats.org/officeDocument/2006/relationships/hyperlink" Target="http://www.bchydro.com/content/dam/BCHydro/customer-portal/documents/projects/smart-metering/smi-program-business-case.pdf" TargetMode="External"/><Relationship Id="rId1" Type="http://schemas.openxmlformats.org/officeDocument/2006/relationships/hyperlink" Target="http://finance-commerce.com/2014/09/sustainable-reducing-energy-use-through-behavioral-scienc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intelligentutility.com/article/12/02/behavioral-approaches-energy-conservation-pay&amp;utm_medium=eNL&amp;utm_campaign=IU_DAILY2&amp;utm_term=Original-Membe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smartgridresearchconsortium.org/amicvr.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59"/>
  <sheetViews>
    <sheetView showWhiteSpace="0" view="pageLayout" zoomScale="60" zoomScaleNormal="115" zoomScalePageLayoutView="60" workbookViewId="0">
      <selection activeCell="A158" sqref="A99:XFD158"/>
    </sheetView>
  </sheetViews>
  <sheetFormatPr defaultColWidth="8.9140625" defaultRowHeight="15.6"/>
  <cols>
    <col min="1" max="1" width="3" style="1" customWidth="1"/>
    <col min="2" max="2" width="3.4140625" style="1" customWidth="1"/>
    <col min="3" max="3" width="4.9140625" style="2" customWidth="1"/>
    <col min="4" max="4" width="3.33203125" style="1" customWidth="1"/>
    <col min="5" max="5" width="13.9140625" style="1" customWidth="1"/>
    <col min="6" max="6" width="9" style="1" bestFit="1" customWidth="1"/>
    <col min="7" max="7" width="14.08203125" style="1" customWidth="1"/>
    <col min="8" max="8" width="13.08203125" style="1" bestFit="1" customWidth="1"/>
    <col min="9" max="9" width="15.08203125" style="1" customWidth="1"/>
    <col min="10" max="16" width="8.9140625" style="1"/>
    <col min="17" max="17" width="11" style="1" bestFit="1" customWidth="1"/>
    <col min="18" max="16384" width="8.9140625" style="1"/>
  </cols>
  <sheetData>
    <row r="1" spans="1:17" ht="23.4">
      <c r="A1" s="60" t="s">
        <v>0</v>
      </c>
      <c r="B1" s="69"/>
      <c r="C1" s="71"/>
      <c r="D1" s="69"/>
      <c r="E1" s="69"/>
      <c r="F1" s="69"/>
      <c r="G1" s="69"/>
      <c r="H1" s="69"/>
      <c r="I1" s="69"/>
      <c r="J1" s="69"/>
      <c r="K1" s="69"/>
      <c r="L1" s="69"/>
      <c r="M1" s="69"/>
      <c r="N1" s="69"/>
      <c r="O1" s="69"/>
      <c r="P1" s="69"/>
      <c r="Q1" s="69"/>
    </row>
    <row r="2" spans="1:17" s="70" customFormat="1" ht="30.6" customHeight="1">
      <c r="B2" s="74" t="s">
        <v>288</v>
      </c>
      <c r="C2" s="74"/>
      <c r="D2" s="74"/>
      <c r="E2" s="74"/>
      <c r="F2" s="74"/>
      <c r="G2" s="74"/>
      <c r="H2" s="74"/>
      <c r="I2" s="74"/>
      <c r="J2" s="74"/>
      <c r="K2" s="74"/>
      <c r="L2" s="74"/>
      <c r="M2" s="74"/>
      <c r="N2" s="74"/>
      <c r="O2" s="74"/>
      <c r="P2" s="74"/>
      <c r="Q2" s="74"/>
    </row>
    <row r="4" spans="1:17" ht="21">
      <c r="B4" s="59" t="s">
        <v>1</v>
      </c>
      <c r="I4" s="3" t="s">
        <v>273</v>
      </c>
    </row>
    <row r="5" spans="1:17">
      <c r="C5" s="2">
        <v>1</v>
      </c>
      <c r="D5" s="1" t="s">
        <v>289</v>
      </c>
      <c r="H5" s="4">
        <f>'Appendix Benefits CVR'!C10</f>
        <v>13798937.34</v>
      </c>
      <c r="I5" s="1" t="s">
        <v>271</v>
      </c>
    </row>
    <row r="6" spans="1:17">
      <c r="C6" s="2">
        <v>2</v>
      </c>
      <c r="D6" s="1" t="s">
        <v>2</v>
      </c>
      <c r="H6" s="5">
        <v>8.5999999999999993E-2</v>
      </c>
      <c r="I6" s="1" t="s">
        <v>272</v>
      </c>
    </row>
    <row r="7" spans="1:17">
      <c r="C7" s="2">
        <v>3</v>
      </c>
      <c r="D7" s="1" t="s">
        <v>3</v>
      </c>
      <c r="H7" s="6">
        <f>H5*H6</f>
        <v>1186708.61124</v>
      </c>
      <c r="I7" s="1" t="s">
        <v>270</v>
      </c>
    </row>
    <row r="9" spans="1:17" ht="14.25" customHeight="1"/>
    <row r="11" spans="1:17" ht="21">
      <c r="B11" s="59" t="s">
        <v>4</v>
      </c>
      <c r="C11" s="1"/>
      <c r="L11" s="1" t="s">
        <v>291</v>
      </c>
    </row>
    <row r="12" spans="1:17" ht="21">
      <c r="B12" s="59" t="s">
        <v>278</v>
      </c>
      <c r="C12" s="1"/>
    </row>
    <row r="13" spans="1:17" ht="29.25" customHeight="1">
      <c r="C13" s="72" t="s">
        <v>5</v>
      </c>
      <c r="D13" s="73"/>
      <c r="E13" s="73"/>
      <c r="F13" s="73"/>
      <c r="G13" s="73"/>
      <c r="H13" s="73"/>
      <c r="I13" s="73"/>
      <c r="J13" s="73"/>
      <c r="K13" s="73"/>
      <c r="L13" s="73"/>
      <c r="M13" s="73"/>
      <c r="N13" s="73"/>
      <c r="O13" s="73"/>
      <c r="P13" s="73"/>
      <c r="Q13" s="73"/>
    </row>
    <row r="14" spans="1:17" ht="11.25" customHeight="1">
      <c r="C14" s="62"/>
      <c r="D14" s="63"/>
      <c r="E14" s="63"/>
      <c r="F14" s="63"/>
      <c r="G14" s="63"/>
      <c r="H14" s="63"/>
      <c r="I14" s="63"/>
      <c r="J14" s="63"/>
      <c r="K14" s="63"/>
      <c r="L14" s="63"/>
      <c r="M14" s="63"/>
      <c r="N14" s="63"/>
      <c r="O14" s="63"/>
      <c r="P14" s="63"/>
      <c r="Q14" s="63"/>
    </row>
    <row r="15" spans="1:17" s="64" customFormat="1" ht="23.25" customHeight="1">
      <c r="C15" s="65" t="s">
        <v>279</v>
      </c>
      <c r="D15" s="66"/>
      <c r="E15" s="66"/>
      <c r="F15" s="66"/>
      <c r="G15" s="66"/>
      <c r="H15" s="66"/>
      <c r="I15" s="66"/>
      <c r="J15" s="66"/>
      <c r="K15" s="65"/>
      <c r="L15" s="65"/>
      <c r="M15" s="65"/>
      <c r="N15" s="65"/>
      <c r="O15" s="65"/>
      <c r="P15" s="65"/>
      <c r="Q15" s="65"/>
    </row>
    <row r="16" spans="1:17">
      <c r="F16" s="58" t="s">
        <v>280</v>
      </c>
      <c r="G16" s="58" t="s">
        <v>6</v>
      </c>
      <c r="H16" s="58"/>
    </row>
    <row r="17" spans="3:17">
      <c r="C17" s="1" t="s">
        <v>7</v>
      </c>
      <c r="F17" s="8">
        <f>F48</f>
        <v>23385</v>
      </c>
      <c r="G17" s="8">
        <f>G48</f>
        <v>1804801283</v>
      </c>
      <c r="H17" s="9"/>
    </row>
    <row r="18" spans="3:17">
      <c r="C18" s="1" t="s">
        <v>8</v>
      </c>
      <c r="F18" s="8">
        <f>F47</f>
        <v>212659</v>
      </c>
      <c r="G18" s="8">
        <f>G47</f>
        <v>2482493050</v>
      </c>
      <c r="H18" s="9"/>
    </row>
    <row r="19" spans="3:17">
      <c r="C19" s="1"/>
      <c r="D19" s="1" t="s">
        <v>9</v>
      </c>
      <c r="F19" s="8">
        <v>46061</v>
      </c>
      <c r="G19" s="8">
        <v>154446492</v>
      </c>
      <c r="H19" s="9"/>
      <c r="I19" s="9"/>
      <c r="Q19" s="9"/>
    </row>
    <row r="20" spans="3:17">
      <c r="C20" s="1"/>
      <c r="D20" s="1" t="s">
        <v>10</v>
      </c>
      <c r="F20" s="8">
        <v>85416</v>
      </c>
      <c r="G20" s="8">
        <v>762768267</v>
      </c>
      <c r="H20" s="9"/>
      <c r="I20" s="9"/>
      <c r="Q20" s="9"/>
    </row>
    <row r="21" spans="3:17">
      <c r="C21" s="1"/>
      <c r="D21" s="1" t="s">
        <v>11</v>
      </c>
      <c r="F21" s="8">
        <v>81121</v>
      </c>
      <c r="G21" s="8">
        <v>1564546291</v>
      </c>
      <c r="H21" s="9"/>
      <c r="I21" s="9"/>
      <c r="Q21" s="9"/>
    </row>
    <row r="22" spans="3:17">
      <c r="C22" s="1" t="s">
        <v>3</v>
      </c>
      <c r="F22" s="8"/>
      <c r="G22" s="8">
        <f>SUM(G17:G21)</f>
        <v>6769055383</v>
      </c>
      <c r="H22" s="9"/>
      <c r="I22" s="10"/>
      <c r="Q22" s="11"/>
    </row>
    <row r="23" spans="3:17">
      <c r="C23" s="1"/>
      <c r="F23" s="8"/>
      <c r="G23" s="8"/>
      <c r="H23" s="9"/>
    </row>
    <row r="24" spans="3:17">
      <c r="C24" s="1"/>
    </row>
    <row r="25" spans="3:17" ht="34.799999999999997" customHeight="1">
      <c r="F25" s="58" t="s">
        <v>262</v>
      </c>
      <c r="G25" s="58" t="s">
        <v>261</v>
      </c>
      <c r="H25" s="58" t="s">
        <v>286</v>
      </c>
      <c r="I25" s="12">
        <v>0.03</v>
      </c>
      <c r="J25" s="75" t="s">
        <v>287</v>
      </c>
      <c r="K25" s="75"/>
      <c r="L25" s="75"/>
      <c r="M25" s="75"/>
      <c r="N25" s="75"/>
    </row>
    <row r="26" spans="3:17">
      <c r="C26" s="1" t="s">
        <v>7</v>
      </c>
      <c r="F26" s="8">
        <f>F48</f>
        <v>23385</v>
      </c>
      <c r="G26" s="13">
        <v>0.05</v>
      </c>
      <c r="H26" s="8">
        <f>G26*G17*$I$25</f>
        <v>2707201.9245000002</v>
      </c>
    </row>
    <row r="27" spans="3:17">
      <c r="C27" s="1" t="s">
        <v>8</v>
      </c>
      <c r="F27" s="8">
        <f>F47</f>
        <v>212659</v>
      </c>
      <c r="G27" s="7"/>
      <c r="H27" s="8"/>
      <c r="J27" s="1" t="s">
        <v>281</v>
      </c>
    </row>
    <row r="28" spans="3:17">
      <c r="C28" s="1"/>
      <c r="D28" s="1" t="s">
        <v>9</v>
      </c>
      <c r="F28" s="8">
        <v>46061</v>
      </c>
      <c r="G28" s="57">
        <v>0.01</v>
      </c>
      <c r="H28" s="8">
        <f>G28*G19*$I$25</f>
        <v>46333.9476</v>
      </c>
      <c r="J28" s="1" t="s">
        <v>282</v>
      </c>
    </row>
    <row r="29" spans="3:17">
      <c r="C29" s="1"/>
      <c r="D29" s="1" t="s">
        <v>10</v>
      </c>
      <c r="F29" s="8">
        <v>85416</v>
      </c>
      <c r="G29" s="57">
        <v>0.03</v>
      </c>
      <c r="H29" s="8">
        <f t="shared" ref="H29:H30" si="0">G29*G20*$I$25</f>
        <v>686491.4402999999</v>
      </c>
      <c r="J29" s="1" t="s">
        <v>283</v>
      </c>
    </row>
    <row r="30" spans="3:17">
      <c r="C30" s="1"/>
      <c r="D30" s="1" t="s">
        <v>11</v>
      </c>
      <c r="F30" s="8">
        <v>81121</v>
      </c>
      <c r="G30" s="57">
        <v>0.05</v>
      </c>
      <c r="H30" s="8">
        <f t="shared" si="0"/>
        <v>2346819.4364999998</v>
      </c>
    </row>
    <row r="31" spans="3:17">
      <c r="D31" s="1" t="s">
        <v>3</v>
      </c>
      <c r="H31" s="8">
        <f>SUM(H26:H30)</f>
        <v>5786846.7489</v>
      </c>
      <c r="I31" s="10">
        <f>H31*0.085</f>
        <v>491881.97365650005</v>
      </c>
      <c r="J31" s="1" t="s">
        <v>285</v>
      </c>
    </row>
    <row r="33" spans="2:10">
      <c r="I33" s="67">
        <f>H31/G22</f>
        <v>8.5489723771994136E-4</v>
      </c>
      <c r="J33" s="1" t="s">
        <v>284</v>
      </c>
    </row>
    <row r="34" spans="2:10">
      <c r="B34" s="1" t="s">
        <v>277</v>
      </c>
    </row>
    <row r="35" spans="2:10">
      <c r="B35" s="1">
        <v>1</v>
      </c>
      <c r="C35" s="14">
        <v>0.06</v>
      </c>
      <c r="D35" s="1" t="s">
        <v>12</v>
      </c>
    </row>
    <row r="36" spans="2:10">
      <c r="B36" s="1">
        <v>2</v>
      </c>
      <c r="D36" s="15" t="s">
        <v>13</v>
      </c>
    </row>
    <row r="37" spans="2:10">
      <c r="B37" s="1">
        <v>3</v>
      </c>
      <c r="C37" s="16" t="s">
        <v>14</v>
      </c>
      <c r="D37" s="17" t="s">
        <v>15</v>
      </c>
    </row>
    <row r="38" spans="2:10">
      <c r="B38" s="1">
        <v>4</v>
      </c>
      <c r="C38" s="16"/>
      <c r="D38" s="17" t="s">
        <v>263</v>
      </c>
    </row>
    <row r="39" spans="2:10">
      <c r="B39" s="1">
        <v>5</v>
      </c>
      <c r="C39" s="16"/>
      <c r="D39" s="1" t="s">
        <v>16</v>
      </c>
    </row>
    <row r="40" spans="2:10">
      <c r="B40" s="1">
        <v>6</v>
      </c>
      <c r="C40" s="16"/>
      <c r="D40" s="1" t="s">
        <v>17</v>
      </c>
    </row>
    <row r="41" spans="2:10">
      <c r="B41" s="1">
        <v>7</v>
      </c>
      <c r="C41" s="18">
        <v>0.02</v>
      </c>
      <c r="D41" s="1" t="s">
        <v>18</v>
      </c>
    </row>
    <row r="42" spans="2:10">
      <c r="B42" s="1">
        <v>8</v>
      </c>
      <c r="C42" s="18">
        <v>0.02</v>
      </c>
      <c r="D42" s="17" t="s">
        <v>19</v>
      </c>
    </row>
    <row r="43" spans="2:10">
      <c r="B43" s="1">
        <v>9</v>
      </c>
      <c r="C43" s="18">
        <v>0.04</v>
      </c>
      <c r="D43" s="17" t="s">
        <v>20</v>
      </c>
    </row>
    <row r="44" spans="2:10">
      <c r="B44" s="1">
        <v>10</v>
      </c>
      <c r="C44" s="14">
        <v>0.03</v>
      </c>
      <c r="D44" s="1" t="s">
        <v>21</v>
      </c>
    </row>
    <row r="46" spans="2:10">
      <c r="E46" s="19" t="s">
        <v>22</v>
      </c>
      <c r="F46" s="19" t="s">
        <v>23</v>
      </c>
      <c r="G46" s="19" t="s">
        <v>24</v>
      </c>
    </row>
    <row r="47" spans="2:10">
      <c r="E47" s="20" t="s">
        <v>25</v>
      </c>
      <c r="F47" s="21">
        <v>212659</v>
      </c>
      <c r="G47" s="21">
        <v>2482493050</v>
      </c>
    </row>
    <row r="48" spans="2:10">
      <c r="E48" s="20" t="s">
        <v>26</v>
      </c>
      <c r="F48" s="21">
        <v>23385</v>
      </c>
      <c r="G48" s="21">
        <v>1804801283</v>
      </c>
    </row>
    <row r="49" spans="5:7">
      <c r="E49" s="20" t="s">
        <v>27</v>
      </c>
      <c r="F49" s="21">
        <v>570</v>
      </c>
      <c r="G49" s="21">
        <v>80159</v>
      </c>
    </row>
    <row r="50" spans="5:7">
      <c r="E50" s="20" t="s">
        <v>28</v>
      </c>
      <c r="F50" s="21">
        <v>359</v>
      </c>
      <c r="G50" s="21">
        <v>205546579</v>
      </c>
    </row>
    <row r="51" spans="5:7">
      <c r="E51" s="20" t="s">
        <v>29</v>
      </c>
      <c r="F51" s="21">
        <v>56</v>
      </c>
      <c r="G51" s="21">
        <v>12095526</v>
      </c>
    </row>
    <row r="52" spans="5:7">
      <c r="E52" s="20" t="s">
        <v>30</v>
      </c>
      <c r="F52" s="21">
        <v>1</v>
      </c>
      <c r="G52" s="21">
        <v>2875</v>
      </c>
    </row>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spans="1:1" hidden="1"/>
    <row r="130" spans="1:1" hidden="1">
      <c r="A130"/>
    </row>
    <row r="131" spans="1:1" hidden="1"/>
    <row r="132" spans="1:1" hidden="1"/>
    <row r="133" spans="1:1" hidden="1"/>
    <row r="134" spans="1:1" hidden="1"/>
    <row r="135" spans="1:1" hidden="1"/>
    <row r="136" spans="1:1" hidden="1"/>
    <row r="137" spans="1:1" hidden="1"/>
    <row r="138" spans="1:1" hidden="1"/>
    <row r="139" spans="1:1" hidden="1"/>
    <row r="140" spans="1:1" hidden="1"/>
    <row r="141" spans="1:1" hidden="1"/>
    <row r="142" spans="1:1" hidden="1"/>
    <row r="143" spans="1:1" hidden="1"/>
    <row r="144" spans="1:1" hidden="1"/>
    <row r="145" spans="1:1" hidden="1"/>
    <row r="146" spans="1:1" hidden="1"/>
    <row r="147" spans="1:1" hidden="1"/>
    <row r="148" spans="1:1" hidden="1"/>
    <row r="149" spans="1:1" hidden="1"/>
    <row r="150" spans="1:1" hidden="1"/>
    <row r="151" spans="1:1" hidden="1"/>
    <row r="152" spans="1:1" hidden="1"/>
    <row r="153" spans="1:1" hidden="1"/>
    <row r="154" spans="1:1" hidden="1"/>
    <row r="155" spans="1:1" hidden="1"/>
    <row r="156" spans="1:1" hidden="1"/>
    <row r="157" spans="1:1" hidden="1"/>
    <row r="158" spans="1:1" hidden="1"/>
    <row r="159" spans="1:1">
      <c r="A159" s="22" t="s">
        <v>31</v>
      </c>
    </row>
  </sheetData>
  <mergeCells count="3">
    <mergeCell ref="C13:Q13"/>
    <mergeCell ref="B2:Q2"/>
    <mergeCell ref="J25:N25"/>
  </mergeCells>
  <hyperlinks>
    <hyperlink ref="D37" r:id="rId1"/>
    <hyperlink ref="D43" r:id="rId2"/>
    <hyperlink ref="D38" r:id="rId3"/>
    <hyperlink ref="D42" r:id="rId4"/>
  </hyperlinks>
  <pageMargins left="0.7" right="0.7" top="0.75" bottom="0.75" header="0.3" footer="0.3"/>
  <pageSetup scale="42" fitToHeight="0" orientation="portrait" r:id="rId5"/>
  <headerFooter>
    <oddFooter>&amp;L&amp;F
TAB:&amp;A</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Q240"/>
  <sheetViews>
    <sheetView tabSelected="1" view="pageLayout" zoomScale="60" zoomScaleNormal="80" zoomScalePageLayoutView="60" workbookViewId="0">
      <selection activeCell="A158" sqref="A99:XFD158"/>
    </sheetView>
  </sheetViews>
  <sheetFormatPr defaultColWidth="8.9140625" defaultRowHeight="15"/>
  <cols>
    <col min="1" max="1" width="5.4140625" style="23" customWidth="1"/>
    <col min="2" max="2" width="44.75" style="23" customWidth="1"/>
    <col min="3" max="3" width="14.9140625" style="23" customWidth="1"/>
    <col min="4" max="4" width="18.25" style="23" customWidth="1"/>
    <col min="5" max="5" width="17.75" style="23" bestFit="1" customWidth="1"/>
    <col min="6" max="6" width="12.4140625" style="23" customWidth="1"/>
    <col min="7" max="7" width="11.9140625" style="23" customWidth="1"/>
    <col min="8" max="13" width="8.9140625" style="23"/>
    <col min="14" max="14" width="7.4140625" style="23" bestFit="1" customWidth="1"/>
    <col min="15" max="15" width="5.6640625" style="23" bestFit="1" customWidth="1"/>
    <col min="16" max="16384" width="8.9140625" style="23"/>
  </cols>
  <sheetData>
    <row r="1" spans="1:17" ht="18.75" customHeight="1">
      <c r="A1"/>
      <c r="B1" s="77" t="s">
        <v>264</v>
      </c>
      <c r="C1" s="77"/>
      <c r="D1" s="77"/>
      <c r="E1" s="77"/>
      <c r="F1" s="77"/>
      <c r="G1" s="77"/>
      <c r="H1" s="77"/>
      <c r="I1" s="77"/>
      <c r="J1" s="77"/>
      <c r="K1" s="77"/>
      <c r="L1" s="77"/>
      <c r="M1" s="77"/>
      <c r="N1" s="77"/>
      <c r="O1" s="77"/>
      <c r="P1" s="77"/>
      <c r="Q1" s="77"/>
    </row>
    <row r="2" spans="1:17" ht="30.6" customHeight="1">
      <c r="A2" s="25"/>
      <c r="B2" s="77"/>
      <c r="C2" s="77"/>
      <c r="D2" s="77"/>
      <c r="E2" s="77"/>
      <c r="F2" s="77"/>
      <c r="G2" s="77"/>
      <c r="H2" s="77"/>
      <c r="I2" s="77"/>
      <c r="J2" s="77"/>
      <c r="K2" s="77"/>
      <c r="L2" s="77"/>
      <c r="M2" s="77"/>
      <c r="N2" s="77"/>
      <c r="O2" s="77"/>
      <c r="P2" s="77"/>
      <c r="Q2" s="77"/>
    </row>
    <row r="3" spans="1:17" ht="15.6">
      <c r="A3" s="25"/>
      <c r="B3" s="76"/>
      <c r="C3" s="76"/>
      <c r="D3" s="76"/>
      <c r="E3" s="76"/>
      <c r="F3" s="76"/>
      <c r="G3" s="76"/>
      <c r="H3" s="76"/>
      <c r="I3" s="76"/>
      <c r="J3" s="76"/>
    </row>
    <row r="4" spans="1:17" ht="15.6">
      <c r="A4" s="25"/>
      <c r="B4" s="25" t="s">
        <v>36</v>
      </c>
      <c r="C4" s="28"/>
      <c r="D4" s="28"/>
      <c r="E4" s="28"/>
      <c r="F4" s="28"/>
      <c r="G4" s="28"/>
      <c r="H4" s="28"/>
      <c r="I4" s="28"/>
      <c r="J4" s="28"/>
    </row>
    <row r="5" spans="1:17" ht="15.6">
      <c r="A5" s="25"/>
      <c r="B5" s="25"/>
      <c r="C5" s="29"/>
      <c r="D5" s="23" t="s">
        <v>273</v>
      </c>
      <c r="J5" s="30"/>
    </row>
    <row r="6" spans="1:17" ht="15.6">
      <c r="A6" s="25"/>
      <c r="B6" s="25" t="s">
        <v>39</v>
      </c>
      <c r="C6" s="30"/>
      <c r="D6" s="30"/>
      <c r="E6" s="30"/>
      <c r="F6" s="30"/>
      <c r="G6" s="30"/>
      <c r="H6" s="30"/>
      <c r="I6" s="30"/>
      <c r="J6" s="30"/>
    </row>
    <row r="7" spans="1:17" ht="15.6">
      <c r="A7" s="30"/>
      <c r="B7" s="31" t="s">
        <v>41</v>
      </c>
      <c r="C7" s="32">
        <f>E21</f>
        <v>1667139240</v>
      </c>
      <c r="D7" s="56" t="s">
        <v>268</v>
      </c>
      <c r="E7" s="32"/>
      <c r="F7" s="30"/>
      <c r="G7" s="32"/>
      <c r="H7" s="30"/>
      <c r="I7" s="30"/>
      <c r="J7" s="30"/>
    </row>
    <row r="8" spans="1:17" ht="15.6">
      <c r="A8" s="30"/>
      <c r="B8" s="31" t="s">
        <v>43</v>
      </c>
      <c r="C8" s="32">
        <f>E20*0.5</f>
        <v>1092648228</v>
      </c>
      <c r="D8" s="34" t="s">
        <v>44</v>
      </c>
    </row>
    <row r="9" spans="1:17" ht="18">
      <c r="A9" s="30"/>
      <c r="B9" s="31" t="s">
        <v>276</v>
      </c>
      <c r="C9" s="35">
        <v>5.0000000000000001E-3</v>
      </c>
      <c r="D9" s="23" t="s">
        <v>269</v>
      </c>
    </row>
    <row r="10" spans="1:17" ht="15.6">
      <c r="A10" s="30"/>
      <c r="B10" s="31" t="s">
        <v>47</v>
      </c>
      <c r="C10" s="32">
        <f>(C7+C8)*C9</f>
        <v>13798937.34</v>
      </c>
      <c r="D10" s="23" t="s">
        <v>270</v>
      </c>
    </row>
    <row r="11" spans="1:17" ht="15.6">
      <c r="A11" s="30"/>
      <c r="B11" s="31" t="s">
        <v>290</v>
      </c>
      <c r="C11" s="68">
        <v>8.5999999999999993E-2</v>
      </c>
    </row>
    <row r="12" spans="1:17" ht="15.6">
      <c r="B12" s="31" t="s">
        <v>50</v>
      </c>
      <c r="C12" s="33">
        <f>(C10)*C11</f>
        <v>1186708.61124</v>
      </c>
      <c r="D12" s="23" t="s">
        <v>270</v>
      </c>
      <c r="G12" s="31" t="s">
        <v>51</v>
      </c>
    </row>
    <row r="13" spans="1:17" ht="15.6">
      <c r="B13" s="31"/>
      <c r="C13" s="32"/>
    </row>
    <row r="16" spans="1:17">
      <c r="B16" s="34"/>
      <c r="C16" s="36"/>
    </row>
    <row r="17" spans="1:14" ht="21.6" thickBot="1">
      <c r="A17" s="61" t="s">
        <v>274</v>
      </c>
    </row>
    <row r="18" spans="1:14" ht="15.6">
      <c r="B18" s="37"/>
      <c r="C18" s="38" t="s">
        <v>61</v>
      </c>
      <c r="D18" s="38" t="s">
        <v>62</v>
      </c>
      <c r="E18" s="39" t="s">
        <v>63</v>
      </c>
      <c r="F18" s="40" t="s">
        <v>64</v>
      </c>
      <c r="G18" s="38" t="s">
        <v>65</v>
      </c>
      <c r="H18" s="39" t="s">
        <v>66</v>
      </c>
    </row>
    <row r="19" spans="1:14" ht="15.6">
      <c r="B19" s="41" t="s">
        <v>68</v>
      </c>
      <c r="C19" s="42">
        <v>206</v>
      </c>
      <c r="D19" s="43">
        <v>229320</v>
      </c>
      <c r="E19" s="44">
        <v>3852435696</v>
      </c>
      <c r="F19" s="45">
        <v>1</v>
      </c>
      <c r="G19" s="46">
        <v>1</v>
      </c>
      <c r="H19" s="47">
        <v>1</v>
      </c>
    </row>
    <row r="20" spans="1:14" ht="15.6">
      <c r="B20" s="41" t="s">
        <v>70</v>
      </c>
      <c r="C20" s="42">
        <v>136</v>
      </c>
      <c r="D20" s="43">
        <v>127188</v>
      </c>
      <c r="E20" s="44">
        <v>2185296456</v>
      </c>
      <c r="F20" s="45">
        <v>0.66019417475728159</v>
      </c>
      <c r="G20" s="46">
        <v>0.55463108320251175</v>
      </c>
      <c r="H20" s="47">
        <v>0.56725059895717467</v>
      </c>
    </row>
    <row r="21" spans="1:14" ht="16.2" thickBot="1">
      <c r="B21" s="48" t="s">
        <v>72</v>
      </c>
      <c r="C21" s="49">
        <v>70</v>
      </c>
      <c r="D21" s="50">
        <v>102132</v>
      </c>
      <c r="E21" s="51">
        <v>1667139240</v>
      </c>
      <c r="F21" s="52">
        <v>0.33980582524271846</v>
      </c>
      <c r="G21" s="53">
        <v>0.44536891679748825</v>
      </c>
      <c r="H21" s="54">
        <v>0.43274940104282533</v>
      </c>
    </row>
    <row r="23" spans="1:14" ht="15.6">
      <c r="A23" s="55"/>
    </row>
    <row r="24" spans="1:14" ht="15.6">
      <c r="A24" s="55"/>
    </row>
    <row r="25" spans="1:14" ht="34.799999999999997" customHeight="1">
      <c r="A25" s="23" t="s">
        <v>265</v>
      </c>
      <c r="J25" s="78"/>
      <c r="K25" s="78"/>
      <c r="L25" s="78"/>
      <c r="M25" s="78"/>
      <c r="N25" s="78"/>
    </row>
    <row r="26" spans="1:14">
      <c r="A26" s="23">
        <v>1</v>
      </c>
      <c r="B26" s="17" t="s">
        <v>267</v>
      </c>
    </row>
    <row r="27" spans="1:14">
      <c r="A27" s="23">
        <v>2</v>
      </c>
      <c r="B27" s="23" t="s">
        <v>266</v>
      </c>
    </row>
    <row r="29" spans="1:14" ht="21">
      <c r="A29" s="61" t="s">
        <v>275</v>
      </c>
    </row>
    <row r="30" spans="1:14" ht="15.6">
      <c r="B30" s="24" t="s">
        <v>32</v>
      </c>
      <c r="C30" s="24" t="s">
        <v>33</v>
      </c>
    </row>
    <row r="31" spans="1:14" ht="15.6">
      <c r="B31" s="26" t="s">
        <v>34</v>
      </c>
      <c r="C31" s="27">
        <v>624</v>
      </c>
    </row>
    <row r="32" spans="1:14" ht="15.6">
      <c r="B32" s="26" t="s">
        <v>35</v>
      </c>
      <c r="C32" s="27">
        <v>1871</v>
      </c>
    </row>
    <row r="33" spans="2:3" ht="15.6">
      <c r="B33" s="26" t="s">
        <v>37</v>
      </c>
      <c r="C33" s="27">
        <v>1008</v>
      </c>
    </row>
    <row r="34" spans="2:3" ht="15.6">
      <c r="B34" s="26" t="s">
        <v>38</v>
      </c>
      <c r="C34" s="27">
        <v>2310</v>
      </c>
    </row>
    <row r="35" spans="2:3" ht="15.6">
      <c r="B35" s="26" t="s">
        <v>40</v>
      </c>
      <c r="C35" s="27">
        <v>1941</v>
      </c>
    </row>
    <row r="36" spans="2:3" ht="15.6">
      <c r="B36" s="26" t="s">
        <v>42</v>
      </c>
      <c r="C36" s="27">
        <v>556</v>
      </c>
    </row>
    <row r="37" spans="2:3" ht="15.6">
      <c r="B37" s="26" t="s">
        <v>45</v>
      </c>
      <c r="C37" s="27">
        <v>5</v>
      </c>
    </row>
    <row r="38" spans="2:3" ht="15.6">
      <c r="B38" s="26" t="s">
        <v>46</v>
      </c>
      <c r="C38" s="27">
        <v>414</v>
      </c>
    </row>
    <row r="39" spans="2:3" ht="15.6">
      <c r="B39" s="26" t="s">
        <v>48</v>
      </c>
      <c r="C39" s="27">
        <v>2350</v>
      </c>
    </row>
    <row r="40" spans="2:3" ht="15.6">
      <c r="B40" s="26" t="s">
        <v>49</v>
      </c>
      <c r="C40" s="27">
        <v>477</v>
      </c>
    </row>
    <row r="41" spans="2:3" ht="15.6">
      <c r="B41" s="26" t="s">
        <v>52</v>
      </c>
      <c r="C41" s="27">
        <v>1</v>
      </c>
    </row>
    <row r="42" spans="2:3" ht="15.6">
      <c r="B42" s="26" t="s">
        <v>53</v>
      </c>
      <c r="C42" s="27">
        <v>923</v>
      </c>
    </row>
    <row r="43" spans="2:3" ht="15.6">
      <c r="B43" s="26" t="s">
        <v>54</v>
      </c>
      <c r="C43" s="27">
        <v>1579</v>
      </c>
    </row>
    <row r="44" spans="2:3" ht="15.6">
      <c r="B44" s="26" t="s">
        <v>55</v>
      </c>
      <c r="C44" s="27">
        <v>2947</v>
      </c>
    </row>
    <row r="45" spans="2:3" ht="15.6">
      <c r="B45" s="26" t="s">
        <v>56</v>
      </c>
      <c r="C45" s="27">
        <v>239</v>
      </c>
    </row>
    <row r="46" spans="2:3" ht="15.6">
      <c r="B46" s="26" t="s">
        <v>57</v>
      </c>
      <c r="C46" s="27">
        <v>334</v>
      </c>
    </row>
    <row r="47" spans="2:3" ht="15.6">
      <c r="B47" s="26" t="s">
        <v>58</v>
      </c>
      <c r="C47" s="27">
        <v>514</v>
      </c>
    </row>
    <row r="48" spans="2:3" ht="15.6">
      <c r="B48" s="26" t="s">
        <v>59</v>
      </c>
      <c r="C48" s="27">
        <v>653</v>
      </c>
    </row>
    <row r="49" spans="2:3" ht="15.6">
      <c r="B49" s="26" t="s">
        <v>60</v>
      </c>
      <c r="C49" s="27">
        <v>2</v>
      </c>
    </row>
    <row r="50" spans="2:3" ht="15.6">
      <c r="B50" s="26" t="s">
        <v>67</v>
      </c>
      <c r="C50" s="27">
        <v>1878</v>
      </c>
    </row>
    <row r="51" spans="2:3" ht="15.6">
      <c r="B51" s="26" t="s">
        <v>69</v>
      </c>
      <c r="C51" s="27">
        <v>1311</v>
      </c>
    </row>
    <row r="52" spans="2:3" ht="15.6">
      <c r="B52" s="26" t="s">
        <v>71</v>
      </c>
      <c r="C52" s="27">
        <v>1178</v>
      </c>
    </row>
    <row r="53" spans="2:3" ht="15.6">
      <c r="B53" s="26" t="s">
        <v>73</v>
      </c>
      <c r="C53" s="27">
        <v>2</v>
      </c>
    </row>
    <row r="54" spans="2:3" ht="15.6">
      <c r="B54" s="26" t="s">
        <v>74</v>
      </c>
      <c r="C54" s="27">
        <v>2089</v>
      </c>
    </row>
    <row r="55" spans="2:3" ht="15.6">
      <c r="B55" s="26" t="s">
        <v>75</v>
      </c>
      <c r="C55" s="27">
        <v>2407</v>
      </c>
    </row>
    <row r="56" spans="2:3" ht="15.6">
      <c r="B56" s="26" t="s">
        <v>76</v>
      </c>
      <c r="C56" s="27">
        <v>1573</v>
      </c>
    </row>
    <row r="57" spans="2:3" ht="15.6">
      <c r="B57" s="26" t="s">
        <v>77</v>
      </c>
      <c r="C57" s="27">
        <v>1715</v>
      </c>
    </row>
    <row r="58" spans="2:3" ht="15.6">
      <c r="B58" s="26" t="s">
        <v>78</v>
      </c>
      <c r="C58" s="27">
        <v>2042</v>
      </c>
    </row>
    <row r="59" spans="2:3" ht="15.6">
      <c r="B59" s="26" t="s">
        <v>79</v>
      </c>
      <c r="C59" s="27">
        <v>1965</v>
      </c>
    </row>
    <row r="60" spans="2:3" ht="15.6">
      <c r="B60" s="26" t="s">
        <v>80</v>
      </c>
      <c r="C60" s="27">
        <v>1744</v>
      </c>
    </row>
    <row r="61" spans="2:3" ht="15.6">
      <c r="B61" s="26" t="s">
        <v>81</v>
      </c>
      <c r="C61" s="27">
        <v>1114</v>
      </c>
    </row>
    <row r="62" spans="2:3" ht="15.6">
      <c r="B62" s="26" t="s">
        <v>82</v>
      </c>
      <c r="C62" s="27">
        <v>1758</v>
      </c>
    </row>
    <row r="63" spans="2:3" ht="15.6">
      <c r="B63" s="26" t="s">
        <v>83</v>
      </c>
      <c r="C63" s="27">
        <v>1567</v>
      </c>
    </row>
    <row r="64" spans="2:3" ht="15.6">
      <c r="B64" s="26" t="s">
        <v>84</v>
      </c>
      <c r="C64" s="27">
        <v>2126</v>
      </c>
    </row>
    <row r="65" spans="2:3" ht="15.6">
      <c r="B65" s="26" t="s">
        <v>85</v>
      </c>
      <c r="C65" s="27">
        <v>1565</v>
      </c>
    </row>
    <row r="66" spans="2:3" ht="15.6">
      <c r="B66" s="26" t="s">
        <v>86</v>
      </c>
      <c r="C66" s="27">
        <v>1031</v>
      </c>
    </row>
    <row r="67" spans="2:3" ht="15.6">
      <c r="B67" s="26" t="s">
        <v>87</v>
      </c>
      <c r="C67" s="27">
        <v>703</v>
      </c>
    </row>
    <row r="68" spans="2:3" ht="15.6">
      <c r="B68" s="26" t="s">
        <v>88</v>
      </c>
      <c r="C68" s="27">
        <v>501</v>
      </c>
    </row>
    <row r="69" spans="2:3" ht="15.6">
      <c r="B69" s="26" t="s">
        <v>89</v>
      </c>
      <c r="C69" s="27">
        <v>3</v>
      </c>
    </row>
    <row r="70" spans="2:3" ht="15.6">
      <c r="B70" s="26" t="s">
        <v>90</v>
      </c>
      <c r="C70" s="27">
        <v>864</v>
      </c>
    </row>
    <row r="71" spans="2:3" ht="15.6">
      <c r="B71" s="26" t="s">
        <v>91</v>
      </c>
      <c r="C71" s="27">
        <v>1459</v>
      </c>
    </row>
    <row r="72" spans="2:3" ht="15.6">
      <c r="B72" s="26" t="s">
        <v>92</v>
      </c>
      <c r="C72" s="27">
        <v>1</v>
      </c>
    </row>
    <row r="73" spans="2:3" ht="15.6">
      <c r="B73" s="26" t="s">
        <v>93</v>
      </c>
      <c r="C73" s="27">
        <v>1453</v>
      </c>
    </row>
    <row r="74" spans="2:3" ht="15.6">
      <c r="B74" s="26" t="s">
        <v>94</v>
      </c>
      <c r="C74" s="27">
        <v>1626</v>
      </c>
    </row>
    <row r="75" spans="2:3" ht="15.6">
      <c r="B75" s="26" t="s">
        <v>95</v>
      </c>
      <c r="C75" s="27">
        <v>2280</v>
      </c>
    </row>
    <row r="76" spans="2:3" ht="15.6">
      <c r="B76" s="26" t="s">
        <v>96</v>
      </c>
      <c r="C76" s="27">
        <v>1759</v>
      </c>
    </row>
    <row r="77" spans="2:3" ht="15.6">
      <c r="B77" s="26" t="s">
        <v>97</v>
      </c>
      <c r="C77" s="27">
        <v>2259</v>
      </c>
    </row>
    <row r="78" spans="2:3" ht="15.6">
      <c r="B78" s="26" t="s">
        <v>98</v>
      </c>
      <c r="C78" s="27">
        <v>1057</v>
      </c>
    </row>
    <row r="79" spans="2:3" ht="15.6">
      <c r="B79" s="26" t="s">
        <v>99</v>
      </c>
      <c r="C79" s="27">
        <v>610</v>
      </c>
    </row>
    <row r="80" spans="2:3" ht="15.6">
      <c r="B80" s="26" t="s">
        <v>100</v>
      </c>
      <c r="C80" s="27">
        <v>384</v>
      </c>
    </row>
    <row r="81" spans="2:3" ht="15.6">
      <c r="B81" s="26" t="s">
        <v>101</v>
      </c>
      <c r="C81" s="27">
        <v>1161</v>
      </c>
    </row>
    <row r="82" spans="2:3" ht="15.6">
      <c r="B82" s="26" t="s">
        <v>102</v>
      </c>
      <c r="C82" s="27">
        <v>545</v>
      </c>
    </row>
    <row r="83" spans="2:3" ht="15.6">
      <c r="B83" s="26" t="s">
        <v>103</v>
      </c>
      <c r="C83" s="27">
        <v>947</v>
      </c>
    </row>
    <row r="84" spans="2:3" ht="15.6">
      <c r="B84" s="26" t="s">
        <v>104</v>
      </c>
      <c r="C84" s="27">
        <v>197</v>
      </c>
    </row>
    <row r="85" spans="2:3" ht="15.6">
      <c r="B85" s="26" t="s">
        <v>105</v>
      </c>
      <c r="C85" s="27">
        <v>570</v>
      </c>
    </row>
    <row r="86" spans="2:3" ht="15.6">
      <c r="B86" s="26" t="s">
        <v>106</v>
      </c>
      <c r="C86" s="27">
        <v>1462</v>
      </c>
    </row>
    <row r="87" spans="2:3" ht="15.6">
      <c r="B87" s="26" t="s">
        <v>107</v>
      </c>
      <c r="C87" s="27">
        <v>1550</v>
      </c>
    </row>
    <row r="88" spans="2:3" ht="15.6">
      <c r="B88" s="26" t="s">
        <v>108</v>
      </c>
      <c r="C88" s="27">
        <v>788</v>
      </c>
    </row>
    <row r="89" spans="2:3" ht="15.6">
      <c r="B89" s="26" t="s">
        <v>109</v>
      </c>
      <c r="C89" s="27">
        <v>436</v>
      </c>
    </row>
    <row r="90" spans="2:3" ht="15.6">
      <c r="B90" s="26" t="s">
        <v>110</v>
      </c>
      <c r="C90" s="27">
        <v>3054</v>
      </c>
    </row>
    <row r="91" spans="2:3" ht="15.6">
      <c r="B91" s="26" t="s">
        <v>111</v>
      </c>
      <c r="C91" s="27">
        <v>2056</v>
      </c>
    </row>
    <row r="92" spans="2:3" ht="15.6">
      <c r="B92" s="26" t="s">
        <v>112</v>
      </c>
      <c r="C92" s="27">
        <v>1344</v>
      </c>
    </row>
    <row r="93" spans="2:3" ht="15.6">
      <c r="B93" s="26" t="s">
        <v>113</v>
      </c>
      <c r="C93" s="27">
        <v>2513</v>
      </c>
    </row>
    <row r="94" spans="2:3" ht="15.6">
      <c r="B94" s="26" t="s">
        <v>114</v>
      </c>
      <c r="C94" s="27">
        <v>1763</v>
      </c>
    </row>
    <row r="95" spans="2:3" ht="15.6">
      <c r="B95" s="26" t="s">
        <v>115</v>
      </c>
      <c r="C95" s="27">
        <v>1873</v>
      </c>
    </row>
    <row r="96" spans="2:3" ht="15.6">
      <c r="B96" s="26" t="s">
        <v>116</v>
      </c>
      <c r="C96" s="27">
        <v>601</v>
      </c>
    </row>
    <row r="97" spans="2:3" ht="15.6">
      <c r="B97" s="26" t="s">
        <v>117</v>
      </c>
      <c r="C97" s="27">
        <v>1</v>
      </c>
    </row>
    <row r="98" spans="2:3" ht="15.6">
      <c r="B98" s="26" t="s">
        <v>118</v>
      </c>
      <c r="C98" s="27">
        <v>2361</v>
      </c>
    </row>
    <row r="99" spans="2:3" ht="15.6" hidden="1">
      <c r="B99" s="26" t="s">
        <v>119</v>
      </c>
      <c r="C99" s="27">
        <v>1720</v>
      </c>
    </row>
    <row r="100" spans="2:3" ht="15.6" hidden="1">
      <c r="B100" s="26" t="s">
        <v>120</v>
      </c>
      <c r="C100" s="27">
        <v>1464</v>
      </c>
    </row>
    <row r="101" spans="2:3" ht="15.6" hidden="1">
      <c r="B101" s="26" t="s">
        <v>121</v>
      </c>
      <c r="C101" s="27">
        <v>1093</v>
      </c>
    </row>
    <row r="102" spans="2:3" ht="15.6" hidden="1">
      <c r="B102" s="26" t="s">
        <v>122</v>
      </c>
      <c r="C102" s="27">
        <v>607</v>
      </c>
    </row>
    <row r="103" spans="2:3" ht="15.6" hidden="1">
      <c r="B103" s="26" t="s">
        <v>123</v>
      </c>
      <c r="C103" s="27">
        <v>1540</v>
      </c>
    </row>
    <row r="104" spans="2:3" ht="15.6" hidden="1">
      <c r="B104" s="26" t="s">
        <v>124</v>
      </c>
      <c r="C104" s="27">
        <v>965</v>
      </c>
    </row>
    <row r="105" spans="2:3" ht="15.6" hidden="1">
      <c r="B105" s="26" t="s">
        <v>125</v>
      </c>
      <c r="C105" s="27">
        <v>2636</v>
      </c>
    </row>
    <row r="106" spans="2:3" ht="15.6" hidden="1">
      <c r="B106" s="26" t="s">
        <v>126</v>
      </c>
      <c r="C106" s="27">
        <v>2435</v>
      </c>
    </row>
    <row r="107" spans="2:3" ht="15.6" hidden="1">
      <c r="B107" s="26" t="s">
        <v>127</v>
      </c>
      <c r="C107" s="27">
        <v>1456</v>
      </c>
    </row>
    <row r="108" spans="2:3" ht="15.6" hidden="1">
      <c r="B108" s="26" t="s">
        <v>128</v>
      </c>
      <c r="C108" s="27">
        <v>568</v>
      </c>
    </row>
    <row r="109" spans="2:3" ht="15.6" hidden="1">
      <c r="B109" s="26" t="s">
        <v>129</v>
      </c>
      <c r="C109" s="27">
        <v>1</v>
      </c>
    </row>
    <row r="110" spans="2:3" ht="15.6" hidden="1">
      <c r="B110" s="26" t="s">
        <v>130</v>
      </c>
      <c r="C110" s="27">
        <v>555</v>
      </c>
    </row>
    <row r="111" spans="2:3" ht="15.6" hidden="1">
      <c r="B111" s="26" t="s">
        <v>131</v>
      </c>
      <c r="C111" s="27">
        <v>168</v>
      </c>
    </row>
    <row r="112" spans="2:3" ht="15.6" hidden="1">
      <c r="B112" s="26" t="s">
        <v>132</v>
      </c>
      <c r="C112" s="27">
        <v>189</v>
      </c>
    </row>
    <row r="113" spans="2:3" ht="15.6" hidden="1">
      <c r="B113" s="26" t="s">
        <v>133</v>
      </c>
      <c r="C113" s="27">
        <v>1878</v>
      </c>
    </row>
    <row r="114" spans="2:3" ht="15.6" hidden="1">
      <c r="B114" s="26" t="s">
        <v>134</v>
      </c>
      <c r="C114" s="27">
        <v>1195</v>
      </c>
    </row>
    <row r="115" spans="2:3" ht="15.6" hidden="1">
      <c r="B115" s="26" t="s">
        <v>135</v>
      </c>
      <c r="C115" s="27">
        <v>84</v>
      </c>
    </row>
    <row r="116" spans="2:3" ht="15.6" hidden="1">
      <c r="B116" s="26" t="s">
        <v>136</v>
      </c>
      <c r="C116" s="27">
        <v>845</v>
      </c>
    </row>
    <row r="117" spans="2:3" ht="15.6" hidden="1">
      <c r="B117" s="26" t="s">
        <v>137</v>
      </c>
      <c r="C117" s="27">
        <v>346</v>
      </c>
    </row>
    <row r="118" spans="2:3" ht="15.6" hidden="1">
      <c r="B118" s="26" t="s">
        <v>138</v>
      </c>
      <c r="C118" s="27">
        <v>411</v>
      </c>
    </row>
    <row r="119" spans="2:3" ht="15.6" hidden="1">
      <c r="B119" s="26" t="s">
        <v>139</v>
      </c>
      <c r="C119" s="27">
        <v>796</v>
      </c>
    </row>
    <row r="120" spans="2:3" ht="15.6" hidden="1">
      <c r="B120" s="26" t="s">
        <v>140</v>
      </c>
      <c r="C120" s="27">
        <v>3404</v>
      </c>
    </row>
    <row r="121" spans="2:3" ht="15.6" hidden="1">
      <c r="B121" s="26" t="s">
        <v>141</v>
      </c>
      <c r="C121" s="27">
        <v>2538</v>
      </c>
    </row>
    <row r="122" spans="2:3" ht="15.6" hidden="1">
      <c r="B122" s="26" t="s">
        <v>142</v>
      </c>
      <c r="C122" s="27">
        <v>1811</v>
      </c>
    </row>
    <row r="123" spans="2:3" ht="15.6" hidden="1">
      <c r="B123" s="26" t="s">
        <v>143</v>
      </c>
      <c r="C123" s="27">
        <v>894</v>
      </c>
    </row>
    <row r="124" spans="2:3" ht="15.6" hidden="1">
      <c r="B124" s="26" t="s">
        <v>144</v>
      </c>
      <c r="C124" s="27">
        <v>489</v>
      </c>
    </row>
    <row r="125" spans="2:3" ht="15.6" hidden="1">
      <c r="B125" s="26" t="s">
        <v>145</v>
      </c>
      <c r="C125" s="27">
        <v>259</v>
      </c>
    </row>
    <row r="126" spans="2:3" ht="15.6" hidden="1">
      <c r="B126" s="26" t="s">
        <v>146</v>
      </c>
      <c r="C126" s="27">
        <v>1</v>
      </c>
    </row>
    <row r="127" spans="2:3" ht="15.6" hidden="1">
      <c r="B127" s="26" t="s">
        <v>147</v>
      </c>
      <c r="C127" s="27">
        <v>573</v>
      </c>
    </row>
    <row r="128" spans="2:3" ht="15.6" hidden="1">
      <c r="B128" s="26" t="s">
        <v>148</v>
      </c>
      <c r="C128" s="27">
        <v>468</v>
      </c>
    </row>
    <row r="129" spans="2:3" ht="15.6" hidden="1">
      <c r="B129" s="26" t="s">
        <v>149</v>
      </c>
      <c r="C129" s="27">
        <v>1989</v>
      </c>
    </row>
    <row r="130" spans="2:3" ht="15.6" hidden="1">
      <c r="B130" s="26" t="s">
        <v>150</v>
      </c>
      <c r="C130" s="27">
        <v>2696</v>
      </c>
    </row>
    <row r="131" spans="2:3" ht="15.6" hidden="1">
      <c r="B131" s="26" t="s">
        <v>151</v>
      </c>
      <c r="C131" s="27">
        <v>1741</v>
      </c>
    </row>
    <row r="132" spans="2:3" ht="15.6" hidden="1">
      <c r="B132" s="26" t="s">
        <v>152</v>
      </c>
      <c r="C132" s="27">
        <v>84</v>
      </c>
    </row>
    <row r="133" spans="2:3" ht="15.6" hidden="1">
      <c r="B133" s="26" t="s">
        <v>153</v>
      </c>
      <c r="C133" s="27">
        <v>404</v>
      </c>
    </row>
    <row r="134" spans="2:3" ht="15.6" hidden="1">
      <c r="B134" s="26" t="s">
        <v>154</v>
      </c>
      <c r="C134" s="27">
        <v>433</v>
      </c>
    </row>
    <row r="135" spans="2:3" ht="15.6" hidden="1">
      <c r="B135" s="26" t="s">
        <v>155</v>
      </c>
      <c r="C135" s="27">
        <v>1046</v>
      </c>
    </row>
    <row r="136" spans="2:3" ht="15.6" hidden="1">
      <c r="B136" s="26" t="s">
        <v>156</v>
      </c>
      <c r="C136" s="27">
        <v>728</v>
      </c>
    </row>
    <row r="137" spans="2:3" ht="15.6" hidden="1">
      <c r="B137" s="26" t="s">
        <v>157</v>
      </c>
      <c r="C137" s="27">
        <v>13</v>
      </c>
    </row>
    <row r="138" spans="2:3" ht="15.6" hidden="1">
      <c r="B138" s="26" t="s">
        <v>158</v>
      </c>
      <c r="C138" s="27">
        <v>1159</v>
      </c>
    </row>
    <row r="139" spans="2:3" ht="15.6" hidden="1">
      <c r="B139" s="26" t="s">
        <v>159</v>
      </c>
      <c r="C139" s="27">
        <v>2190</v>
      </c>
    </row>
    <row r="140" spans="2:3" ht="15.6" hidden="1">
      <c r="B140" s="26" t="s">
        <v>160</v>
      </c>
      <c r="C140" s="27">
        <v>1782</v>
      </c>
    </row>
    <row r="141" spans="2:3" ht="15.6" hidden="1">
      <c r="B141" s="26" t="s">
        <v>161</v>
      </c>
      <c r="C141" s="27">
        <v>1696</v>
      </c>
    </row>
    <row r="142" spans="2:3" ht="15.6" hidden="1">
      <c r="B142" s="26" t="s">
        <v>162</v>
      </c>
      <c r="C142" s="27">
        <v>1842</v>
      </c>
    </row>
    <row r="143" spans="2:3" ht="15.6" hidden="1">
      <c r="B143" s="26" t="s">
        <v>163</v>
      </c>
      <c r="C143" s="27">
        <v>1608</v>
      </c>
    </row>
    <row r="144" spans="2:3" ht="15.6" hidden="1">
      <c r="B144" s="26" t="s">
        <v>164</v>
      </c>
      <c r="C144" s="27">
        <v>875</v>
      </c>
    </row>
    <row r="145" spans="2:3" ht="15.6" hidden="1">
      <c r="B145" s="26" t="s">
        <v>165</v>
      </c>
      <c r="C145" s="27">
        <v>817</v>
      </c>
    </row>
    <row r="146" spans="2:3" ht="15.6" hidden="1">
      <c r="B146" s="26" t="s">
        <v>166</v>
      </c>
      <c r="C146" s="27">
        <v>2581</v>
      </c>
    </row>
    <row r="147" spans="2:3" ht="15.6" hidden="1">
      <c r="B147" s="26" t="s">
        <v>167</v>
      </c>
      <c r="C147" s="27">
        <v>697</v>
      </c>
    </row>
    <row r="148" spans="2:3" ht="15.6" hidden="1">
      <c r="B148" s="26" t="s">
        <v>168</v>
      </c>
      <c r="C148" s="27">
        <v>1264</v>
      </c>
    </row>
    <row r="149" spans="2:3" ht="15.6" hidden="1">
      <c r="B149" s="26" t="s">
        <v>169</v>
      </c>
      <c r="C149" s="27">
        <v>2141</v>
      </c>
    </row>
    <row r="150" spans="2:3" ht="15.6" hidden="1">
      <c r="B150" s="26" t="s">
        <v>170</v>
      </c>
      <c r="C150" s="27">
        <v>878</v>
      </c>
    </row>
    <row r="151" spans="2:3" ht="15.6" hidden="1">
      <c r="B151" s="26" t="s">
        <v>171</v>
      </c>
      <c r="C151" s="27">
        <v>1</v>
      </c>
    </row>
    <row r="152" spans="2:3" ht="15.6" hidden="1">
      <c r="B152" s="26" t="s">
        <v>172</v>
      </c>
      <c r="C152" s="27">
        <v>19</v>
      </c>
    </row>
    <row r="153" spans="2:3" ht="15.6" hidden="1">
      <c r="B153" s="26" t="s">
        <v>173</v>
      </c>
      <c r="C153" s="27">
        <v>1782</v>
      </c>
    </row>
    <row r="154" spans="2:3" ht="15.6" hidden="1">
      <c r="B154" s="26" t="s">
        <v>174</v>
      </c>
      <c r="C154" s="27">
        <v>1391</v>
      </c>
    </row>
    <row r="155" spans="2:3" ht="15.6" hidden="1">
      <c r="B155" s="26" t="s">
        <v>175</v>
      </c>
      <c r="C155" s="27">
        <v>1767</v>
      </c>
    </row>
    <row r="156" spans="2:3" ht="15.6" hidden="1">
      <c r="B156" s="26" t="s">
        <v>176</v>
      </c>
      <c r="C156" s="27">
        <v>2009</v>
      </c>
    </row>
    <row r="157" spans="2:3" ht="15.6" hidden="1">
      <c r="B157" s="26" t="s">
        <v>177</v>
      </c>
      <c r="C157" s="27">
        <v>718</v>
      </c>
    </row>
    <row r="158" spans="2:3" ht="15.6" hidden="1">
      <c r="B158" s="26" t="s">
        <v>178</v>
      </c>
      <c r="C158" s="27">
        <v>1748</v>
      </c>
    </row>
    <row r="159" spans="2:3" ht="15.6">
      <c r="B159" s="26" t="s">
        <v>179</v>
      </c>
      <c r="C159" s="27">
        <v>531</v>
      </c>
    </row>
    <row r="160" spans="2:3" ht="15.6">
      <c r="B160" s="26" t="s">
        <v>180</v>
      </c>
      <c r="C160" s="27">
        <v>660</v>
      </c>
    </row>
    <row r="161" spans="2:3" ht="15.6">
      <c r="B161" s="26" t="s">
        <v>181</v>
      </c>
      <c r="C161" s="27">
        <v>174</v>
      </c>
    </row>
    <row r="162" spans="2:3" ht="15.6">
      <c r="B162" s="26" t="s">
        <v>182</v>
      </c>
      <c r="C162" s="27">
        <v>1176</v>
      </c>
    </row>
    <row r="163" spans="2:3" ht="15.6">
      <c r="B163" s="26" t="s">
        <v>183</v>
      </c>
      <c r="C163" s="27">
        <v>1132</v>
      </c>
    </row>
    <row r="164" spans="2:3" ht="15.6">
      <c r="B164" s="26" t="s">
        <v>184</v>
      </c>
      <c r="C164" s="27">
        <v>2</v>
      </c>
    </row>
    <row r="165" spans="2:3" ht="15.6">
      <c r="B165" s="26" t="s">
        <v>185</v>
      </c>
      <c r="C165" s="27">
        <v>4</v>
      </c>
    </row>
    <row r="166" spans="2:3" ht="15.6">
      <c r="B166" s="26" t="s">
        <v>186</v>
      </c>
      <c r="C166" s="27">
        <v>1</v>
      </c>
    </row>
    <row r="167" spans="2:3" ht="15.6">
      <c r="B167" s="26" t="s">
        <v>187</v>
      </c>
      <c r="C167" s="27">
        <v>699</v>
      </c>
    </row>
    <row r="168" spans="2:3" ht="15.6">
      <c r="B168" s="26" t="s">
        <v>188</v>
      </c>
      <c r="C168" s="27">
        <v>46</v>
      </c>
    </row>
    <row r="169" spans="2:3" ht="15.6">
      <c r="B169" s="26" t="s">
        <v>189</v>
      </c>
      <c r="C169" s="27">
        <v>1642</v>
      </c>
    </row>
    <row r="170" spans="2:3" ht="15.6">
      <c r="B170" s="26" t="s">
        <v>190</v>
      </c>
      <c r="C170" s="27">
        <v>2060</v>
      </c>
    </row>
    <row r="171" spans="2:3" ht="15.6">
      <c r="B171" s="26" t="s">
        <v>191</v>
      </c>
      <c r="C171" s="27">
        <v>1612</v>
      </c>
    </row>
    <row r="172" spans="2:3" ht="15.6">
      <c r="B172" s="26" t="s">
        <v>192</v>
      </c>
      <c r="C172" s="27">
        <v>282</v>
      </c>
    </row>
    <row r="173" spans="2:3" ht="15.6">
      <c r="B173" s="26" t="s">
        <v>193</v>
      </c>
      <c r="C173" s="27">
        <v>1</v>
      </c>
    </row>
    <row r="174" spans="2:3" ht="15.6">
      <c r="B174" s="26" t="s">
        <v>194</v>
      </c>
      <c r="C174" s="27">
        <v>454</v>
      </c>
    </row>
    <row r="175" spans="2:3" ht="15.6">
      <c r="B175" s="26" t="s">
        <v>195</v>
      </c>
      <c r="C175" s="27">
        <v>3</v>
      </c>
    </row>
    <row r="176" spans="2:3" ht="15.6">
      <c r="B176" s="26" t="s">
        <v>196</v>
      </c>
      <c r="C176" s="27">
        <v>555</v>
      </c>
    </row>
    <row r="177" spans="2:3" ht="15.6">
      <c r="B177" s="26" t="s">
        <v>197</v>
      </c>
      <c r="C177" s="27">
        <v>329</v>
      </c>
    </row>
    <row r="178" spans="2:3" ht="15.6">
      <c r="B178" s="26" t="s">
        <v>198</v>
      </c>
      <c r="C178" s="27">
        <v>694</v>
      </c>
    </row>
    <row r="179" spans="2:3" ht="15.6">
      <c r="B179" s="26" t="s">
        <v>199</v>
      </c>
      <c r="C179" s="27">
        <v>481</v>
      </c>
    </row>
    <row r="180" spans="2:3" ht="15.6">
      <c r="B180" s="26" t="s">
        <v>200</v>
      </c>
      <c r="C180" s="27">
        <v>326</v>
      </c>
    </row>
    <row r="181" spans="2:3" ht="15.6">
      <c r="B181" s="26" t="s">
        <v>201</v>
      </c>
      <c r="C181" s="27">
        <v>3143</v>
      </c>
    </row>
    <row r="182" spans="2:3" ht="15.6">
      <c r="B182" s="26" t="s">
        <v>202</v>
      </c>
      <c r="C182" s="27">
        <v>985</v>
      </c>
    </row>
    <row r="183" spans="2:3" ht="15.6">
      <c r="B183" s="26" t="s">
        <v>203</v>
      </c>
      <c r="C183" s="27">
        <v>2352</v>
      </c>
    </row>
    <row r="184" spans="2:3" ht="15.6">
      <c r="B184" s="26" t="s">
        <v>204</v>
      </c>
      <c r="C184" s="27">
        <v>983</v>
      </c>
    </row>
    <row r="185" spans="2:3" ht="15.6">
      <c r="B185" s="26" t="s">
        <v>205</v>
      </c>
      <c r="C185" s="27">
        <v>2024</v>
      </c>
    </row>
    <row r="186" spans="2:3" ht="15.6">
      <c r="B186" s="26" t="s">
        <v>206</v>
      </c>
      <c r="C186" s="27">
        <v>2462</v>
      </c>
    </row>
    <row r="187" spans="2:3" ht="15.6">
      <c r="B187" s="26" t="s">
        <v>207</v>
      </c>
      <c r="C187" s="27">
        <v>74</v>
      </c>
    </row>
    <row r="188" spans="2:3" ht="15.6">
      <c r="B188" s="26" t="s">
        <v>208</v>
      </c>
      <c r="C188" s="27">
        <v>668</v>
      </c>
    </row>
    <row r="189" spans="2:3" ht="15.6">
      <c r="B189" s="26" t="s">
        <v>209</v>
      </c>
      <c r="C189" s="27">
        <v>1856</v>
      </c>
    </row>
    <row r="190" spans="2:3" ht="15.6">
      <c r="B190" s="26" t="s">
        <v>210</v>
      </c>
      <c r="C190" s="27">
        <v>2943</v>
      </c>
    </row>
    <row r="191" spans="2:3" ht="15.6">
      <c r="B191" s="26" t="s">
        <v>211</v>
      </c>
      <c r="C191" s="27">
        <v>2028</v>
      </c>
    </row>
    <row r="192" spans="2:3" ht="15.6">
      <c r="B192" s="26" t="s">
        <v>212</v>
      </c>
      <c r="C192" s="27">
        <v>2161</v>
      </c>
    </row>
    <row r="193" spans="2:3" ht="15.6">
      <c r="B193" s="26" t="s">
        <v>213</v>
      </c>
      <c r="C193" s="27">
        <v>2226</v>
      </c>
    </row>
    <row r="194" spans="2:3" ht="15.6">
      <c r="B194" s="26" t="s">
        <v>214</v>
      </c>
      <c r="C194" s="27">
        <v>1</v>
      </c>
    </row>
    <row r="195" spans="2:3" ht="15.6">
      <c r="B195" s="26" t="s">
        <v>215</v>
      </c>
      <c r="C195" s="27">
        <v>215</v>
      </c>
    </row>
    <row r="196" spans="2:3" ht="15.6">
      <c r="B196" s="26" t="s">
        <v>216</v>
      </c>
      <c r="C196" s="27">
        <v>171</v>
      </c>
    </row>
    <row r="197" spans="2:3" ht="15.6">
      <c r="B197" s="26" t="s">
        <v>217</v>
      </c>
      <c r="C197" s="27">
        <v>1984</v>
      </c>
    </row>
    <row r="198" spans="2:3" ht="15.6">
      <c r="B198" s="26" t="s">
        <v>218</v>
      </c>
      <c r="C198" s="27">
        <v>112</v>
      </c>
    </row>
    <row r="199" spans="2:3" ht="15.6">
      <c r="B199" s="26" t="s">
        <v>219</v>
      </c>
      <c r="C199" s="27">
        <v>1652</v>
      </c>
    </row>
    <row r="200" spans="2:3" ht="15.6">
      <c r="B200" s="26" t="s">
        <v>220</v>
      </c>
      <c r="C200" s="27">
        <v>916</v>
      </c>
    </row>
    <row r="201" spans="2:3" ht="15.6">
      <c r="B201" s="26" t="s">
        <v>221</v>
      </c>
      <c r="C201" s="27">
        <v>241</v>
      </c>
    </row>
    <row r="202" spans="2:3" ht="15.6">
      <c r="B202" s="26" t="s">
        <v>222</v>
      </c>
      <c r="C202" s="27">
        <v>691</v>
      </c>
    </row>
    <row r="203" spans="2:3" ht="15.6">
      <c r="B203" s="26" t="s">
        <v>223</v>
      </c>
      <c r="C203" s="27">
        <v>1144</v>
      </c>
    </row>
    <row r="204" spans="2:3" ht="15.6">
      <c r="B204" s="26" t="s">
        <v>224</v>
      </c>
      <c r="C204" s="27">
        <v>716</v>
      </c>
    </row>
    <row r="205" spans="2:3" ht="15.6">
      <c r="B205" s="26" t="s">
        <v>225</v>
      </c>
      <c r="C205" s="27">
        <v>673</v>
      </c>
    </row>
    <row r="206" spans="2:3" ht="15.6">
      <c r="B206" s="26" t="s">
        <v>226</v>
      </c>
      <c r="C206" s="27">
        <v>238</v>
      </c>
    </row>
    <row r="207" spans="2:3" ht="15.6">
      <c r="B207" s="26" t="s">
        <v>227</v>
      </c>
      <c r="C207" s="27">
        <v>805</v>
      </c>
    </row>
    <row r="208" spans="2:3" ht="15.6">
      <c r="B208" s="26" t="s">
        <v>228</v>
      </c>
      <c r="C208" s="27">
        <v>372</v>
      </c>
    </row>
    <row r="209" spans="2:3" ht="15.6">
      <c r="B209" s="26" t="s">
        <v>229</v>
      </c>
      <c r="C209" s="27">
        <v>480</v>
      </c>
    </row>
    <row r="210" spans="2:3" ht="15.6">
      <c r="B210" s="26" t="s">
        <v>230</v>
      </c>
      <c r="C210" s="27">
        <v>2058</v>
      </c>
    </row>
    <row r="211" spans="2:3" ht="15.6">
      <c r="B211" s="26" t="s">
        <v>231</v>
      </c>
      <c r="C211" s="27">
        <v>2</v>
      </c>
    </row>
    <row r="212" spans="2:3" ht="15.6">
      <c r="B212" s="26" t="s">
        <v>232</v>
      </c>
      <c r="C212" s="27">
        <v>1558</v>
      </c>
    </row>
    <row r="213" spans="2:3" ht="15.6">
      <c r="B213" s="26" t="s">
        <v>233</v>
      </c>
      <c r="C213" s="27">
        <v>2</v>
      </c>
    </row>
    <row r="214" spans="2:3" ht="15.6">
      <c r="B214" s="26" t="s">
        <v>234</v>
      </c>
      <c r="C214" s="27">
        <v>3</v>
      </c>
    </row>
    <row r="215" spans="2:3" ht="15.6">
      <c r="B215" s="26" t="s">
        <v>235</v>
      </c>
      <c r="C215" s="27">
        <v>3080</v>
      </c>
    </row>
    <row r="216" spans="2:3" ht="15.6">
      <c r="B216" s="26" t="s">
        <v>236</v>
      </c>
      <c r="C216" s="27">
        <v>2108</v>
      </c>
    </row>
    <row r="217" spans="2:3" ht="15.6">
      <c r="B217" s="26" t="s">
        <v>237</v>
      </c>
      <c r="C217" s="27">
        <v>2603</v>
      </c>
    </row>
    <row r="218" spans="2:3" ht="15.6">
      <c r="B218" s="26" t="s">
        <v>238</v>
      </c>
      <c r="C218" s="27">
        <v>1281</v>
      </c>
    </row>
    <row r="219" spans="2:3" ht="15.6">
      <c r="B219" s="26" t="s">
        <v>239</v>
      </c>
      <c r="C219" s="27">
        <v>545</v>
      </c>
    </row>
    <row r="220" spans="2:3" ht="15.6">
      <c r="B220" s="26" t="s">
        <v>240</v>
      </c>
      <c r="C220" s="27">
        <v>1655</v>
      </c>
    </row>
    <row r="221" spans="2:3" ht="15.6">
      <c r="B221" s="26" t="s">
        <v>241</v>
      </c>
      <c r="C221" s="27">
        <v>554</v>
      </c>
    </row>
    <row r="222" spans="2:3" ht="15.6">
      <c r="B222" s="26" t="s">
        <v>242</v>
      </c>
      <c r="C222" s="27">
        <v>316</v>
      </c>
    </row>
    <row r="223" spans="2:3" ht="15.6">
      <c r="B223" s="26" t="s">
        <v>243</v>
      </c>
      <c r="C223" s="27">
        <v>18</v>
      </c>
    </row>
    <row r="224" spans="2:3" ht="15.6">
      <c r="B224" s="26" t="s">
        <v>244</v>
      </c>
      <c r="C224" s="27">
        <v>2165</v>
      </c>
    </row>
    <row r="225" spans="2:3" ht="15.6">
      <c r="B225" s="26" t="s">
        <v>245</v>
      </c>
      <c r="C225" s="27">
        <v>1829</v>
      </c>
    </row>
    <row r="226" spans="2:3" ht="15.6">
      <c r="B226" s="26" t="s">
        <v>246</v>
      </c>
      <c r="C226" s="27">
        <v>157</v>
      </c>
    </row>
    <row r="227" spans="2:3" ht="15.6">
      <c r="B227" s="26" t="s">
        <v>247</v>
      </c>
      <c r="C227" s="27">
        <v>2242</v>
      </c>
    </row>
    <row r="228" spans="2:3" ht="15.6">
      <c r="B228" s="26" t="s">
        <v>248</v>
      </c>
      <c r="C228" s="27">
        <v>2484</v>
      </c>
    </row>
    <row r="229" spans="2:3" ht="15.6">
      <c r="B229" s="26" t="s">
        <v>249</v>
      </c>
      <c r="C229" s="27">
        <v>1</v>
      </c>
    </row>
    <row r="230" spans="2:3" ht="15.6">
      <c r="B230" s="26" t="s">
        <v>250</v>
      </c>
      <c r="C230" s="27">
        <v>1789</v>
      </c>
    </row>
    <row r="231" spans="2:3" ht="15.6">
      <c r="B231" s="26" t="s">
        <v>251</v>
      </c>
      <c r="C231" s="27">
        <v>1059</v>
      </c>
    </row>
    <row r="232" spans="2:3" ht="15.6">
      <c r="B232" s="26" t="s">
        <v>252</v>
      </c>
      <c r="C232" s="27">
        <v>374</v>
      </c>
    </row>
    <row r="233" spans="2:3" ht="15.6">
      <c r="B233" s="26" t="s">
        <v>253</v>
      </c>
      <c r="C233" s="27">
        <v>699</v>
      </c>
    </row>
    <row r="234" spans="2:3" ht="15.6">
      <c r="B234" s="26" t="s">
        <v>254</v>
      </c>
      <c r="C234" s="27">
        <v>1734</v>
      </c>
    </row>
    <row r="235" spans="2:3" ht="15.6">
      <c r="B235" s="26" t="s">
        <v>255</v>
      </c>
      <c r="C235" s="27">
        <v>1505</v>
      </c>
    </row>
    <row r="236" spans="2:3" ht="15.6">
      <c r="B236" s="26" t="s">
        <v>256</v>
      </c>
      <c r="C236" s="27">
        <v>1507</v>
      </c>
    </row>
    <row r="237" spans="2:3" ht="15.6">
      <c r="B237" s="26" t="s">
        <v>257</v>
      </c>
      <c r="C237" s="27">
        <v>1266</v>
      </c>
    </row>
    <row r="238" spans="2:3" ht="15.6">
      <c r="B238" s="26" t="s">
        <v>258</v>
      </c>
      <c r="C238" s="27">
        <v>242</v>
      </c>
    </row>
    <row r="239" spans="2:3" ht="15.6">
      <c r="B239" s="26" t="s">
        <v>259</v>
      </c>
      <c r="C239" s="27">
        <v>629</v>
      </c>
    </row>
    <row r="240" spans="2:3" ht="15.6">
      <c r="B240" s="26" t="s">
        <v>260</v>
      </c>
      <c r="C240" s="27">
        <v>697</v>
      </c>
    </row>
  </sheetData>
  <mergeCells count="3">
    <mergeCell ref="B3:J3"/>
    <mergeCell ref="B1:Q2"/>
    <mergeCell ref="J25:N25"/>
  </mergeCells>
  <hyperlinks>
    <hyperlink ref="B26" r:id="rId1" display="Low-Cost CVR May Pay for Your AMI System"/>
  </hyperlinks>
  <pageMargins left="0.7" right="0.7" top="0.75" bottom="0.75" header="0.3" footer="0.3"/>
  <pageSetup scale="36" fitToHeight="0" orientation="portrait" r:id="rId2"/>
  <headerFooter>
    <oddFooter>&amp;L&amp;F
TAB:&amp;A</oddFooter>
  </headerFooter>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2015-07-27T07:00:00+00:00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144BB2-D281-44F3-8A07-8B40A3B5E46E}"/>
</file>

<file path=customXml/itemProps2.xml><?xml version="1.0" encoding="utf-8"?>
<ds:datastoreItem xmlns:ds="http://schemas.openxmlformats.org/officeDocument/2006/customXml" ds:itemID="{19134267-0929-4053-B9DC-4EA9D5D3BCAB}"/>
</file>

<file path=customXml/itemProps3.xml><?xml version="1.0" encoding="utf-8"?>
<ds:datastoreItem xmlns:ds="http://schemas.openxmlformats.org/officeDocument/2006/customXml" ds:itemID="{B7F703F7-C985-42C2-BE7D-5ADD90F6EA71}"/>
</file>

<file path=customXml/itemProps4.xml><?xml version="1.0" encoding="utf-8"?>
<ds:datastoreItem xmlns:ds="http://schemas.openxmlformats.org/officeDocument/2006/customXml" ds:itemID="{8CA0E5BE-363F-470B-85D0-642129FDEC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Energy Efficiency</vt:lpstr>
      <vt:lpstr>Appendix Benefits CVR</vt:lpstr>
    </vt:vector>
  </TitlesOfParts>
  <Company>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CustomerSolutions</dc:creator>
  <cp:lastModifiedBy>Mak, Chanda (ATG)</cp:lastModifiedBy>
  <cp:lastPrinted>2015-07-22T18:16:12Z</cp:lastPrinted>
  <dcterms:created xsi:type="dcterms:W3CDTF">2015-03-19T18:54:40Z</dcterms:created>
  <dcterms:modified xsi:type="dcterms:W3CDTF">2015-07-22T23:11:57Z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