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2"/>
  </bookViews>
  <sheets>
    <sheet name="Revised Adjustments" sheetId="1" r:id="rId1"/>
    <sheet name="Original Adjustments" sheetId="2" r:id="rId2"/>
    <sheet name="Summary" sheetId="3" r:id="rId3"/>
    <sheet name="Sheet3" sheetId="4" r:id="rId4"/>
  </sheets>
  <definedNames>
    <definedName name="ID_Elec">#REF!</definedName>
    <definedName name="ID_Gas">#REF!</definedName>
    <definedName name="_xlnm.Print_Area" localSheetId="2">'Summary'!$A$1:$Q$58</definedName>
    <definedName name="Print_for_CBReport" localSheetId="2">'Summary'!$A$1:$I$59</definedName>
    <definedName name="Print_for_CBReport">#REF!</definedName>
    <definedName name="Print_for_Checking" localSheetId="2">'Summary'!$A$1:'Summary'!#REF!</definedName>
    <definedName name="Print_for_Checking">#REF!:#REF!</definedName>
    <definedName name="Summary">#REF!</definedName>
    <definedName name="WA_Elec">#REF!</definedName>
    <definedName name="WA_Gas">#REF!</definedName>
    <definedName name="Z_6E1B8C45_B07F_11D2_B0DC_0000832CDFF0_.wvu.PrintArea" localSheetId="2" hidden="1">'Summary'!$A$1:$I$59</definedName>
    <definedName name="Z_6E1B8C45_B07F_11D2_B0DC_0000832CDFF0_.wvu.Rows" localSheetId="2" hidden="1">'Summary'!$20:$20,'Summary'!$31:$36,'Summary'!$37:$37,'Summary'!$42:$59,'Summary'!#REF!,'Summary'!#REF!,'Summary'!#REF!</definedName>
    <definedName name="Z_A15D1962_B049_11D2_8670_0000832CEEE8_.wvu.Rows" localSheetId="2" hidden="1">'Summary'!$42:$57,'Summary'!#REF!</definedName>
  </definedNames>
  <calcPr fullCalcOnLoad="1"/>
</workbook>
</file>

<file path=xl/sharedStrings.xml><?xml version="1.0" encoding="utf-8"?>
<sst xmlns="http://schemas.openxmlformats.org/spreadsheetml/2006/main" count="298" uniqueCount="108">
  <si>
    <t xml:space="preserve"> </t>
  </si>
  <si>
    <t>AVISTA UTILITIES</t>
  </si>
  <si>
    <t>Restatement Summary</t>
  </si>
  <si>
    <t>Washington Electric</t>
  </si>
  <si>
    <t>TWELVE MONTHS ENDED DECEMBER 31, 2007</t>
  </si>
  <si>
    <t>Column</t>
  </si>
  <si>
    <t>Description of Adjustment</t>
  </si>
  <si>
    <t xml:space="preserve">NOI   </t>
  </si>
  <si>
    <t>Rate Base</t>
  </si>
  <si>
    <t>b</t>
  </si>
  <si>
    <t>Per Results Report</t>
  </si>
  <si>
    <t>c</t>
  </si>
  <si>
    <t>Deferred FIT Rate Base</t>
  </si>
  <si>
    <t>d</t>
  </si>
  <si>
    <t>Deferred Gain on Office Building</t>
  </si>
  <si>
    <t>e</t>
  </si>
  <si>
    <t>Colstrip 3 AFUDC Elimination</t>
  </si>
  <si>
    <t>f</t>
  </si>
  <si>
    <t>Colstrip Common AFUDC</t>
  </si>
  <si>
    <t>g</t>
  </si>
  <si>
    <t>Kettle Falls Disallow.</t>
  </si>
  <si>
    <t>h</t>
  </si>
  <si>
    <t>Customer Advances</t>
  </si>
  <si>
    <t>i</t>
  </si>
  <si>
    <t>Depreciation True-up</t>
  </si>
  <si>
    <t>j</t>
  </si>
  <si>
    <t>Settlement Exchange Power</t>
  </si>
  <si>
    <t xml:space="preserve">     Actual </t>
  </si>
  <si>
    <t>k</t>
  </si>
  <si>
    <t>Eliminate B &amp; O Taxes</t>
  </si>
  <si>
    <t>l</t>
  </si>
  <si>
    <t>Property Tax</t>
  </si>
  <si>
    <t>m</t>
  </si>
  <si>
    <t>Uncollect. Expense</t>
  </si>
  <si>
    <t>n</t>
  </si>
  <si>
    <t>Regulatory Expense</t>
  </si>
  <si>
    <t>o</t>
  </si>
  <si>
    <t>Injuries and Damages</t>
  </si>
  <si>
    <t>p</t>
  </si>
  <si>
    <t>FIT</t>
  </si>
  <si>
    <t>q</t>
  </si>
  <si>
    <t>Eliminate WA Power Cost Defer</t>
  </si>
  <si>
    <t>r</t>
  </si>
  <si>
    <t>Nez Perce Settlement Adjustment</t>
  </si>
  <si>
    <t>s</t>
  </si>
  <si>
    <t>Eliminate A/R Expenses</t>
  </si>
  <si>
    <t>t</t>
  </si>
  <si>
    <t>Office Space Charges to Subsidiaries</t>
  </si>
  <si>
    <t>u</t>
  </si>
  <si>
    <t>Restate Excise Taxes</t>
  </si>
  <si>
    <t>v</t>
  </si>
  <si>
    <t>Net Gains/losses</t>
  </si>
  <si>
    <t>w</t>
  </si>
  <si>
    <t>Revenue Normalization</t>
  </si>
  <si>
    <t>x</t>
  </si>
  <si>
    <t>Restate Debt Interest</t>
  </si>
  <si>
    <t xml:space="preserve">     Restated Total</t>
  </si>
  <si>
    <t>PF1</t>
  </si>
  <si>
    <t>Pro Forma Power Supply</t>
  </si>
  <si>
    <t>PF2</t>
  </si>
  <si>
    <t>Pro Forma Prod Property Adj</t>
  </si>
  <si>
    <t>PF3</t>
  </si>
  <si>
    <t>Pro Forma Labor Non-Exec</t>
  </si>
  <si>
    <t>PF4</t>
  </si>
  <si>
    <t>Pro Forma Labor Exec</t>
  </si>
  <si>
    <t>PF5</t>
  </si>
  <si>
    <t>Pro Forma Transmission Rev/Exp</t>
  </si>
  <si>
    <t>PF6</t>
  </si>
  <si>
    <t>Pro Forma Capital Add 2007</t>
  </si>
  <si>
    <t>PF7</t>
  </si>
  <si>
    <t>Pro Forma Capital Add 2008</t>
  </si>
  <si>
    <t>PF8</t>
  </si>
  <si>
    <t>Pro Forma Asset Management</t>
  </si>
  <si>
    <t>PF09</t>
  </si>
  <si>
    <t>Pro Forma Spokane Rvr Relicensing</t>
  </si>
  <si>
    <t>PF10</t>
  </si>
  <si>
    <t>Pro Forma CDA Tribe Settlement</t>
  </si>
  <si>
    <t>PF11</t>
  </si>
  <si>
    <t>Pro Forma Montana Lease</t>
  </si>
  <si>
    <t>PF12</t>
  </si>
  <si>
    <t>Pro Forma Colstrip Mercury Emiss. O&amp;M</t>
  </si>
  <si>
    <t>PF13</t>
  </si>
  <si>
    <t>Pro Forma Incentives</t>
  </si>
  <si>
    <t>PF14</t>
  </si>
  <si>
    <t>Pro Forma 2009 Noxon Upgrade</t>
  </si>
  <si>
    <t>PF15</t>
  </si>
  <si>
    <t>Pro Forma Misc. Adj.</t>
  </si>
  <si>
    <t xml:space="preserve">    Pro Forma Total</t>
  </si>
  <si>
    <t>Pro Forma Rate Base</t>
  </si>
  <si>
    <t>Proposed Rate of Return</t>
  </si>
  <si>
    <t>Net Operating Income Requirement</t>
  </si>
  <si>
    <t>Pro Forma Net Operating Income</t>
  </si>
  <si>
    <t>Net Operating Income Deficiency</t>
  </si>
  <si>
    <t>Conversion Factor</t>
  </si>
  <si>
    <t>Revenue Requirement</t>
  </si>
  <si>
    <t>Total General Business Revenues</t>
  </si>
  <si>
    <t>Percentage Revenue Increase</t>
  </si>
  <si>
    <t>Pro Forma Open</t>
  </si>
  <si>
    <t>Restatement Summary Washington Electric</t>
  </si>
  <si>
    <t>DIFFERENCE</t>
  </si>
  <si>
    <t>REVENUE REQUIREMENT</t>
  </si>
  <si>
    <t>NOI</t>
  </si>
  <si>
    <t>Item</t>
  </si>
  <si>
    <t>ORIGINAL FILED CASE</t>
  </si>
  <si>
    <t>REVISED CASE</t>
  </si>
  <si>
    <t>2K rounding error</t>
  </si>
  <si>
    <t>Summary of Revised Electric Revenue Requirement Adjustments</t>
  </si>
  <si>
    <t>IMPACT OF REVISIONS ON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</si>
</sst>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$&quot;General"/>
    <numFmt numFmtId="166" formatCode="&quot;$&quot;#,##0"/>
    <numFmt numFmtId="167" formatCode="0.0%"/>
    <numFmt numFmtId="168" formatCode="#,###_);\(#,###\)"/>
    <numFmt numFmtId="169" formatCode="_(&quot;$&quot;#,###_);_(&quot;$&quot;\ \(#,###\);_(* _);_(@_)"/>
    <numFmt numFmtId="170" formatCode="#,##0;\(#,##0\)"/>
    <numFmt numFmtId="171" formatCode="0.000000"/>
    <numFmt numFmtId="172" formatCode="#,##0\ ;\(#,##0\)"/>
    <numFmt numFmtId="173" formatCode="&quot;@ &quot;0.00%"/>
    <numFmt numFmtId="174" formatCode="#,"/>
    <numFmt numFmtId="175" formatCode="#,##0,"/>
    <numFmt numFmtId="176" formatCode="#,##0.000_);[Red]\(#,##0.000\)"/>
    <numFmt numFmtId="177" formatCode="#,##0.0000_);[Red]\(#,##0.0000\)"/>
    <numFmt numFmtId="178" formatCode="#,##0.0_);[Red]\(#,##0.0\)"/>
    <numFmt numFmtId="179" formatCode="&quot;@&quot;\ 0%"/>
    <numFmt numFmtId="180" formatCode="&quot;$&quot;#,##0.0_);[Red]\(&quot;$&quot;#,##0.0\)"/>
    <numFmt numFmtId="181" formatCode="&quot;÷&quot;\ 0"/>
    <numFmt numFmtId="182" formatCode="0.00000"/>
    <numFmt numFmtId="183" formatCode="&quot;÷ &quot;0"/>
    <numFmt numFmtId="184" formatCode="0_);\(0\)"/>
    <numFmt numFmtId="185" formatCode="mmm"/>
    <numFmt numFmtId="186" formatCode="yyyy"/>
    <numFmt numFmtId="187" formatCode="m/dd/yy"/>
    <numFmt numFmtId="188" formatCode="0.0000"/>
    <numFmt numFmtId="189" formatCode="0.0"/>
    <numFmt numFmtId="190" formatCode="&quot;$&quot;#,##0.00"/>
    <numFmt numFmtId="191" formatCode="&quot;$&quot;#,##0.000_);[Red]\(&quot;$&quot;#,##0.000\)"/>
    <numFmt numFmtId="192" formatCode="&quot;$&quot;#,##0.0000_);[Red]\(&quot;$&quot;#,##0.0000\)"/>
    <numFmt numFmtId="193" formatCode="&quot;$&quot;#,##0.00000_);[Red]\(&quot;$&quot;#,##0.00000\)"/>
    <numFmt numFmtId="194" formatCode="&quot;$&quot;#,##0_)"/>
    <numFmt numFmtId="195" formatCode="&quot;$&quot;#,##0.0"/>
    <numFmt numFmtId="196" formatCode="0.0000%"/>
    <numFmt numFmtId="197" formatCode="#,##0.0"/>
    <numFmt numFmtId="198" formatCode="&quot;$&quot;#,##0.0_);\(&quot;$&quot;#,##0.0\)"/>
    <numFmt numFmtId="199" formatCode="#,##0.000"/>
    <numFmt numFmtId="200" formatCode="#,##0.0000"/>
    <numFmt numFmtId="201" formatCode="&quot;@&quot;\ 0.000000"/>
    <numFmt numFmtId="202" formatCode="_(* #,##0.0_);_(* \(#,##0.0\);_(* &quot;-&quot;??_);_(@_)"/>
    <numFmt numFmtId="203" formatCode="_(* #,##0_);_(* \(#,##0\);_(* &quot;-&quot;??_);_(@_)"/>
    <numFmt numFmtId="204" formatCode="0.00000%"/>
    <numFmt numFmtId="205" formatCode="#,##0.0_);\(#,##0.0\)"/>
    <numFmt numFmtId="206" formatCode="#,##0.000_);\(#,##0.000\)"/>
    <numFmt numFmtId="207" formatCode="#,##0.0000_);\(#,##0.0000\)"/>
    <numFmt numFmtId="208" formatCode="&quot;x &quot;0.00"/>
    <numFmt numFmtId="209" formatCode="&quot;x &quot;0.000"/>
    <numFmt numFmtId="210" formatCode="0.0000000"/>
    <numFmt numFmtId="211" formatCode="0.00000000"/>
    <numFmt numFmtId="212" formatCode="00000"/>
    <numFmt numFmtId="213" formatCode="&quot;$&quot;#,##0.0000"/>
    <numFmt numFmtId="214" formatCode="0.000000000%"/>
    <numFmt numFmtId="215" formatCode="_(* #,##0.000_);_(* \(#,##0.000\);_(* &quot;-&quot;???_);_(@_)"/>
    <numFmt numFmtId="216" formatCode="_(* #,##0.0_);_(* \(#,##0.0\);_(* &quot;-&quot;?_);_(@_)"/>
    <numFmt numFmtId="217" formatCode="&quot;$&quot;#,##0.000_);\(&quot;$&quot;#,##0.000\)"/>
    <numFmt numFmtId="218" formatCode="_(&quot;$&quot;* #,##0.000_);_(&quot;$&quot;* \(#,##0.000\);_(&quot;$&quot;* &quot;-&quot;??_);_(@_)"/>
    <numFmt numFmtId="219" formatCode="_(&quot;$&quot;* #,##0.0000_);_(&quot;$&quot;* \(#,##0.0000\);_(&quot;$&quot;* &quot;-&quot;??_);_(@_)"/>
    <numFmt numFmtId="220" formatCode="_(&quot;$&quot;* #,##0.00000_);_(&quot;$&quot;* \(#,##0.00000\);_(&quot;$&quot;* &quot;-&quot;??_);_(@_)"/>
    <numFmt numFmtId="221" formatCode="_(* #,##0.000_);_(* \(#,##0.000\);_(* &quot;-&quot;??_);_(@_)"/>
    <numFmt numFmtId="222" formatCode="#,##0.00000"/>
    <numFmt numFmtId="223" formatCode="#,##0.000000"/>
    <numFmt numFmtId="224" formatCode="_(&quot;$&quot;* #,##0.0_);_(&quot;$&quot;* \(#,##0.0\);_(&quot;$&quot;* &quot;-&quot;??_);_(@_)"/>
    <numFmt numFmtId="225" formatCode="_(&quot;$&quot;* #,##0_);_(&quot;$&quot;* \(#,##0\);_(&quot;$&quot;* &quot;-&quot;??_);_(@_)"/>
  </numFmts>
  <fonts count="2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sz val="10"/>
      <color indexed="62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21"/>
      <name val="Times New Roman"/>
      <family val="1"/>
    </font>
    <font>
      <u val="single"/>
      <sz val="10"/>
      <name val="Times New Roman"/>
      <family val="1"/>
    </font>
    <font>
      <i/>
      <sz val="10"/>
      <color indexed="14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2"/>
      <name val="Times New Roman"/>
      <family val="1"/>
    </font>
    <font>
      <u val="single"/>
      <sz val="10"/>
      <color indexed="62"/>
      <name val="Times New Roman"/>
      <family val="1"/>
    </font>
    <font>
      <b/>
      <sz val="10"/>
      <color indexed="12"/>
      <name val="Times New Roman"/>
      <family val="1"/>
    </font>
    <font>
      <sz val="10"/>
      <color indexed="57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3" fontId="5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5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7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5" fontId="1" fillId="0" borderId="0" xfId="0" applyNumberFormat="1" applyFont="1" applyAlignment="1">
      <alignment/>
    </xf>
    <xf numFmtId="0" fontId="5" fillId="0" borderId="0" xfId="0" applyFont="1" applyAlignment="1">
      <alignment/>
    </xf>
    <xf numFmtId="37" fontId="1" fillId="0" borderId="2" xfId="0" applyNumberFormat="1" applyFont="1" applyBorder="1" applyAlignment="1">
      <alignment/>
    </xf>
    <xf numFmtId="0" fontId="5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37" fontId="3" fillId="0" borderId="0" xfId="0" applyNumberFormat="1" applyFont="1" applyFill="1" applyAlignment="1">
      <alignment/>
    </xf>
    <xf numFmtId="3" fontId="8" fillId="0" borderId="0" xfId="0" applyNumberFormat="1" applyFont="1" applyAlignment="1">
      <alignment horizontal="center"/>
    </xf>
    <xf numFmtId="37" fontId="3" fillId="0" borderId="0" xfId="0" applyNumberFormat="1" applyFont="1" applyBorder="1" applyAlignment="1">
      <alignment/>
    </xf>
    <xf numFmtId="37" fontId="3" fillId="0" borderId="1" xfId="0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6" fontId="9" fillId="0" borderId="3" xfId="17" applyNumberFormat="1" applyFont="1" applyBorder="1" applyAlignment="1">
      <alignment/>
    </xf>
    <xf numFmtId="6" fontId="1" fillId="0" borderId="3" xfId="17" applyNumberFormat="1" applyFont="1" applyBorder="1" applyAlignment="1">
      <alignment/>
    </xf>
    <xf numFmtId="6" fontId="1" fillId="0" borderId="0" xfId="17" applyNumberFormat="1" applyFont="1" applyBorder="1" applyAlignment="1">
      <alignment/>
    </xf>
    <xf numFmtId="5" fontId="1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5" fontId="11" fillId="0" borderId="0" xfId="0" applyNumberFormat="1" applyFont="1" applyAlignment="1">
      <alignment/>
    </xf>
    <xf numFmtId="10" fontId="11" fillId="0" borderId="1" xfId="21" applyNumberFormat="1" applyFont="1" applyBorder="1" applyAlignment="1">
      <alignment/>
    </xf>
    <xf numFmtId="164" fontId="11" fillId="0" borderId="0" xfId="21" applyNumberFormat="1" applyFont="1" applyBorder="1" applyAlignment="1">
      <alignment/>
    </xf>
    <xf numFmtId="5" fontId="11" fillId="0" borderId="1" xfId="0" applyNumberFormat="1" applyFont="1" applyBorder="1" applyAlignment="1">
      <alignment/>
    </xf>
    <xf numFmtId="5" fontId="11" fillId="0" borderId="4" xfId="0" applyNumberFormat="1" applyFont="1" applyBorder="1" applyAlignment="1">
      <alignment/>
    </xf>
    <xf numFmtId="5" fontId="11" fillId="0" borderId="0" xfId="0" applyNumberFormat="1" applyFont="1" applyBorder="1" applyAlignment="1">
      <alignment/>
    </xf>
    <xf numFmtId="10" fontId="11" fillId="0" borderId="5" xfId="21" applyNumberFormat="1" applyFont="1" applyBorder="1" applyAlignment="1">
      <alignment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/>
    </xf>
    <xf numFmtId="10" fontId="1" fillId="0" borderId="6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10" fontId="1" fillId="0" borderId="0" xfId="0" applyNumberFormat="1" applyFont="1" applyAlignment="1">
      <alignment horizontal="left"/>
    </xf>
    <xf numFmtId="0" fontId="18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5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9" fontId="1" fillId="0" borderId="0" xfId="0" applyNumberFormat="1" applyFont="1" applyAlignment="1">
      <alignment horizontal="left"/>
    </xf>
    <xf numFmtId="0" fontId="21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Alignment="1">
      <alignment/>
    </xf>
    <xf numFmtId="10" fontId="2" fillId="0" borderId="3" xfId="0" applyNumberFormat="1" applyFont="1" applyBorder="1" applyAlignment="1">
      <alignment horizontal="left"/>
    </xf>
    <xf numFmtId="10" fontId="1" fillId="0" borderId="0" xfId="0" applyNumberFormat="1" applyFont="1" applyBorder="1" applyAlignment="1">
      <alignment horizontal="left"/>
    </xf>
    <xf numFmtId="0" fontId="17" fillId="0" borderId="0" xfId="0" applyFont="1" applyAlignment="1" quotePrefix="1">
      <alignment/>
    </xf>
    <xf numFmtId="0" fontId="1" fillId="0" borderId="0" xfId="0" applyFont="1" applyBorder="1" applyAlignment="1">
      <alignment horizontal="left"/>
    </xf>
    <xf numFmtId="5" fontId="1" fillId="0" borderId="3" xfId="0" applyNumberFormat="1" applyFont="1" applyBorder="1" applyAlignment="1">
      <alignment/>
    </xf>
    <xf numFmtId="10" fontId="2" fillId="0" borderId="0" xfId="0" applyNumberFormat="1" applyFont="1" applyBorder="1" applyAlignment="1">
      <alignment horizontal="left"/>
    </xf>
    <xf numFmtId="6" fontId="1" fillId="0" borderId="0" xfId="0" applyNumberFormat="1" applyFont="1" applyAlignment="1">
      <alignment/>
    </xf>
    <xf numFmtId="5" fontId="3" fillId="0" borderId="0" xfId="0" applyNumberFormat="1" applyFont="1" applyBorder="1" applyAlignment="1">
      <alignment/>
    </xf>
    <xf numFmtId="5" fontId="1" fillId="0" borderId="1" xfId="0" applyNumberFormat="1" applyFont="1" applyBorder="1" applyAlignment="1">
      <alignment/>
    </xf>
    <xf numFmtId="5" fontId="1" fillId="0" borderId="3" xfId="17" applyNumberFormat="1" applyFont="1" applyBorder="1" applyAlignment="1">
      <alignment/>
    </xf>
    <xf numFmtId="5" fontId="17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20">
      <selection activeCell="F45" sqref="F45:G59"/>
    </sheetView>
  </sheetViews>
  <sheetFormatPr defaultColWidth="9.140625" defaultRowHeight="12.75"/>
  <cols>
    <col min="7" max="7" width="10.8515625" style="0" customWidth="1"/>
  </cols>
  <sheetData>
    <row r="1" spans="1:7" ht="12.75">
      <c r="A1" s="1" t="s">
        <v>0</v>
      </c>
      <c r="B1" s="1"/>
      <c r="C1" s="1"/>
      <c r="D1" s="2" t="s">
        <v>1</v>
      </c>
      <c r="E1" s="1"/>
      <c r="F1" s="1"/>
      <c r="G1" s="1"/>
    </row>
    <row r="2" spans="1:7" ht="12.75">
      <c r="A2" s="1"/>
      <c r="B2" s="1"/>
      <c r="C2" s="1"/>
      <c r="D2" s="3"/>
      <c r="E2" s="1"/>
      <c r="F2" s="1"/>
      <c r="G2" s="1"/>
    </row>
    <row r="3" spans="1:7" ht="12.75">
      <c r="A3" s="1"/>
      <c r="B3" s="1"/>
      <c r="C3" s="1"/>
      <c r="D3" s="3" t="s">
        <v>2</v>
      </c>
      <c r="E3" s="1"/>
      <c r="F3" s="1"/>
      <c r="G3" s="1"/>
    </row>
    <row r="4" spans="1:7" ht="12.75">
      <c r="A4" s="1"/>
      <c r="B4" s="1"/>
      <c r="C4" s="1"/>
      <c r="D4" s="3" t="s">
        <v>3</v>
      </c>
      <c r="E4" s="1"/>
      <c r="F4" s="1"/>
      <c r="G4" s="1"/>
    </row>
    <row r="5" spans="1:7" ht="12.75">
      <c r="A5" s="1"/>
      <c r="B5" s="1"/>
      <c r="C5" s="4"/>
      <c r="D5" s="5" t="s">
        <v>4</v>
      </c>
      <c r="E5" s="4"/>
      <c r="F5" s="4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6"/>
      <c r="G8" s="7" t="s">
        <v>3</v>
      </c>
    </row>
    <row r="9" spans="1:7" ht="12.75">
      <c r="A9" s="7" t="s">
        <v>5</v>
      </c>
      <c r="B9" s="8" t="s">
        <v>6</v>
      </c>
      <c r="C9" s="7"/>
      <c r="D9" s="3"/>
      <c r="E9" s="1"/>
      <c r="F9" s="7" t="s">
        <v>7</v>
      </c>
      <c r="G9" s="7" t="s">
        <v>8</v>
      </c>
    </row>
    <row r="10" spans="1:7" ht="12.75">
      <c r="A10" s="9" t="s">
        <v>9</v>
      </c>
      <c r="B10" s="10" t="s">
        <v>10</v>
      </c>
      <c r="C10" s="4"/>
      <c r="D10" s="4"/>
      <c r="E10" s="4"/>
      <c r="F10" s="11">
        <v>63798</v>
      </c>
      <c r="G10" s="11">
        <v>1009868</v>
      </c>
    </row>
    <row r="11" spans="1:7" ht="12.75">
      <c r="A11" s="12" t="s">
        <v>11</v>
      </c>
      <c r="B11" s="10" t="s">
        <v>12</v>
      </c>
      <c r="C11" s="4"/>
      <c r="D11" s="4"/>
      <c r="E11" s="4"/>
      <c r="F11" s="13">
        <v>0</v>
      </c>
      <c r="G11" s="13">
        <v>-139033</v>
      </c>
    </row>
    <row r="12" spans="1:7" ht="12.75">
      <c r="A12" s="12" t="s">
        <v>13</v>
      </c>
      <c r="B12" s="10" t="s">
        <v>14</v>
      </c>
      <c r="C12" s="4"/>
      <c r="D12" s="4"/>
      <c r="E12" s="4"/>
      <c r="F12" s="13">
        <v>0</v>
      </c>
      <c r="G12" s="13">
        <v>-210</v>
      </c>
    </row>
    <row r="13" spans="1:7" ht="12.75">
      <c r="A13" s="12" t="s">
        <v>15</v>
      </c>
      <c r="B13" s="10" t="s">
        <v>16</v>
      </c>
      <c r="C13" s="4"/>
      <c r="D13" s="4"/>
      <c r="E13" s="4"/>
      <c r="F13" s="13">
        <v>225</v>
      </c>
      <c r="G13" s="13">
        <v>-2342</v>
      </c>
    </row>
    <row r="14" spans="1:7" ht="12.75">
      <c r="A14" s="12" t="s">
        <v>17</v>
      </c>
      <c r="B14" s="10" t="s">
        <v>18</v>
      </c>
      <c r="C14" s="4"/>
      <c r="D14" s="4"/>
      <c r="E14" s="4"/>
      <c r="F14" s="13">
        <v>0</v>
      </c>
      <c r="G14" s="13">
        <v>460</v>
      </c>
    </row>
    <row r="15" spans="1:7" ht="12.75">
      <c r="A15" s="12" t="s">
        <v>19</v>
      </c>
      <c r="B15" s="10" t="s">
        <v>20</v>
      </c>
      <c r="C15" s="4"/>
      <c r="D15" s="4"/>
      <c r="E15" s="4"/>
      <c r="F15" s="13">
        <v>-56</v>
      </c>
      <c r="G15" s="13">
        <v>-913</v>
      </c>
    </row>
    <row r="16" spans="1:7" ht="12.75">
      <c r="A16" s="12" t="s">
        <v>21</v>
      </c>
      <c r="B16" s="10" t="s">
        <v>22</v>
      </c>
      <c r="C16" s="4"/>
      <c r="D16" s="4"/>
      <c r="E16" s="4"/>
      <c r="F16" s="13">
        <v>0</v>
      </c>
      <c r="G16" s="13">
        <v>-258</v>
      </c>
    </row>
    <row r="17" spans="1:7" ht="12.75">
      <c r="A17" s="12" t="s">
        <v>23</v>
      </c>
      <c r="B17" s="10" t="s">
        <v>24</v>
      </c>
      <c r="C17" s="4"/>
      <c r="D17" s="4"/>
      <c r="E17" s="4"/>
      <c r="F17" s="13">
        <v>212</v>
      </c>
      <c r="G17" s="13">
        <v>0</v>
      </c>
    </row>
    <row r="18" spans="1:7" ht="12.75">
      <c r="A18" s="12" t="s">
        <v>25</v>
      </c>
      <c r="B18" s="10" t="s">
        <v>26</v>
      </c>
      <c r="C18" s="4"/>
      <c r="D18" s="4"/>
      <c r="E18" s="4"/>
      <c r="F18" s="13">
        <v>0</v>
      </c>
      <c r="G18" s="13">
        <v>20432</v>
      </c>
    </row>
    <row r="19" spans="1:7" ht="12.75">
      <c r="A19" s="9"/>
      <c r="B19" s="14"/>
      <c r="C19" s="1"/>
      <c r="D19" s="1"/>
      <c r="E19" s="1"/>
      <c r="F19" s="15"/>
      <c r="G19" s="15"/>
    </row>
    <row r="20" spans="1:7" ht="12.75">
      <c r="A20" s="16"/>
      <c r="B20" s="1" t="s">
        <v>27</v>
      </c>
      <c r="C20" s="1"/>
      <c r="D20" s="1"/>
      <c r="E20" s="1"/>
      <c r="F20" s="17">
        <v>64179</v>
      </c>
      <c r="G20" s="17">
        <v>888004</v>
      </c>
    </row>
    <row r="21" spans="1:7" ht="12.75">
      <c r="A21" s="18"/>
      <c r="B21" s="1"/>
      <c r="C21" s="1"/>
      <c r="D21" s="1"/>
      <c r="E21" s="1"/>
      <c r="F21" s="19"/>
      <c r="G21" s="19"/>
    </row>
    <row r="22" spans="1:7" ht="12.75">
      <c r="A22" s="12" t="s">
        <v>28</v>
      </c>
      <c r="B22" s="10" t="s">
        <v>29</v>
      </c>
      <c r="C22" s="4"/>
      <c r="D22" s="4"/>
      <c r="E22" s="4"/>
      <c r="F22" s="13">
        <v>-19</v>
      </c>
      <c r="G22" s="13">
        <v>0</v>
      </c>
    </row>
    <row r="23" spans="1:7" ht="12.75">
      <c r="A23" s="12" t="s">
        <v>30</v>
      </c>
      <c r="B23" s="10" t="s">
        <v>31</v>
      </c>
      <c r="C23" s="4"/>
      <c r="D23" s="4"/>
      <c r="E23" s="4"/>
      <c r="F23" s="13">
        <v>831</v>
      </c>
      <c r="G23" s="13">
        <v>0</v>
      </c>
    </row>
    <row r="24" spans="1:7" ht="12.75">
      <c r="A24" s="12" t="s">
        <v>32</v>
      </c>
      <c r="B24" s="10" t="s">
        <v>33</v>
      </c>
      <c r="C24" s="4"/>
      <c r="D24" s="4"/>
      <c r="E24" s="4"/>
      <c r="F24" s="13">
        <v>70</v>
      </c>
      <c r="G24" s="13">
        <v>0</v>
      </c>
    </row>
    <row r="25" spans="1:7" ht="12.75">
      <c r="A25" s="12" t="s">
        <v>34</v>
      </c>
      <c r="B25" s="10" t="s">
        <v>35</v>
      </c>
      <c r="C25" s="4"/>
      <c r="D25" s="4"/>
      <c r="E25" s="4"/>
      <c r="F25" s="13">
        <v>-12</v>
      </c>
      <c r="G25" s="13">
        <v>0</v>
      </c>
    </row>
    <row r="26" spans="1:7" ht="12.75">
      <c r="A26" s="12" t="s">
        <v>36</v>
      </c>
      <c r="B26" s="10" t="s">
        <v>37</v>
      </c>
      <c r="C26" s="4"/>
      <c r="D26" s="4"/>
      <c r="E26" s="4"/>
      <c r="F26" s="13">
        <v>8</v>
      </c>
      <c r="G26" s="13">
        <v>0</v>
      </c>
    </row>
    <row r="27" spans="1:7" ht="12.75">
      <c r="A27" s="12" t="s">
        <v>38</v>
      </c>
      <c r="B27" s="10" t="s">
        <v>39</v>
      </c>
      <c r="C27" s="4"/>
      <c r="D27" s="20"/>
      <c r="E27" s="4"/>
      <c r="F27" s="13">
        <v>206</v>
      </c>
      <c r="G27" s="13">
        <v>0</v>
      </c>
    </row>
    <row r="28" spans="1:7" ht="12.75">
      <c r="A28" s="12" t="s">
        <v>40</v>
      </c>
      <c r="B28" s="10" t="s">
        <v>41</v>
      </c>
      <c r="C28" s="4"/>
      <c r="D28" s="4"/>
      <c r="E28" s="4"/>
      <c r="F28" s="13">
        <v>-10623</v>
      </c>
      <c r="G28" s="13">
        <v>0</v>
      </c>
    </row>
    <row r="29" spans="1:7" ht="12.75">
      <c r="A29" s="12" t="s">
        <v>42</v>
      </c>
      <c r="B29" s="10" t="s">
        <v>43</v>
      </c>
      <c r="C29" s="4"/>
      <c r="D29" s="4"/>
      <c r="E29" s="4"/>
      <c r="F29" s="13">
        <v>-6</v>
      </c>
      <c r="G29" s="13">
        <v>0</v>
      </c>
    </row>
    <row r="30" spans="1:7" ht="12.75">
      <c r="A30" s="12" t="s">
        <v>44</v>
      </c>
      <c r="B30" s="10" t="s">
        <v>45</v>
      </c>
      <c r="C30" s="4"/>
      <c r="D30" s="4"/>
      <c r="E30" s="4"/>
      <c r="F30" s="13">
        <v>593</v>
      </c>
      <c r="G30" s="13">
        <v>0</v>
      </c>
    </row>
    <row r="31" spans="1:7" ht="12.75">
      <c r="A31" s="12" t="s">
        <v>46</v>
      </c>
      <c r="B31" s="10" t="s">
        <v>47</v>
      </c>
      <c r="C31" s="4"/>
      <c r="D31" s="4"/>
      <c r="E31" s="4"/>
      <c r="F31" s="13">
        <v>6</v>
      </c>
      <c r="G31" s="13">
        <v>0</v>
      </c>
    </row>
    <row r="32" spans="1:7" ht="12.75">
      <c r="A32" s="12" t="s">
        <v>48</v>
      </c>
      <c r="B32" s="10" t="s">
        <v>49</v>
      </c>
      <c r="C32" s="4"/>
      <c r="D32" s="4"/>
      <c r="E32" s="4"/>
      <c r="F32" s="13">
        <v>32</v>
      </c>
      <c r="G32" s="13">
        <v>0</v>
      </c>
    </row>
    <row r="33" spans="1:7" ht="12.75">
      <c r="A33" s="12" t="s">
        <v>50</v>
      </c>
      <c r="B33" s="10" t="s">
        <v>51</v>
      </c>
      <c r="C33" s="4"/>
      <c r="D33" s="4"/>
      <c r="E33" s="4"/>
      <c r="F33" s="13">
        <v>68</v>
      </c>
      <c r="G33" s="13">
        <v>0</v>
      </c>
    </row>
    <row r="34" spans="1:7" ht="12.75">
      <c r="A34" s="12" t="s">
        <v>52</v>
      </c>
      <c r="B34" s="10" t="s">
        <v>53</v>
      </c>
      <c r="C34" s="4"/>
      <c r="D34" s="21"/>
      <c r="E34" s="4"/>
      <c r="F34" s="13">
        <v>18145</v>
      </c>
      <c r="G34" s="13">
        <v>0</v>
      </c>
    </row>
    <row r="35" spans="1:7" ht="12.75">
      <c r="A35" s="22" t="s">
        <v>54</v>
      </c>
      <c r="B35" s="23" t="s">
        <v>55</v>
      </c>
      <c r="C35" s="24"/>
      <c r="D35" s="25"/>
      <c r="E35" s="24"/>
      <c r="F35" s="26">
        <v>-2453.0070950000013</v>
      </c>
      <c r="G35" s="26">
        <v>0</v>
      </c>
    </row>
    <row r="36" spans="1:7" ht="12.75">
      <c r="A36" s="12"/>
      <c r="B36" s="10"/>
      <c r="C36" s="4"/>
      <c r="D36" s="4"/>
      <c r="E36" s="4"/>
      <c r="F36" s="13"/>
      <c r="G36" s="13"/>
    </row>
    <row r="37" spans="1:7" ht="12.75">
      <c r="A37" s="27"/>
      <c r="B37" s="10"/>
      <c r="C37" s="4"/>
      <c r="D37" s="4"/>
      <c r="E37" s="4"/>
      <c r="F37" s="13"/>
      <c r="G37" s="13"/>
    </row>
    <row r="38" spans="1:7" ht="12.75">
      <c r="A38" s="27"/>
      <c r="B38" s="10"/>
      <c r="C38" s="4"/>
      <c r="D38" s="4"/>
      <c r="E38" s="4"/>
      <c r="F38" s="28"/>
      <c r="G38" s="28"/>
    </row>
    <row r="39" spans="1:7" ht="12.75">
      <c r="A39" s="27"/>
      <c r="B39" s="10"/>
      <c r="C39" s="4"/>
      <c r="D39" s="4"/>
      <c r="E39" s="4"/>
      <c r="F39" s="28"/>
      <c r="G39" s="28"/>
    </row>
    <row r="40" spans="1:7" ht="12.75">
      <c r="A40" s="27"/>
      <c r="B40" s="10"/>
      <c r="C40" s="4"/>
      <c r="D40" s="4"/>
      <c r="E40" s="4"/>
      <c r="F40" s="13"/>
      <c r="G40" s="13"/>
    </row>
    <row r="41" spans="1:7" ht="12.75">
      <c r="A41" s="27"/>
      <c r="B41" s="10"/>
      <c r="C41" s="4"/>
      <c r="D41" s="4"/>
      <c r="E41" s="4"/>
      <c r="F41" s="13"/>
      <c r="G41" s="13"/>
    </row>
    <row r="42" spans="1:7" ht="12.75">
      <c r="A42" s="27"/>
      <c r="B42" s="10"/>
      <c r="C42" s="4"/>
      <c r="D42" s="4"/>
      <c r="E42" s="4"/>
      <c r="F42" s="29"/>
      <c r="G42" s="29"/>
    </row>
    <row r="43" spans="1:7" ht="13.5" thickBot="1">
      <c r="A43" s="30"/>
      <c r="B43" s="1" t="s">
        <v>56</v>
      </c>
      <c r="C43" s="1"/>
      <c r="D43" s="1"/>
      <c r="E43" s="1"/>
      <c r="F43" s="31">
        <v>71024.99290499999</v>
      </c>
      <c r="G43" s="32">
        <v>888004</v>
      </c>
    </row>
    <row r="44" spans="1:7" ht="13.5" thickTop="1">
      <c r="A44" s="30"/>
      <c r="B44" s="1"/>
      <c r="C44" s="1"/>
      <c r="D44" s="1"/>
      <c r="E44" s="1"/>
      <c r="F44" s="33"/>
      <c r="G44" s="34"/>
    </row>
    <row r="45" spans="1:7" ht="12.75">
      <c r="A45" s="12" t="s">
        <v>57</v>
      </c>
      <c r="B45" s="10" t="s">
        <v>58</v>
      </c>
      <c r="C45" s="4"/>
      <c r="D45" s="4"/>
      <c r="E45" s="4"/>
      <c r="F45" s="13">
        <v>-11536</v>
      </c>
      <c r="G45" s="13">
        <v>0</v>
      </c>
    </row>
    <row r="46" spans="1:7" ht="12.75">
      <c r="A46" s="22" t="s">
        <v>59</v>
      </c>
      <c r="B46" s="23" t="s">
        <v>60</v>
      </c>
      <c r="C46" s="24"/>
      <c r="D46" s="24"/>
      <c r="E46" s="24"/>
      <c r="F46" s="26">
        <v>2868</v>
      </c>
      <c r="G46" s="26">
        <v>-12981</v>
      </c>
    </row>
    <row r="47" spans="1:7" ht="12.75">
      <c r="A47" s="12" t="s">
        <v>61</v>
      </c>
      <c r="B47" s="10" t="s">
        <v>62</v>
      </c>
      <c r="C47" s="4"/>
      <c r="D47" s="4"/>
      <c r="E47" s="4"/>
      <c r="F47" s="13">
        <v>-1522</v>
      </c>
      <c r="G47" s="13">
        <v>0</v>
      </c>
    </row>
    <row r="48" spans="1:7" ht="12.75">
      <c r="A48" s="12" t="s">
        <v>63</v>
      </c>
      <c r="B48" s="10" t="s">
        <v>64</v>
      </c>
      <c r="C48" s="4"/>
      <c r="D48" s="4"/>
      <c r="E48" s="4"/>
      <c r="F48" s="13">
        <v>-160</v>
      </c>
      <c r="G48" s="13">
        <v>0</v>
      </c>
    </row>
    <row r="49" spans="1:7" ht="12.75">
      <c r="A49" s="12" t="s">
        <v>65</v>
      </c>
      <c r="B49" s="10" t="s">
        <v>66</v>
      </c>
      <c r="C49" s="4"/>
      <c r="D49" s="4"/>
      <c r="E49" s="4"/>
      <c r="F49" s="13">
        <v>-487</v>
      </c>
      <c r="G49" s="13">
        <v>0</v>
      </c>
    </row>
    <row r="50" spans="1:7" ht="12.75">
      <c r="A50" s="12" t="s">
        <v>67</v>
      </c>
      <c r="B50" s="10" t="s">
        <v>68</v>
      </c>
      <c r="C50" s="4"/>
      <c r="D50" s="4"/>
      <c r="E50" s="4"/>
      <c r="F50" s="13">
        <v>-346</v>
      </c>
      <c r="G50" s="13">
        <v>32809</v>
      </c>
    </row>
    <row r="51" spans="1:7" ht="12.75">
      <c r="A51" s="12" t="s">
        <v>69</v>
      </c>
      <c r="B51" s="10" t="s">
        <v>70</v>
      </c>
      <c r="C51" s="4"/>
      <c r="D51" s="4"/>
      <c r="E51" s="4"/>
      <c r="F51" s="13">
        <v>-2044</v>
      </c>
      <c r="G51" s="13">
        <v>7292</v>
      </c>
    </row>
    <row r="52" spans="1:7" ht="12.75">
      <c r="A52" s="12" t="s">
        <v>71</v>
      </c>
      <c r="B52" s="10" t="s">
        <v>72</v>
      </c>
      <c r="C52" s="4"/>
      <c r="D52" s="4"/>
      <c r="E52" s="4"/>
      <c r="F52" s="13">
        <v>-1152</v>
      </c>
      <c r="G52" s="13">
        <v>0</v>
      </c>
    </row>
    <row r="53" spans="1:7" ht="12.75">
      <c r="A53" s="12" t="s">
        <v>73</v>
      </c>
      <c r="B53" s="10" t="s">
        <v>74</v>
      </c>
      <c r="C53" s="4"/>
      <c r="D53" s="4"/>
      <c r="E53" s="4"/>
      <c r="F53" s="13">
        <v>-1464</v>
      </c>
      <c r="G53" s="13">
        <v>21960</v>
      </c>
    </row>
    <row r="54" spans="1:7" ht="12.75">
      <c r="A54" s="12" t="s">
        <v>75</v>
      </c>
      <c r="B54" s="10" t="s">
        <v>76</v>
      </c>
      <c r="C54" s="4"/>
      <c r="D54" s="4"/>
      <c r="E54" s="4"/>
      <c r="F54" s="13">
        <v>-499</v>
      </c>
      <c r="G54" s="13">
        <v>15084</v>
      </c>
    </row>
    <row r="55" spans="1:7" ht="12.75">
      <c r="A55" s="12" t="s">
        <v>77</v>
      </c>
      <c r="B55" s="10" t="s">
        <v>78</v>
      </c>
      <c r="C55" s="4"/>
      <c r="D55" s="4"/>
      <c r="E55" s="4"/>
      <c r="F55" s="13">
        <v>-2222</v>
      </c>
      <c r="G55" s="13">
        <v>3299</v>
      </c>
    </row>
    <row r="56" spans="1:7" ht="12.75">
      <c r="A56" s="12" t="s">
        <v>79</v>
      </c>
      <c r="B56" s="10" t="s">
        <v>80</v>
      </c>
      <c r="C56" s="4"/>
      <c r="D56" s="4"/>
      <c r="E56" s="4"/>
      <c r="F56" s="13">
        <v>-195</v>
      </c>
      <c r="G56" s="13">
        <v>0</v>
      </c>
    </row>
    <row r="57" spans="1:7" ht="12.75">
      <c r="A57" s="12" t="s">
        <v>81</v>
      </c>
      <c r="B57" s="10" t="s">
        <v>82</v>
      </c>
      <c r="C57" s="4"/>
      <c r="D57" s="4"/>
      <c r="E57" s="4"/>
      <c r="F57" s="13">
        <v>-258</v>
      </c>
      <c r="G57" s="13">
        <v>0</v>
      </c>
    </row>
    <row r="58" spans="1:7" ht="12.75">
      <c r="A58" s="12" t="s">
        <v>83</v>
      </c>
      <c r="B58" s="10" t="s">
        <v>84</v>
      </c>
      <c r="C58" s="4"/>
      <c r="D58" s="4"/>
      <c r="E58" s="4"/>
      <c r="F58" s="13">
        <v>-252</v>
      </c>
      <c r="G58" s="13">
        <v>8714</v>
      </c>
    </row>
    <row r="59" spans="1:7" ht="12.75">
      <c r="A59" s="12" t="s">
        <v>85</v>
      </c>
      <c r="B59" s="10" t="s">
        <v>86</v>
      </c>
      <c r="C59" s="4"/>
      <c r="D59" s="4"/>
      <c r="E59" s="4"/>
      <c r="F59" s="13">
        <v>68</v>
      </c>
      <c r="G59" s="13">
        <v>0</v>
      </c>
    </row>
    <row r="60" spans="1:7" ht="12.75">
      <c r="A60" s="3"/>
      <c r="B60" s="35"/>
      <c r="C60" s="36"/>
      <c r="D60" s="36"/>
      <c r="E60" s="37"/>
      <c r="F60" s="17"/>
      <c r="G60" s="17"/>
    </row>
    <row r="61" spans="1:7" ht="13.5" thickBot="1">
      <c r="A61" s="3"/>
      <c r="B61" s="36" t="s">
        <v>87</v>
      </c>
      <c r="C61" s="36"/>
      <c r="D61" s="36"/>
      <c r="E61" s="37"/>
      <c r="F61" s="32">
        <v>51823.99290499999</v>
      </c>
      <c r="G61" s="32">
        <v>964181</v>
      </c>
    </row>
    <row r="62" ht="13.5" thickTop="1"/>
    <row r="64" spans="4:6" ht="12.75">
      <c r="D64" s="38" t="s">
        <v>88</v>
      </c>
      <c r="E64" s="38"/>
      <c r="F64" s="39">
        <v>964181</v>
      </c>
    </row>
    <row r="65" spans="4:6" ht="12.75">
      <c r="D65" s="38"/>
      <c r="E65" s="38"/>
      <c r="F65" s="39"/>
    </row>
    <row r="66" spans="4:6" ht="12.75">
      <c r="D66" s="38" t="s">
        <v>89</v>
      </c>
      <c r="E66" s="38"/>
      <c r="F66" s="40">
        <v>0.0843</v>
      </c>
    </row>
    <row r="67" spans="4:6" ht="12.75">
      <c r="D67" s="38"/>
      <c r="E67" s="38"/>
      <c r="F67" s="41"/>
    </row>
    <row r="68" spans="4:6" ht="12.75">
      <c r="D68" s="38" t="s">
        <v>90</v>
      </c>
      <c r="E68" s="38"/>
      <c r="F68" s="39">
        <v>81280</v>
      </c>
    </row>
    <row r="69" spans="4:6" ht="12.75">
      <c r="D69" s="38"/>
      <c r="E69" s="38"/>
      <c r="F69" s="39"/>
    </row>
    <row r="70" spans="4:6" ht="12.75">
      <c r="D70" s="38" t="s">
        <v>91</v>
      </c>
      <c r="E70" s="38"/>
      <c r="F70" s="42">
        <v>51823.99290499999</v>
      </c>
    </row>
    <row r="71" spans="4:6" ht="12.75">
      <c r="D71" s="38"/>
      <c r="E71" s="38"/>
      <c r="F71" s="38"/>
    </row>
    <row r="72" spans="4:6" ht="12.75">
      <c r="D72" s="38" t="s">
        <v>92</v>
      </c>
      <c r="E72" s="38"/>
      <c r="F72" s="39">
        <v>29456.007095000008</v>
      </c>
    </row>
    <row r="73" spans="4:6" ht="12.75">
      <c r="D73" s="38"/>
      <c r="E73" s="38"/>
      <c r="F73" s="38"/>
    </row>
    <row r="74" spans="4:6" ht="12.75">
      <c r="D74" s="38" t="s">
        <v>93</v>
      </c>
      <c r="E74" s="38"/>
      <c r="F74" s="38">
        <v>0.62190134</v>
      </c>
    </row>
    <row r="75" spans="4:6" ht="13.5" thickBot="1">
      <c r="D75" s="38"/>
      <c r="E75" s="38"/>
      <c r="F75" s="38"/>
    </row>
    <row r="76" spans="4:6" ht="13.5" thickBot="1">
      <c r="D76" s="38" t="s">
        <v>94</v>
      </c>
      <c r="E76" s="38"/>
      <c r="F76" s="43">
        <v>47364</v>
      </c>
    </row>
    <row r="77" spans="4:6" ht="12.75">
      <c r="D77" s="38"/>
      <c r="E77" s="38"/>
      <c r="F77" s="38"/>
    </row>
    <row r="78" spans="4:6" ht="12.75">
      <c r="D78" s="38" t="s">
        <v>95</v>
      </c>
      <c r="E78" s="38"/>
      <c r="F78" s="44">
        <v>355999</v>
      </c>
    </row>
    <row r="79" spans="4:6" ht="12.75">
      <c r="D79" s="38"/>
      <c r="E79" s="38"/>
      <c r="F79" s="38"/>
    </row>
    <row r="80" spans="4:6" ht="13.5" thickBot="1">
      <c r="D80" s="38" t="s">
        <v>96</v>
      </c>
      <c r="E80" s="38"/>
      <c r="F80" s="45">
        <v>0.133</v>
      </c>
    </row>
    <row r="81" ht="13.5" thickTop="1"/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54">
      <selection activeCell="F10" sqref="F10:G18"/>
    </sheetView>
  </sheetViews>
  <sheetFormatPr defaultColWidth="9.140625" defaultRowHeight="12.75"/>
  <cols>
    <col min="7" max="7" width="11.8515625" style="0" customWidth="1"/>
  </cols>
  <sheetData>
    <row r="1" spans="1:7" ht="12.75">
      <c r="A1" s="1" t="s">
        <v>0</v>
      </c>
      <c r="B1" s="1"/>
      <c r="C1" s="1"/>
      <c r="D1" s="2" t="s">
        <v>1</v>
      </c>
      <c r="E1" s="1"/>
      <c r="F1" s="1"/>
      <c r="G1" s="1"/>
    </row>
    <row r="2" spans="1:7" ht="12.75">
      <c r="A2" s="1"/>
      <c r="B2" s="1"/>
      <c r="C2" s="1"/>
      <c r="D2" s="3"/>
      <c r="E2" s="1"/>
      <c r="F2" s="1"/>
      <c r="G2" s="1"/>
    </row>
    <row r="3" spans="1:7" ht="12.75">
      <c r="A3" s="1"/>
      <c r="B3" s="1"/>
      <c r="C3" s="1"/>
      <c r="D3" s="3" t="s">
        <v>2</v>
      </c>
      <c r="E3" s="1"/>
      <c r="F3" s="1"/>
      <c r="G3" s="1"/>
    </row>
    <row r="4" spans="1:7" ht="12.75">
      <c r="A4" s="1"/>
      <c r="B4" s="1"/>
      <c r="C4" s="1"/>
      <c r="D4" s="3" t="s">
        <v>3</v>
      </c>
      <c r="E4" s="1"/>
      <c r="F4" s="1"/>
      <c r="G4" s="1"/>
    </row>
    <row r="5" spans="1:7" ht="12.75">
      <c r="A5" s="1"/>
      <c r="B5" s="1"/>
      <c r="C5" s="4"/>
      <c r="D5" s="5" t="s">
        <v>4</v>
      </c>
      <c r="E5" s="4"/>
      <c r="F5" s="4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6"/>
      <c r="G8" s="7" t="s">
        <v>3</v>
      </c>
    </row>
    <row r="9" spans="1:7" ht="12.75">
      <c r="A9" s="7" t="s">
        <v>5</v>
      </c>
      <c r="B9" s="8" t="s">
        <v>6</v>
      </c>
      <c r="C9" s="7"/>
      <c r="D9" s="3"/>
      <c r="E9" s="1"/>
      <c r="F9" s="7" t="s">
        <v>7</v>
      </c>
      <c r="G9" s="7" t="s">
        <v>8</v>
      </c>
    </row>
    <row r="10" spans="1:7" ht="12.75">
      <c r="A10" s="9" t="s">
        <v>9</v>
      </c>
      <c r="B10" s="10" t="s">
        <v>10</v>
      </c>
      <c r="C10" s="4"/>
      <c r="D10" s="4"/>
      <c r="E10" s="4"/>
      <c r="F10" s="11">
        <v>63798</v>
      </c>
      <c r="G10" s="11">
        <v>1009868</v>
      </c>
    </row>
    <row r="11" spans="1:7" ht="12.75">
      <c r="A11" s="12" t="s">
        <v>11</v>
      </c>
      <c r="B11" s="10" t="s">
        <v>12</v>
      </c>
      <c r="C11" s="4"/>
      <c r="D11" s="4"/>
      <c r="E11" s="4"/>
      <c r="F11" s="13">
        <v>0</v>
      </c>
      <c r="G11" s="13">
        <v>-139033</v>
      </c>
    </row>
    <row r="12" spans="1:7" ht="12.75">
      <c r="A12" s="12" t="s">
        <v>13</v>
      </c>
      <c r="B12" s="10" t="s">
        <v>14</v>
      </c>
      <c r="C12" s="4"/>
      <c r="D12" s="4"/>
      <c r="E12" s="4"/>
      <c r="F12" s="13">
        <v>0</v>
      </c>
      <c r="G12" s="13">
        <v>-210</v>
      </c>
    </row>
    <row r="13" spans="1:7" ht="12.75">
      <c r="A13" s="12" t="s">
        <v>15</v>
      </c>
      <c r="B13" s="10" t="s">
        <v>16</v>
      </c>
      <c r="C13" s="4"/>
      <c r="D13" s="4"/>
      <c r="E13" s="4"/>
      <c r="F13" s="13">
        <v>225</v>
      </c>
      <c r="G13" s="13">
        <v>-2342</v>
      </c>
    </row>
    <row r="14" spans="1:7" ht="12.75">
      <c r="A14" s="12" t="s">
        <v>17</v>
      </c>
      <c r="B14" s="10" t="s">
        <v>18</v>
      </c>
      <c r="C14" s="4"/>
      <c r="D14" s="4"/>
      <c r="E14" s="4"/>
      <c r="F14" s="13">
        <v>0</v>
      </c>
      <c r="G14" s="13">
        <v>460</v>
      </c>
    </row>
    <row r="15" spans="1:7" ht="12.75">
      <c r="A15" s="12" t="s">
        <v>19</v>
      </c>
      <c r="B15" s="10" t="s">
        <v>20</v>
      </c>
      <c r="C15" s="4"/>
      <c r="D15" s="4"/>
      <c r="E15" s="4"/>
      <c r="F15" s="13">
        <v>-56</v>
      </c>
      <c r="G15" s="13">
        <v>-913</v>
      </c>
    </row>
    <row r="16" spans="1:7" ht="12.75">
      <c r="A16" s="12" t="s">
        <v>21</v>
      </c>
      <c r="B16" s="10" t="s">
        <v>22</v>
      </c>
      <c r="C16" s="4"/>
      <c r="D16" s="4"/>
      <c r="E16" s="4"/>
      <c r="F16" s="13">
        <v>0</v>
      </c>
      <c r="G16" s="13">
        <v>-258</v>
      </c>
    </row>
    <row r="17" spans="1:7" ht="12.75">
      <c r="A17" s="12" t="s">
        <v>23</v>
      </c>
      <c r="B17" s="10" t="s">
        <v>24</v>
      </c>
      <c r="C17" s="4"/>
      <c r="D17" s="4"/>
      <c r="E17" s="4"/>
      <c r="F17" s="13">
        <v>212</v>
      </c>
      <c r="G17" s="13">
        <v>0</v>
      </c>
    </row>
    <row r="18" spans="1:7" ht="12.75">
      <c r="A18" s="12" t="s">
        <v>25</v>
      </c>
      <c r="B18" s="10" t="s">
        <v>26</v>
      </c>
      <c r="C18" s="4"/>
      <c r="D18" s="4"/>
      <c r="E18" s="4"/>
      <c r="F18" s="13">
        <v>0</v>
      </c>
      <c r="G18" s="13">
        <v>20432</v>
      </c>
    </row>
    <row r="19" spans="1:7" ht="12.75">
      <c r="A19" s="9"/>
      <c r="B19" s="14"/>
      <c r="C19" s="1"/>
      <c r="D19" s="1"/>
      <c r="E19" s="1"/>
      <c r="F19" s="15"/>
      <c r="G19" s="15"/>
    </row>
    <row r="20" spans="1:7" ht="12.75">
      <c r="A20" s="16"/>
      <c r="B20" s="1" t="s">
        <v>27</v>
      </c>
      <c r="C20" s="1"/>
      <c r="D20" s="1"/>
      <c r="E20" s="1"/>
      <c r="F20" s="17">
        <v>64179</v>
      </c>
      <c r="G20" s="17">
        <v>888004</v>
      </c>
    </row>
    <row r="21" spans="1:7" ht="12.75">
      <c r="A21" s="18"/>
      <c r="B21" s="1"/>
      <c r="C21" s="1"/>
      <c r="D21" s="1"/>
      <c r="E21" s="1"/>
      <c r="F21" s="19"/>
      <c r="G21" s="19"/>
    </row>
    <row r="22" spans="1:7" ht="12.75">
      <c r="A22" s="12" t="s">
        <v>28</v>
      </c>
      <c r="B22" s="10" t="s">
        <v>29</v>
      </c>
      <c r="C22" s="4"/>
      <c r="D22" s="4"/>
      <c r="E22" s="4"/>
      <c r="F22" s="13">
        <v>-19</v>
      </c>
      <c r="G22" s="13">
        <v>0</v>
      </c>
    </row>
    <row r="23" spans="1:7" ht="12.75">
      <c r="A23" s="12" t="s">
        <v>30</v>
      </c>
      <c r="B23" s="10" t="s">
        <v>31</v>
      </c>
      <c r="C23" s="4"/>
      <c r="D23" s="4"/>
      <c r="E23" s="4"/>
      <c r="F23" s="13">
        <v>831</v>
      </c>
      <c r="G23" s="13">
        <v>0</v>
      </c>
    </row>
    <row r="24" spans="1:7" ht="12.75">
      <c r="A24" s="12" t="s">
        <v>32</v>
      </c>
      <c r="B24" s="10" t="s">
        <v>33</v>
      </c>
      <c r="C24" s="4"/>
      <c r="D24" s="4"/>
      <c r="E24" s="4"/>
      <c r="F24" s="13">
        <v>70</v>
      </c>
      <c r="G24" s="13">
        <v>0</v>
      </c>
    </row>
    <row r="25" spans="1:7" ht="12.75">
      <c r="A25" s="12" t="s">
        <v>34</v>
      </c>
      <c r="B25" s="10" t="s">
        <v>35</v>
      </c>
      <c r="C25" s="4"/>
      <c r="D25" s="4"/>
      <c r="E25" s="4"/>
      <c r="F25" s="13">
        <v>-12</v>
      </c>
      <c r="G25" s="13">
        <v>0</v>
      </c>
    </row>
    <row r="26" spans="1:7" ht="12.75">
      <c r="A26" s="12" t="s">
        <v>36</v>
      </c>
      <c r="B26" s="10" t="s">
        <v>37</v>
      </c>
      <c r="C26" s="4"/>
      <c r="D26" s="4"/>
      <c r="E26" s="4"/>
      <c r="F26" s="13">
        <v>8</v>
      </c>
      <c r="G26" s="13">
        <v>0</v>
      </c>
    </row>
    <row r="27" spans="1:7" ht="12.75">
      <c r="A27" s="12" t="s">
        <v>38</v>
      </c>
      <c r="B27" s="10" t="s">
        <v>39</v>
      </c>
      <c r="C27" s="4"/>
      <c r="D27" s="20"/>
      <c r="E27" s="4"/>
      <c r="F27" s="13">
        <v>149</v>
      </c>
      <c r="G27" s="13">
        <v>0</v>
      </c>
    </row>
    <row r="28" spans="1:7" ht="12.75">
      <c r="A28" s="12" t="s">
        <v>40</v>
      </c>
      <c r="B28" s="10" t="s">
        <v>41</v>
      </c>
      <c r="C28" s="4"/>
      <c r="D28" s="4"/>
      <c r="E28" s="4"/>
      <c r="F28" s="13">
        <v>-10623</v>
      </c>
      <c r="G28" s="13">
        <v>0</v>
      </c>
    </row>
    <row r="29" spans="1:7" ht="12.75">
      <c r="A29" s="12" t="s">
        <v>42</v>
      </c>
      <c r="B29" s="10" t="s">
        <v>43</v>
      </c>
      <c r="C29" s="4"/>
      <c r="D29" s="4"/>
      <c r="E29" s="4"/>
      <c r="F29" s="13">
        <v>-6</v>
      </c>
      <c r="G29" s="13">
        <v>0</v>
      </c>
    </row>
    <row r="30" spans="1:7" ht="12.75">
      <c r="A30" s="12" t="s">
        <v>44</v>
      </c>
      <c r="B30" s="10" t="s">
        <v>45</v>
      </c>
      <c r="C30" s="4"/>
      <c r="D30" s="4"/>
      <c r="E30" s="4"/>
      <c r="F30" s="13">
        <v>593</v>
      </c>
      <c r="G30" s="13">
        <v>0</v>
      </c>
    </row>
    <row r="31" spans="1:7" ht="12.75">
      <c r="A31" s="12" t="s">
        <v>46</v>
      </c>
      <c r="B31" s="10" t="s">
        <v>47</v>
      </c>
      <c r="C31" s="4"/>
      <c r="D31" s="4"/>
      <c r="E31" s="4"/>
      <c r="F31" s="13">
        <v>6</v>
      </c>
      <c r="G31" s="13">
        <v>0</v>
      </c>
    </row>
    <row r="32" spans="1:7" ht="12.75">
      <c r="A32" s="12" t="s">
        <v>48</v>
      </c>
      <c r="B32" s="10" t="s">
        <v>49</v>
      </c>
      <c r="C32" s="4"/>
      <c r="D32" s="4"/>
      <c r="E32" s="4"/>
      <c r="F32" s="13">
        <v>32</v>
      </c>
      <c r="G32" s="13">
        <v>0</v>
      </c>
    </row>
    <row r="33" spans="1:7" ht="12.75">
      <c r="A33" s="12" t="s">
        <v>50</v>
      </c>
      <c r="B33" s="10" t="s">
        <v>51</v>
      </c>
      <c r="C33" s="4"/>
      <c r="D33" s="4"/>
      <c r="E33" s="4"/>
      <c r="F33" s="13">
        <v>68</v>
      </c>
      <c r="G33" s="13">
        <v>0</v>
      </c>
    </row>
    <row r="34" spans="1:7" ht="12.75">
      <c r="A34" s="12" t="s">
        <v>52</v>
      </c>
      <c r="B34" s="10" t="s">
        <v>53</v>
      </c>
      <c r="C34" s="4"/>
      <c r="D34" s="21"/>
      <c r="E34" s="4"/>
      <c r="F34" s="13">
        <v>18145</v>
      </c>
      <c r="G34" s="13">
        <v>0</v>
      </c>
    </row>
    <row r="35" spans="1:7" ht="12.75">
      <c r="A35" s="22" t="s">
        <v>54</v>
      </c>
      <c r="B35" s="23" t="s">
        <v>55</v>
      </c>
      <c r="C35" s="24"/>
      <c r="D35" s="25"/>
      <c r="E35" s="24"/>
      <c r="F35" s="26">
        <v>-2611.9172800000015</v>
      </c>
      <c r="G35" s="26">
        <v>0</v>
      </c>
    </row>
    <row r="36" spans="1:7" ht="12.75">
      <c r="A36" s="22"/>
      <c r="B36" s="23"/>
      <c r="C36" s="24"/>
      <c r="D36" s="25"/>
      <c r="E36" s="24"/>
      <c r="F36" s="26"/>
      <c r="G36" s="26"/>
    </row>
    <row r="37" spans="1:7" ht="12.75">
      <c r="A37" s="12"/>
      <c r="B37" s="10"/>
      <c r="C37" s="4"/>
      <c r="D37" s="4"/>
      <c r="E37" s="4"/>
      <c r="F37" s="13"/>
      <c r="G37" s="13"/>
    </row>
    <row r="38" spans="1:7" ht="12.75">
      <c r="A38" s="27"/>
      <c r="B38" s="10"/>
      <c r="C38" s="4"/>
      <c r="D38" s="4"/>
      <c r="E38" s="4"/>
      <c r="F38" s="13"/>
      <c r="G38" s="13"/>
    </row>
    <row r="39" spans="1:7" ht="12.75">
      <c r="A39" s="27"/>
      <c r="B39" s="10"/>
      <c r="C39" s="4"/>
      <c r="D39" s="4"/>
      <c r="E39" s="4"/>
      <c r="F39" s="28"/>
      <c r="G39" s="28"/>
    </row>
    <row r="40" spans="1:7" ht="12.75">
      <c r="A40" s="27"/>
      <c r="B40" s="10"/>
      <c r="C40" s="4"/>
      <c r="D40" s="4"/>
      <c r="E40" s="4"/>
      <c r="F40" s="13"/>
      <c r="G40" s="13"/>
    </row>
    <row r="41" spans="1:7" ht="12.75">
      <c r="A41" s="27"/>
      <c r="B41" s="10"/>
      <c r="C41" s="4"/>
      <c r="D41" s="4"/>
      <c r="E41" s="4"/>
      <c r="F41" s="13"/>
      <c r="G41" s="13"/>
    </row>
    <row r="42" spans="1:7" ht="12.75">
      <c r="A42" s="27"/>
      <c r="B42" s="10"/>
      <c r="C42" s="4"/>
      <c r="D42" s="4"/>
      <c r="E42" s="4"/>
      <c r="F42" s="29"/>
      <c r="G42" s="29"/>
    </row>
    <row r="43" spans="1:7" ht="13.5" thickBot="1">
      <c r="A43" s="30"/>
      <c r="B43" s="1" t="s">
        <v>56</v>
      </c>
      <c r="C43" s="1"/>
      <c r="D43" s="1"/>
      <c r="E43" s="1"/>
      <c r="F43" s="31">
        <v>70809.08272</v>
      </c>
      <c r="G43" s="32">
        <v>888004</v>
      </c>
    </row>
    <row r="44" spans="1:7" ht="13.5" thickTop="1">
      <c r="A44" s="30"/>
      <c r="B44" s="1"/>
      <c r="C44" s="1"/>
      <c r="D44" s="1"/>
      <c r="E44" s="1"/>
      <c r="F44" s="33"/>
      <c r="G44" s="34"/>
    </row>
    <row r="45" spans="1:7" ht="12.75">
      <c r="A45" s="12" t="s">
        <v>57</v>
      </c>
      <c r="B45" s="10" t="s">
        <v>58</v>
      </c>
      <c r="C45" s="4"/>
      <c r="D45" s="4"/>
      <c r="E45" s="4"/>
      <c r="F45" s="13">
        <v>-6408</v>
      </c>
      <c r="G45" s="13">
        <v>0</v>
      </c>
    </row>
    <row r="46" spans="1:7" ht="12.75">
      <c r="A46" s="22" t="s">
        <v>59</v>
      </c>
      <c r="B46" s="23" t="s">
        <v>60</v>
      </c>
      <c r="C46" s="24"/>
      <c r="D46" s="24"/>
      <c r="E46" s="24"/>
      <c r="F46" s="26">
        <v>3776</v>
      </c>
      <c r="G46" s="26">
        <v>-17504</v>
      </c>
    </row>
    <row r="47" spans="1:7" ht="12.75">
      <c r="A47" s="12" t="s">
        <v>61</v>
      </c>
      <c r="B47" s="10" t="s">
        <v>62</v>
      </c>
      <c r="C47" s="4"/>
      <c r="D47" s="4"/>
      <c r="E47" s="4"/>
      <c r="F47" s="13">
        <v>-1522</v>
      </c>
      <c r="G47" s="13">
        <v>0</v>
      </c>
    </row>
    <row r="48" spans="1:7" ht="12.75">
      <c r="A48" s="12" t="s">
        <v>63</v>
      </c>
      <c r="B48" s="10" t="s">
        <v>64</v>
      </c>
      <c r="C48" s="4"/>
      <c r="D48" s="4"/>
      <c r="E48" s="4"/>
      <c r="F48" s="13">
        <v>-160</v>
      </c>
      <c r="G48" s="13">
        <v>0</v>
      </c>
    </row>
    <row r="49" spans="1:7" ht="12.75">
      <c r="A49" s="12" t="s">
        <v>65</v>
      </c>
      <c r="B49" s="10" t="s">
        <v>66</v>
      </c>
      <c r="C49" s="4"/>
      <c r="D49" s="4"/>
      <c r="E49" s="4"/>
      <c r="F49" s="13">
        <v>-487</v>
      </c>
      <c r="G49" s="13">
        <v>0</v>
      </c>
    </row>
    <row r="50" spans="1:7" ht="12.75">
      <c r="A50" s="12" t="s">
        <v>67</v>
      </c>
      <c r="B50" s="10" t="s">
        <v>68</v>
      </c>
      <c r="C50" s="4"/>
      <c r="D50" s="4"/>
      <c r="E50" s="4"/>
      <c r="F50" s="13">
        <v>-346</v>
      </c>
      <c r="G50" s="13">
        <v>32809</v>
      </c>
    </row>
    <row r="51" spans="1:7" ht="12.75">
      <c r="A51" s="12" t="s">
        <v>69</v>
      </c>
      <c r="B51" s="10" t="s">
        <v>70</v>
      </c>
      <c r="C51" s="4"/>
      <c r="D51" s="4"/>
      <c r="E51" s="4"/>
      <c r="F51" s="13">
        <v>-2044</v>
      </c>
      <c r="G51" s="13">
        <v>7292</v>
      </c>
    </row>
    <row r="52" spans="1:7" ht="12.75">
      <c r="A52" s="12" t="s">
        <v>71</v>
      </c>
      <c r="B52" s="10" t="s">
        <v>72</v>
      </c>
      <c r="C52" s="4"/>
      <c r="D52" s="4"/>
      <c r="E52" s="4"/>
      <c r="F52" s="13">
        <v>-1152</v>
      </c>
      <c r="G52" s="13">
        <v>0</v>
      </c>
    </row>
    <row r="53" spans="1:7" ht="12.75">
      <c r="A53" s="12" t="s">
        <v>73</v>
      </c>
      <c r="B53" s="10" t="s">
        <v>74</v>
      </c>
      <c r="C53" s="4"/>
      <c r="D53" s="4"/>
      <c r="E53" s="4"/>
      <c r="F53" s="13">
        <v>-1464</v>
      </c>
      <c r="G53" s="13">
        <v>21960</v>
      </c>
    </row>
    <row r="54" spans="1:7" ht="12.75">
      <c r="A54" s="12" t="s">
        <v>75</v>
      </c>
      <c r="B54" s="10" t="s">
        <v>76</v>
      </c>
      <c r="C54" s="4"/>
      <c r="D54" s="4"/>
      <c r="E54" s="4"/>
      <c r="F54" s="13">
        <v>-499</v>
      </c>
      <c r="G54" s="13">
        <v>15084</v>
      </c>
    </row>
    <row r="55" spans="1:7" ht="12.75">
      <c r="A55" s="12" t="s">
        <v>77</v>
      </c>
      <c r="B55" s="10" t="s">
        <v>78</v>
      </c>
      <c r="C55" s="4"/>
      <c r="D55" s="4"/>
      <c r="E55" s="4"/>
      <c r="F55" s="13">
        <v>-2222</v>
      </c>
      <c r="G55" s="13">
        <v>3299</v>
      </c>
    </row>
    <row r="56" spans="1:7" ht="12.75">
      <c r="A56" s="12" t="s">
        <v>79</v>
      </c>
      <c r="B56" s="10" t="s">
        <v>80</v>
      </c>
      <c r="C56" s="4"/>
      <c r="D56" s="4"/>
      <c r="E56" s="4"/>
      <c r="F56" s="13">
        <v>-630</v>
      </c>
      <c r="G56" s="13">
        <v>0</v>
      </c>
    </row>
    <row r="57" spans="1:7" ht="12.75">
      <c r="A57" s="12" t="s">
        <v>81</v>
      </c>
      <c r="B57" s="10" t="s">
        <v>82</v>
      </c>
      <c r="C57" s="4"/>
      <c r="D57" s="4"/>
      <c r="E57" s="4"/>
      <c r="F57" s="13">
        <v>-258</v>
      </c>
      <c r="G57" s="13">
        <v>0</v>
      </c>
    </row>
    <row r="58" spans="1:7" ht="12.75">
      <c r="A58" s="12" t="s">
        <v>83</v>
      </c>
      <c r="B58" s="10" t="s">
        <v>97</v>
      </c>
      <c r="C58" s="4"/>
      <c r="D58" s="4"/>
      <c r="E58" s="4"/>
      <c r="F58" s="13">
        <v>0</v>
      </c>
      <c r="G58" s="13">
        <v>0</v>
      </c>
    </row>
    <row r="59" spans="1:7" ht="12.75">
      <c r="A59" s="12" t="s">
        <v>85</v>
      </c>
      <c r="B59" s="10" t="s">
        <v>97</v>
      </c>
      <c r="C59" s="4"/>
      <c r="D59" s="4"/>
      <c r="E59" s="4"/>
      <c r="F59" s="13">
        <v>0</v>
      </c>
      <c r="G59" s="13">
        <v>0</v>
      </c>
    </row>
    <row r="60" spans="1:7" ht="12.75">
      <c r="A60" s="3"/>
      <c r="B60" s="35"/>
      <c r="C60" s="36"/>
      <c r="D60" s="36"/>
      <c r="E60" s="37"/>
      <c r="F60" s="17"/>
      <c r="G60" s="17"/>
    </row>
    <row r="61" spans="1:7" ht="13.5" thickBot="1">
      <c r="A61" s="3"/>
      <c r="B61" s="36" t="s">
        <v>87</v>
      </c>
      <c r="C61" s="36"/>
      <c r="D61" s="36"/>
      <c r="E61" s="37"/>
      <c r="F61" s="32">
        <v>57393.082720000006</v>
      </c>
      <c r="G61" s="32">
        <v>950944</v>
      </c>
    </row>
    <row r="62" ht="13.5" thickTop="1"/>
    <row r="64" spans="4:6" ht="12.75">
      <c r="D64" s="38" t="s">
        <v>88</v>
      </c>
      <c r="E64" s="38"/>
      <c r="F64" s="39">
        <v>950944</v>
      </c>
    </row>
    <row r="65" spans="4:6" ht="12.75">
      <c r="D65" s="38"/>
      <c r="E65" s="38"/>
      <c r="F65" s="39"/>
    </row>
    <row r="66" spans="4:6" ht="12.75">
      <c r="D66" s="38" t="s">
        <v>89</v>
      </c>
      <c r="E66" s="38"/>
      <c r="F66" s="40">
        <v>0.0843</v>
      </c>
    </row>
    <row r="67" spans="4:6" ht="12.75">
      <c r="D67" s="38"/>
      <c r="E67" s="38"/>
      <c r="F67" s="41"/>
    </row>
    <row r="68" spans="4:6" ht="12.75">
      <c r="D68" s="38" t="s">
        <v>90</v>
      </c>
      <c r="E68" s="38"/>
      <c r="F68" s="39">
        <v>80165</v>
      </c>
    </row>
    <row r="69" spans="4:6" ht="12.75">
      <c r="D69" s="38"/>
      <c r="E69" s="38"/>
      <c r="F69" s="39"/>
    </row>
    <row r="70" spans="4:6" ht="12.75">
      <c r="D70" s="38" t="s">
        <v>91</v>
      </c>
      <c r="E70" s="38"/>
      <c r="F70" s="42">
        <v>57393.082720000006</v>
      </c>
    </row>
    <row r="71" spans="4:6" ht="12.75">
      <c r="D71" s="38"/>
      <c r="E71" s="38"/>
      <c r="F71" s="38"/>
    </row>
    <row r="72" spans="4:6" ht="12.75">
      <c r="D72" s="38" t="s">
        <v>92</v>
      </c>
      <c r="E72" s="38"/>
      <c r="F72" s="39">
        <v>22771.917279999994</v>
      </c>
    </row>
    <row r="73" spans="4:6" ht="12.75">
      <c r="D73" s="38"/>
      <c r="E73" s="38"/>
      <c r="F73" s="38"/>
    </row>
    <row r="74" spans="4:6" ht="12.75">
      <c r="D74" s="38" t="s">
        <v>93</v>
      </c>
      <c r="E74" s="38"/>
      <c r="F74" s="38">
        <v>0.62190134</v>
      </c>
    </row>
    <row r="75" spans="4:6" ht="13.5" thickBot="1">
      <c r="D75" s="38"/>
      <c r="E75" s="38"/>
      <c r="F75" s="38"/>
    </row>
    <row r="76" spans="4:6" ht="13.5" thickBot="1">
      <c r="D76" s="38" t="s">
        <v>94</v>
      </c>
      <c r="E76" s="38"/>
      <c r="F76" s="43">
        <v>36617</v>
      </c>
    </row>
    <row r="77" spans="4:6" ht="12.75">
      <c r="D77" s="38"/>
      <c r="E77" s="38"/>
      <c r="F77" s="38"/>
    </row>
    <row r="78" spans="4:6" ht="12.75">
      <c r="D78" s="38" t="s">
        <v>95</v>
      </c>
      <c r="E78" s="38"/>
      <c r="F78" s="44">
        <v>355999</v>
      </c>
    </row>
    <row r="79" spans="4:6" ht="12.75">
      <c r="D79" s="38"/>
      <c r="E79" s="38"/>
      <c r="F79" s="38"/>
    </row>
    <row r="80" spans="4:6" ht="13.5" thickBot="1">
      <c r="D80" s="38" t="s">
        <v>96</v>
      </c>
      <c r="E80" s="38"/>
      <c r="F80" s="45">
        <v>0.1029</v>
      </c>
    </row>
    <row r="81" ht="13.5" thickTop="1"/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R60"/>
  <sheetViews>
    <sheetView tabSelected="1" workbookViewId="0" topLeftCell="A1">
      <selection activeCell="P8" sqref="P8:Q8"/>
    </sheetView>
  </sheetViews>
  <sheetFormatPr defaultColWidth="9.140625" defaultRowHeight="12.75"/>
  <cols>
    <col min="1" max="1" width="6.57421875" style="1" customWidth="1"/>
    <col min="2" max="2" width="11.421875" style="1" customWidth="1"/>
    <col min="3" max="3" width="17.28125" style="1" customWidth="1"/>
    <col min="4" max="4" width="2.140625" style="1" customWidth="1"/>
    <col min="5" max="5" width="1.8515625" style="1" customWidth="1"/>
    <col min="6" max="6" width="2.421875" style="1" hidden="1" customWidth="1"/>
    <col min="7" max="7" width="11.421875" style="1" customWidth="1"/>
    <col min="8" max="8" width="13.28125" style="1" customWidth="1"/>
    <col min="9" max="9" width="2.7109375" style="46" customWidth="1"/>
    <col min="10" max="10" width="18.421875" style="1" customWidth="1"/>
    <col min="11" max="11" width="15.00390625" style="1" customWidth="1"/>
    <col min="12" max="12" width="2.7109375" style="46" customWidth="1"/>
    <col min="13" max="13" width="11.421875" style="1" customWidth="1"/>
    <col min="14" max="14" width="13.28125" style="1" customWidth="1"/>
    <col min="15" max="15" width="2.7109375" style="1" customWidth="1"/>
    <col min="16" max="16" width="11.421875" style="1" customWidth="1"/>
    <col min="17" max="17" width="13.28125" style="1" customWidth="1"/>
    <col min="18" max="16384" width="11.421875" style="1" customWidth="1"/>
  </cols>
  <sheetData>
    <row r="1" spans="1:15" ht="5.25" customHeight="1">
      <c r="A1" s="1" t="s">
        <v>0</v>
      </c>
      <c r="F1" s="36"/>
      <c r="O1" s="2"/>
    </row>
    <row r="2" spans="1:17" ht="15.75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17" ht="15.75">
      <c r="A3" s="47"/>
      <c r="B3" s="47"/>
      <c r="C3" s="47"/>
      <c r="D3" s="47"/>
      <c r="E3" s="47"/>
      <c r="F3" s="47"/>
      <c r="G3" s="47"/>
      <c r="H3" s="47"/>
      <c r="I3" s="47"/>
      <c r="J3" s="47" t="s">
        <v>106</v>
      </c>
      <c r="K3" s="47"/>
      <c r="L3" s="47"/>
      <c r="M3" s="47"/>
      <c r="N3" s="47"/>
      <c r="O3" s="47"/>
      <c r="P3" s="47"/>
      <c r="Q3" s="47"/>
    </row>
    <row r="4" spans="1:17" ht="15.75">
      <c r="A4" s="81" t="s">
        <v>98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4:15" ht="2.25" customHeight="1">
      <c r="D5" s="3"/>
      <c r="F5" s="36"/>
      <c r="O5" s="2"/>
    </row>
    <row r="6" spans="4:15" ht="1.5" customHeight="1">
      <c r="D6" s="48"/>
      <c r="F6" s="36"/>
      <c r="O6" s="2"/>
    </row>
    <row r="7" spans="6:17" ht="13.5" customHeight="1">
      <c r="F7" s="36"/>
      <c r="O7" s="2"/>
      <c r="P7" s="80" t="s">
        <v>107</v>
      </c>
      <c r="Q7" s="80"/>
    </row>
    <row r="8" spans="6:17" ht="12.75">
      <c r="F8" s="36"/>
      <c r="G8" s="80" t="s">
        <v>103</v>
      </c>
      <c r="H8" s="80"/>
      <c r="J8" s="80" t="s">
        <v>104</v>
      </c>
      <c r="K8" s="80"/>
      <c r="M8" s="80" t="s">
        <v>99</v>
      </c>
      <c r="N8" s="80"/>
      <c r="O8" s="2"/>
      <c r="P8" s="80" t="s">
        <v>100</v>
      </c>
      <c r="Q8" s="80"/>
    </row>
    <row r="9" spans="6:17" ht="12.75">
      <c r="F9" s="36"/>
      <c r="G9" s="82" t="s">
        <v>3</v>
      </c>
      <c r="H9" s="82"/>
      <c r="I9" s="8"/>
      <c r="J9" s="82" t="s">
        <v>3</v>
      </c>
      <c r="K9" s="82"/>
      <c r="L9" s="8"/>
      <c r="M9" s="82" t="s">
        <v>3</v>
      </c>
      <c r="N9" s="82"/>
      <c r="O9" s="2"/>
      <c r="P9" s="3" t="s">
        <v>101</v>
      </c>
      <c r="Q9" s="3" t="s">
        <v>8</v>
      </c>
    </row>
    <row r="10" spans="1:17" ht="12.75">
      <c r="A10" s="7" t="s">
        <v>102</v>
      </c>
      <c r="B10" s="8" t="s">
        <v>6</v>
      </c>
      <c r="C10" s="7"/>
      <c r="D10" s="3"/>
      <c r="F10" s="49"/>
      <c r="G10" s="7" t="s">
        <v>7</v>
      </c>
      <c r="H10" s="7" t="s">
        <v>8</v>
      </c>
      <c r="I10" s="8"/>
      <c r="J10" s="7" t="s">
        <v>7</v>
      </c>
      <c r="K10" s="7" t="s">
        <v>8</v>
      </c>
      <c r="L10" s="8"/>
      <c r="M10" s="7" t="s">
        <v>7</v>
      </c>
      <c r="N10" s="7" t="s">
        <v>8</v>
      </c>
      <c r="O10" s="2"/>
      <c r="P10" s="50">
        <v>0.62190134</v>
      </c>
      <c r="Q10" s="51">
        <v>0.0843</v>
      </c>
    </row>
    <row r="11" spans="1:15" ht="12.75">
      <c r="A11" s="9" t="s">
        <v>9</v>
      </c>
      <c r="B11" s="10" t="s">
        <v>10</v>
      </c>
      <c r="C11" s="4"/>
      <c r="D11" s="4"/>
      <c r="E11" s="4"/>
      <c r="F11" s="36"/>
      <c r="G11" s="11">
        <v>63798</v>
      </c>
      <c r="H11" s="11">
        <v>1009868</v>
      </c>
      <c r="J11" s="11">
        <v>63798</v>
      </c>
      <c r="K11" s="11">
        <v>1009868</v>
      </c>
      <c r="M11" s="11">
        <f aca="true" t="shared" si="0" ref="M11:M19">J11-G11</f>
        <v>0</v>
      </c>
      <c r="N11" s="11">
        <f aca="true" t="shared" si="1" ref="N11:N19">K11-H11</f>
        <v>0</v>
      </c>
      <c r="O11" s="2"/>
    </row>
    <row r="12" spans="1:15" s="4" customFormat="1" ht="12.75">
      <c r="A12" s="12" t="s">
        <v>11</v>
      </c>
      <c r="B12" s="10" t="s">
        <v>12</v>
      </c>
      <c r="F12" s="52"/>
      <c r="G12" s="11">
        <v>0</v>
      </c>
      <c r="H12" s="11">
        <v>-139033</v>
      </c>
      <c r="I12" s="53"/>
      <c r="J12" s="13">
        <v>0</v>
      </c>
      <c r="K12" s="13">
        <v>-139033</v>
      </c>
      <c r="L12" s="53"/>
      <c r="M12" s="11">
        <f t="shared" si="0"/>
        <v>0</v>
      </c>
      <c r="N12" s="11">
        <f t="shared" si="1"/>
        <v>0</v>
      </c>
      <c r="O12" s="54"/>
    </row>
    <row r="13" spans="1:15" s="4" customFormat="1" ht="12.75">
      <c r="A13" s="12" t="s">
        <v>13</v>
      </c>
      <c r="B13" s="10" t="s">
        <v>14</v>
      </c>
      <c r="F13" s="52"/>
      <c r="G13" s="11">
        <v>0</v>
      </c>
      <c r="H13" s="11">
        <v>-210</v>
      </c>
      <c r="I13" s="53"/>
      <c r="J13" s="13">
        <v>0</v>
      </c>
      <c r="K13" s="13">
        <v>-210</v>
      </c>
      <c r="L13" s="53"/>
      <c r="M13" s="11">
        <f t="shared" si="0"/>
        <v>0</v>
      </c>
      <c r="N13" s="11">
        <f t="shared" si="1"/>
        <v>0</v>
      </c>
      <c r="O13" s="54"/>
    </row>
    <row r="14" spans="1:15" s="4" customFormat="1" ht="12.75">
      <c r="A14" s="12" t="s">
        <v>15</v>
      </c>
      <c r="B14" s="10" t="s">
        <v>16</v>
      </c>
      <c r="F14" s="52"/>
      <c r="G14" s="11">
        <v>225</v>
      </c>
      <c r="H14" s="11">
        <v>-2342</v>
      </c>
      <c r="I14" s="53"/>
      <c r="J14" s="13">
        <v>225</v>
      </c>
      <c r="K14" s="13">
        <v>-2342</v>
      </c>
      <c r="L14" s="53"/>
      <c r="M14" s="11">
        <f t="shared" si="0"/>
        <v>0</v>
      </c>
      <c r="N14" s="11">
        <f t="shared" si="1"/>
        <v>0</v>
      </c>
      <c r="O14" s="54"/>
    </row>
    <row r="15" spans="1:15" s="4" customFormat="1" ht="12.75">
      <c r="A15" s="12" t="s">
        <v>17</v>
      </c>
      <c r="B15" s="10" t="s">
        <v>18</v>
      </c>
      <c r="F15" s="52"/>
      <c r="G15" s="11">
        <v>0</v>
      </c>
      <c r="H15" s="11">
        <v>460</v>
      </c>
      <c r="I15" s="53"/>
      <c r="J15" s="13">
        <v>0</v>
      </c>
      <c r="K15" s="13">
        <v>460</v>
      </c>
      <c r="L15" s="53"/>
      <c r="M15" s="11">
        <f t="shared" si="0"/>
        <v>0</v>
      </c>
      <c r="N15" s="11">
        <f t="shared" si="1"/>
        <v>0</v>
      </c>
      <c r="O15" s="54"/>
    </row>
    <row r="16" spans="1:15" s="4" customFormat="1" ht="12.75">
      <c r="A16" s="12" t="s">
        <v>19</v>
      </c>
      <c r="B16" s="10" t="s">
        <v>20</v>
      </c>
      <c r="F16" s="52"/>
      <c r="G16" s="11">
        <v>-56</v>
      </c>
      <c r="H16" s="11">
        <v>-913</v>
      </c>
      <c r="I16" s="53"/>
      <c r="J16" s="13">
        <v>-56</v>
      </c>
      <c r="K16" s="13">
        <v>-913</v>
      </c>
      <c r="L16" s="53"/>
      <c r="M16" s="11">
        <f t="shared" si="0"/>
        <v>0</v>
      </c>
      <c r="N16" s="11">
        <f t="shared" si="1"/>
        <v>0</v>
      </c>
      <c r="O16" s="54"/>
    </row>
    <row r="17" spans="1:15" s="4" customFormat="1" ht="12.75">
      <c r="A17" s="12" t="s">
        <v>21</v>
      </c>
      <c r="B17" s="10" t="s">
        <v>22</v>
      </c>
      <c r="F17" s="52"/>
      <c r="G17" s="11">
        <v>0</v>
      </c>
      <c r="H17" s="11">
        <v>-258</v>
      </c>
      <c r="I17" s="53"/>
      <c r="J17" s="13">
        <v>0</v>
      </c>
      <c r="K17" s="13">
        <v>-258</v>
      </c>
      <c r="L17" s="53"/>
      <c r="M17" s="11">
        <f t="shared" si="0"/>
        <v>0</v>
      </c>
      <c r="N17" s="11">
        <f t="shared" si="1"/>
        <v>0</v>
      </c>
      <c r="O17" s="54"/>
    </row>
    <row r="18" spans="1:15" s="4" customFormat="1" ht="12.75">
      <c r="A18" s="12" t="s">
        <v>23</v>
      </c>
      <c r="B18" s="10" t="s">
        <v>24</v>
      </c>
      <c r="F18" s="52"/>
      <c r="G18" s="11">
        <v>212</v>
      </c>
      <c r="H18" s="11">
        <v>0</v>
      </c>
      <c r="I18" s="53"/>
      <c r="J18" s="13">
        <v>212</v>
      </c>
      <c r="K18" s="13">
        <v>0</v>
      </c>
      <c r="L18" s="53"/>
      <c r="M18" s="11">
        <f t="shared" si="0"/>
        <v>0</v>
      </c>
      <c r="N18" s="11">
        <f t="shared" si="1"/>
        <v>0</v>
      </c>
      <c r="O18" s="54"/>
    </row>
    <row r="19" spans="1:15" s="4" customFormat="1" ht="12.75">
      <c r="A19" s="12" t="s">
        <v>25</v>
      </c>
      <c r="B19" s="10" t="s">
        <v>26</v>
      </c>
      <c r="F19" s="52"/>
      <c r="G19" s="75">
        <v>0</v>
      </c>
      <c r="H19" s="75">
        <v>20432</v>
      </c>
      <c r="J19" s="13">
        <v>0</v>
      </c>
      <c r="K19" s="13">
        <v>20432</v>
      </c>
      <c r="M19" s="11">
        <f t="shared" si="0"/>
        <v>0</v>
      </c>
      <c r="N19" s="11">
        <f t="shared" si="1"/>
        <v>0</v>
      </c>
      <c r="O19" s="54"/>
    </row>
    <row r="20" spans="1:15" ht="12.75">
      <c r="A20" s="9"/>
      <c r="B20" s="14"/>
      <c r="F20" s="36"/>
      <c r="G20" s="76"/>
      <c r="H20" s="76"/>
      <c r="J20" s="15"/>
      <c r="K20" s="15"/>
      <c r="M20" s="15"/>
      <c r="N20" s="15"/>
      <c r="O20" s="2"/>
    </row>
    <row r="21" spans="1:15" ht="12.75">
      <c r="A21" s="16"/>
      <c r="B21" s="1" t="s">
        <v>27</v>
      </c>
      <c r="F21" s="36"/>
      <c r="G21" s="17">
        <f>SUM(G11:G20)</f>
        <v>64179</v>
      </c>
      <c r="H21" s="17">
        <f>SUM(H11:H20)</f>
        <v>888004</v>
      </c>
      <c r="I21" s="55"/>
      <c r="J21" s="17">
        <f>SUM(J11:J20)</f>
        <v>64179</v>
      </c>
      <c r="K21" s="17">
        <f>SUM(K11:K20)</f>
        <v>888004</v>
      </c>
      <c r="L21" s="55"/>
      <c r="M21" s="17">
        <f>SUM(M11:M20)</f>
        <v>0</v>
      </c>
      <c r="N21" s="17">
        <f>SUM(N11:N20)</f>
        <v>0</v>
      </c>
      <c r="O21" s="2"/>
    </row>
    <row r="22" spans="1:15" ht="12.75">
      <c r="A22" s="18"/>
      <c r="F22" s="36"/>
      <c r="G22" s="19"/>
      <c r="H22" s="19"/>
      <c r="J22" s="19"/>
      <c r="K22" s="19"/>
      <c r="M22" s="19"/>
      <c r="N22" s="19"/>
      <c r="O22" s="2"/>
    </row>
    <row r="23" spans="1:15" s="58" customFormat="1" ht="12.75">
      <c r="A23" s="9" t="s">
        <v>28</v>
      </c>
      <c r="B23" s="10" t="s">
        <v>29</v>
      </c>
      <c r="C23" s="4"/>
      <c r="D23" s="4"/>
      <c r="E23" s="4"/>
      <c r="F23" s="56"/>
      <c r="G23" s="11">
        <v>-19</v>
      </c>
      <c r="H23" s="11">
        <v>0</v>
      </c>
      <c r="I23" s="46"/>
      <c r="J23" s="13">
        <v>-19</v>
      </c>
      <c r="K23" s="13">
        <v>0</v>
      </c>
      <c r="L23" s="46"/>
      <c r="M23" s="11">
        <f aca="true" t="shared" si="2" ref="M23:M36">J23-G23</f>
        <v>0</v>
      </c>
      <c r="N23" s="11">
        <f aca="true" t="shared" si="3" ref="N23:N36">K23-H23</f>
        <v>0</v>
      </c>
      <c r="O23" s="57"/>
    </row>
    <row r="24" spans="1:15" s="58" customFormat="1" ht="12.75">
      <c r="A24" s="9" t="s">
        <v>30</v>
      </c>
      <c r="B24" s="10" t="s">
        <v>31</v>
      </c>
      <c r="C24" s="4"/>
      <c r="D24" s="4"/>
      <c r="E24" s="4"/>
      <c r="F24" s="56"/>
      <c r="G24" s="11">
        <v>831</v>
      </c>
      <c r="H24" s="11">
        <v>0</v>
      </c>
      <c r="I24" s="46"/>
      <c r="J24" s="13">
        <v>831</v>
      </c>
      <c r="K24" s="13">
        <v>0</v>
      </c>
      <c r="L24" s="46"/>
      <c r="M24" s="11">
        <f t="shared" si="2"/>
        <v>0</v>
      </c>
      <c r="N24" s="11">
        <f t="shared" si="3"/>
        <v>0</v>
      </c>
      <c r="O24" s="57"/>
    </row>
    <row r="25" spans="1:15" s="58" customFormat="1" ht="12.75">
      <c r="A25" s="9" t="s">
        <v>32</v>
      </c>
      <c r="B25" s="10" t="s">
        <v>33</v>
      </c>
      <c r="C25" s="4"/>
      <c r="D25" s="4"/>
      <c r="E25" s="4"/>
      <c r="F25" s="56"/>
      <c r="G25" s="11">
        <v>70</v>
      </c>
      <c r="H25" s="11">
        <v>0</v>
      </c>
      <c r="I25" s="46"/>
      <c r="J25" s="13">
        <v>70</v>
      </c>
      <c r="K25" s="13">
        <v>0</v>
      </c>
      <c r="L25" s="46"/>
      <c r="M25" s="11">
        <f t="shared" si="2"/>
        <v>0</v>
      </c>
      <c r="N25" s="11">
        <f t="shared" si="3"/>
        <v>0</v>
      </c>
      <c r="O25" s="57"/>
    </row>
    <row r="26" spans="1:15" s="58" customFormat="1" ht="12.75">
      <c r="A26" s="9" t="s">
        <v>34</v>
      </c>
      <c r="B26" s="10" t="s">
        <v>35</v>
      </c>
      <c r="C26" s="4"/>
      <c r="D26" s="4"/>
      <c r="E26" s="4"/>
      <c r="F26" s="56"/>
      <c r="G26" s="11">
        <v>-12</v>
      </c>
      <c r="H26" s="11">
        <v>0</v>
      </c>
      <c r="I26" s="46"/>
      <c r="J26" s="13">
        <v>-12</v>
      </c>
      <c r="K26" s="13">
        <v>0</v>
      </c>
      <c r="L26" s="46"/>
      <c r="M26" s="11">
        <f t="shared" si="2"/>
        <v>0</v>
      </c>
      <c r="N26" s="11">
        <f t="shared" si="3"/>
        <v>0</v>
      </c>
      <c r="O26" s="57"/>
    </row>
    <row r="27" spans="1:15" s="58" customFormat="1" ht="12.75">
      <c r="A27" s="9" t="s">
        <v>36</v>
      </c>
      <c r="B27" s="10" t="s">
        <v>37</v>
      </c>
      <c r="C27" s="4"/>
      <c r="D27" s="4"/>
      <c r="E27" s="4"/>
      <c r="F27" s="56"/>
      <c r="G27" s="11">
        <v>8</v>
      </c>
      <c r="H27" s="11">
        <v>0</v>
      </c>
      <c r="I27" s="46"/>
      <c r="J27" s="13">
        <v>8</v>
      </c>
      <c r="K27" s="13">
        <v>0</v>
      </c>
      <c r="L27" s="46"/>
      <c r="M27" s="11">
        <f t="shared" si="2"/>
        <v>0</v>
      </c>
      <c r="N27" s="11">
        <f t="shared" si="3"/>
        <v>0</v>
      </c>
      <c r="O27" s="57"/>
    </row>
    <row r="28" spans="1:16" s="20" customFormat="1" ht="12.75">
      <c r="A28" s="12" t="s">
        <v>38</v>
      </c>
      <c r="B28" s="10" t="s">
        <v>39</v>
      </c>
      <c r="C28" s="4"/>
      <c r="E28" s="4"/>
      <c r="F28" s="59"/>
      <c r="G28" s="13">
        <v>149</v>
      </c>
      <c r="H28" s="11">
        <v>0</v>
      </c>
      <c r="I28" s="60"/>
      <c r="J28" s="13">
        <v>206</v>
      </c>
      <c r="K28" s="13">
        <v>0</v>
      </c>
      <c r="L28" s="60"/>
      <c r="M28" s="78">
        <f t="shared" si="2"/>
        <v>57</v>
      </c>
      <c r="N28" s="11">
        <f t="shared" si="3"/>
        <v>0</v>
      </c>
      <c r="O28" s="61"/>
      <c r="P28" s="62">
        <f>M28/$P$10*-1</f>
        <v>-91.65440936338874</v>
      </c>
    </row>
    <row r="29" spans="1:15" s="58" customFormat="1" ht="12.75">
      <c r="A29" s="9" t="s">
        <v>40</v>
      </c>
      <c r="B29" s="10" t="s">
        <v>41</v>
      </c>
      <c r="C29" s="4"/>
      <c r="D29" s="4"/>
      <c r="E29" s="4"/>
      <c r="F29" s="56"/>
      <c r="G29" s="11">
        <v>-10623</v>
      </c>
      <c r="H29" s="11">
        <v>0</v>
      </c>
      <c r="I29" s="46"/>
      <c r="J29" s="13">
        <v>-10623</v>
      </c>
      <c r="K29" s="13">
        <v>0</v>
      </c>
      <c r="L29" s="46"/>
      <c r="M29" s="11">
        <f t="shared" si="2"/>
        <v>0</v>
      </c>
      <c r="N29" s="11">
        <f t="shared" si="3"/>
        <v>0</v>
      </c>
      <c r="O29" s="57"/>
    </row>
    <row r="30" spans="1:15" s="58" customFormat="1" ht="12.75">
      <c r="A30" s="9" t="s">
        <v>42</v>
      </c>
      <c r="B30" s="10" t="s">
        <v>43</v>
      </c>
      <c r="C30" s="4"/>
      <c r="D30" s="4"/>
      <c r="E30" s="4"/>
      <c r="F30" s="56"/>
      <c r="G30" s="11">
        <v>-6</v>
      </c>
      <c r="H30" s="11">
        <v>0</v>
      </c>
      <c r="I30" s="46"/>
      <c r="J30" s="13">
        <v>-6</v>
      </c>
      <c r="K30" s="13">
        <v>0</v>
      </c>
      <c r="L30" s="46"/>
      <c r="M30" s="11">
        <f t="shared" si="2"/>
        <v>0</v>
      </c>
      <c r="N30" s="11">
        <f t="shared" si="3"/>
        <v>0</v>
      </c>
      <c r="O30" s="57"/>
    </row>
    <row r="31" spans="1:15" s="20" customFormat="1" ht="12.75">
      <c r="A31" s="12" t="s">
        <v>44</v>
      </c>
      <c r="B31" s="10" t="s">
        <v>45</v>
      </c>
      <c r="C31" s="4"/>
      <c r="D31" s="4"/>
      <c r="E31" s="4"/>
      <c r="F31" s="59"/>
      <c r="G31" s="11">
        <v>593</v>
      </c>
      <c r="H31" s="11">
        <v>0</v>
      </c>
      <c r="I31" s="60"/>
      <c r="J31" s="13">
        <v>593</v>
      </c>
      <c r="K31" s="13">
        <v>0</v>
      </c>
      <c r="L31" s="60"/>
      <c r="M31" s="11">
        <f t="shared" si="2"/>
        <v>0</v>
      </c>
      <c r="N31" s="11">
        <f t="shared" si="3"/>
        <v>0</v>
      </c>
      <c r="O31" s="63"/>
    </row>
    <row r="32" spans="1:15" ht="12.75">
      <c r="A32" s="9" t="s">
        <v>46</v>
      </c>
      <c r="B32" s="10" t="s">
        <v>47</v>
      </c>
      <c r="C32" s="4"/>
      <c r="D32" s="4"/>
      <c r="E32" s="4"/>
      <c r="F32" s="36"/>
      <c r="G32" s="11">
        <v>6</v>
      </c>
      <c r="H32" s="11">
        <v>0</v>
      </c>
      <c r="J32" s="13">
        <v>6</v>
      </c>
      <c r="K32" s="13">
        <v>0</v>
      </c>
      <c r="M32" s="11">
        <f t="shared" si="2"/>
        <v>0</v>
      </c>
      <c r="N32" s="11">
        <f t="shared" si="3"/>
        <v>0</v>
      </c>
      <c r="O32" s="2"/>
    </row>
    <row r="33" spans="1:15" s="20" customFormat="1" ht="12.75">
      <c r="A33" s="12" t="s">
        <v>48</v>
      </c>
      <c r="B33" s="10" t="s">
        <v>49</v>
      </c>
      <c r="C33" s="4"/>
      <c r="D33" s="4"/>
      <c r="E33" s="4"/>
      <c r="F33" s="59"/>
      <c r="G33" s="11">
        <v>32</v>
      </c>
      <c r="H33" s="11">
        <v>0</v>
      </c>
      <c r="I33" s="53"/>
      <c r="J33" s="13">
        <v>32</v>
      </c>
      <c r="K33" s="13">
        <v>0</v>
      </c>
      <c r="L33" s="53"/>
      <c r="M33" s="11">
        <f t="shared" si="2"/>
        <v>0</v>
      </c>
      <c r="N33" s="11">
        <f t="shared" si="3"/>
        <v>0</v>
      </c>
      <c r="O33" s="61"/>
    </row>
    <row r="34" spans="1:15" s="20" customFormat="1" ht="12.75">
      <c r="A34" s="12" t="s">
        <v>50</v>
      </c>
      <c r="B34" s="10" t="s">
        <v>51</v>
      </c>
      <c r="C34" s="4"/>
      <c r="D34" s="4"/>
      <c r="E34" s="4"/>
      <c r="F34" s="59"/>
      <c r="G34" s="11">
        <v>68</v>
      </c>
      <c r="H34" s="11">
        <v>0</v>
      </c>
      <c r="I34" s="53"/>
      <c r="J34" s="13">
        <v>68</v>
      </c>
      <c r="K34" s="13">
        <v>0</v>
      </c>
      <c r="L34" s="53"/>
      <c r="M34" s="11">
        <f t="shared" si="2"/>
        <v>0</v>
      </c>
      <c r="N34" s="11">
        <f t="shared" si="3"/>
        <v>0</v>
      </c>
      <c r="O34" s="61"/>
    </row>
    <row r="35" spans="1:15" ht="12.75">
      <c r="A35" s="12" t="s">
        <v>52</v>
      </c>
      <c r="B35" s="10" t="s">
        <v>53</v>
      </c>
      <c r="C35" s="4"/>
      <c r="D35" s="21"/>
      <c r="E35" s="4"/>
      <c r="F35" s="36"/>
      <c r="G35" s="11">
        <v>18145</v>
      </c>
      <c r="H35" s="11">
        <v>0</v>
      </c>
      <c r="I35" s="64"/>
      <c r="J35" s="13">
        <v>18145</v>
      </c>
      <c r="K35" s="13">
        <v>0</v>
      </c>
      <c r="L35" s="64"/>
      <c r="M35" s="11">
        <f t="shared" si="2"/>
        <v>0</v>
      </c>
      <c r="N35" s="11">
        <f t="shared" si="3"/>
        <v>0</v>
      </c>
      <c r="O35" s="2"/>
    </row>
    <row r="36" spans="1:16" s="20" customFormat="1" ht="12.75">
      <c r="A36" s="12" t="s">
        <v>54</v>
      </c>
      <c r="B36" s="23" t="s">
        <v>55</v>
      </c>
      <c r="C36" s="4"/>
      <c r="D36" s="4"/>
      <c r="E36" s="4"/>
      <c r="G36" s="13">
        <v>-2611.9172800000015</v>
      </c>
      <c r="H36" s="11">
        <v>0</v>
      </c>
      <c r="I36" s="60"/>
      <c r="J36" s="13">
        <v>-2453.0070950000013</v>
      </c>
      <c r="K36" s="13">
        <v>0</v>
      </c>
      <c r="L36" s="60"/>
      <c r="M36" s="78">
        <f t="shared" si="2"/>
        <v>158.91018500000018</v>
      </c>
      <c r="N36" s="11">
        <f t="shared" si="3"/>
        <v>0</v>
      </c>
      <c r="P36" s="62">
        <f>M36/$P$10*-1</f>
        <v>-255.52314294740094</v>
      </c>
    </row>
    <row r="37" spans="1:15" s="67" customFormat="1" ht="12.75">
      <c r="A37" s="27"/>
      <c r="B37" s="10"/>
      <c r="C37" s="4"/>
      <c r="D37" s="4"/>
      <c r="E37" s="4"/>
      <c r="F37" s="65"/>
      <c r="G37" s="29"/>
      <c r="H37" s="29"/>
      <c r="I37" s="46"/>
      <c r="J37" s="29"/>
      <c r="K37" s="29"/>
      <c r="L37" s="46"/>
      <c r="M37" s="29"/>
      <c r="N37" s="29"/>
      <c r="O37" s="66"/>
    </row>
    <row r="38" spans="1:15" ht="13.5" thickBot="1">
      <c r="A38" s="30"/>
      <c r="B38" s="1" t="s">
        <v>56</v>
      </c>
      <c r="F38" s="36"/>
      <c r="G38" s="31">
        <f>SUM(G21:G37)</f>
        <v>70809.08272</v>
      </c>
      <c r="H38" s="32">
        <f>SUM(H21:H37)</f>
        <v>888004</v>
      </c>
      <c r="I38" s="68"/>
      <c r="J38" s="31">
        <f>SUM(J21:J37)</f>
        <v>71024.99290499999</v>
      </c>
      <c r="K38" s="32">
        <f>SUM(K21:K37)</f>
        <v>888004</v>
      </c>
      <c r="L38" s="68"/>
      <c r="M38" s="31">
        <f>SUM(M21:M37)</f>
        <v>215.91018500000018</v>
      </c>
      <c r="N38" s="77">
        <f>SUM(N21:N37)</f>
        <v>0</v>
      </c>
      <c r="O38" s="2"/>
    </row>
    <row r="39" spans="1:15" ht="13.5" thickTop="1">
      <c r="A39" s="30"/>
      <c r="F39" s="36"/>
      <c r="G39" s="33"/>
      <c r="H39" s="34"/>
      <c r="I39" s="69"/>
      <c r="J39" s="33"/>
      <c r="K39" s="34"/>
      <c r="L39" s="69"/>
      <c r="M39" s="33"/>
      <c r="N39" s="34"/>
      <c r="O39" s="2"/>
    </row>
    <row r="40" spans="1:16" ht="12.75">
      <c r="A40" s="12" t="s">
        <v>57</v>
      </c>
      <c r="B40" s="10" t="s">
        <v>58</v>
      </c>
      <c r="C40" s="4"/>
      <c r="D40" s="4"/>
      <c r="E40" s="4"/>
      <c r="F40" s="36"/>
      <c r="G40" s="13">
        <v>-6408</v>
      </c>
      <c r="H40" s="13">
        <v>0</v>
      </c>
      <c r="I40" s="64"/>
      <c r="J40" s="13">
        <v>-11536</v>
      </c>
      <c r="K40" s="13">
        <v>0</v>
      </c>
      <c r="L40" s="64"/>
      <c r="M40" s="78">
        <f aca="true" t="shared" si="4" ref="M40:M49">J40-G40</f>
        <v>-5128</v>
      </c>
      <c r="N40" s="11">
        <f aca="true" t="shared" si="5" ref="N40:N49">K40-H40:H40</f>
        <v>0</v>
      </c>
      <c r="O40" s="2"/>
      <c r="P40" s="62">
        <f>M40/$P$10*-1</f>
        <v>8245.680898516797</v>
      </c>
    </row>
    <row r="41" spans="1:17" ht="12.75">
      <c r="A41" s="22" t="s">
        <v>59</v>
      </c>
      <c r="B41" s="23" t="s">
        <v>60</v>
      </c>
      <c r="C41" s="4"/>
      <c r="D41" s="4"/>
      <c r="E41" s="4"/>
      <c r="F41" s="36"/>
      <c r="G41" s="13">
        <v>3776</v>
      </c>
      <c r="H41" s="13">
        <v>-17504</v>
      </c>
      <c r="I41" s="64"/>
      <c r="J41" s="13">
        <v>2868</v>
      </c>
      <c r="K41" s="13">
        <v>-12981</v>
      </c>
      <c r="L41" s="64"/>
      <c r="M41" s="78">
        <f t="shared" si="4"/>
        <v>-908</v>
      </c>
      <c r="N41" s="78">
        <f t="shared" si="5"/>
        <v>4523</v>
      </c>
      <c r="O41" s="2"/>
      <c r="P41" s="62">
        <f>M41/$P$10*-1</f>
        <v>1460.0386614378417</v>
      </c>
      <c r="Q41" s="62">
        <f>N41*$Q$10/$P$10</f>
        <v>613.1019109880034</v>
      </c>
    </row>
    <row r="42" spans="1:17" ht="12.75">
      <c r="A42" s="12" t="s">
        <v>61</v>
      </c>
      <c r="B42" s="10" t="s">
        <v>62</v>
      </c>
      <c r="C42" s="4"/>
      <c r="D42" s="4"/>
      <c r="E42" s="4"/>
      <c r="F42" s="36"/>
      <c r="G42" s="13">
        <v>-1522</v>
      </c>
      <c r="H42" s="13">
        <v>0</v>
      </c>
      <c r="J42" s="13">
        <v>-1522</v>
      </c>
      <c r="K42" s="13">
        <v>0</v>
      </c>
      <c r="M42" s="11">
        <f t="shared" si="4"/>
        <v>0</v>
      </c>
      <c r="N42" s="11">
        <f t="shared" si="5"/>
        <v>0</v>
      </c>
      <c r="O42" s="2"/>
      <c r="P42" s="62"/>
      <c r="Q42" s="62"/>
    </row>
    <row r="43" spans="1:17" ht="12.75">
      <c r="A43" s="12" t="s">
        <v>63</v>
      </c>
      <c r="B43" s="10" t="s">
        <v>64</v>
      </c>
      <c r="C43" s="4"/>
      <c r="D43" s="70"/>
      <c r="E43" s="4"/>
      <c r="F43" s="36"/>
      <c r="G43" s="13">
        <v>-160</v>
      </c>
      <c r="H43" s="13">
        <v>0</v>
      </c>
      <c r="J43" s="13">
        <v>-160</v>
      </c>
      <c r="K43" s="13">
        <v>0</v>
      </c>
      <c r="M43" s="11">
        <f t="shared" si="4"/>
        <v>0</v>
      </c>
      <c r="N43" s="11">
        <f t="shared" si="5"/>
        <v>0</v>
      </c>
      <c r="O43" s="2"/>
      <c r="P43" s="62"/>
      <c r="Q43" s="62"/>
    </row>
    <row r="44" spans="1:17" ht="12.75">
      <c r="A44" s="12" t="s">
        <v>65</v>
      </c>
      <c r="B44" s="10" t="s">
        <v>66</v>
      </c>
      <c r="C44" s="4"/>
      <c r="D44" s="4"/>
      <c r="E44" s="4"/>
      <c r="F44" s="36"/>
      <c r="G44" s="13">
        <v>-487</v>
      </c>
      <c r="H44" s="13">
        <v>0</v>
      </c>
      <c r="J44" s="13">
        <v>-487</v>
      </c>
      <c r="K44" s="13">
        <v>0</v>
      </c>
      <c r="M44" s="11">
        <f t="shared" si="4"/>
        <v>0</v>
      </c>
      <c r="N44" s="11">
        <f t="shared" si="5"/>
        <v>0</v>
      </c>
      <c r="O44" s="2"/>
      <c r="P44" s="62"/>
      <c r="Q44" s="62"/>
    </row>
    <row r="45" spans="1:17" ht="12.75">
      <c r="A45" s="12" t="s">
        <v>67</v>
      </c>
      <c r="B45" s="10" t="s">
        <v>68</v>
      </c>
      <c r="C45" s="4"/>
      <c r="D45" s="4"/>
      <c r="E45" s="4"/>
      <c r="F45" s="36"/>
      <c r="G45" s="13">
        <v>-346</v>
      </c>
      <c r="H45" s="13">
        <v>32809</v>
      </c>
      <c r="J45" s="13">
        <v>-346</v>
      </c>
      <c r="K45" s="13">
        <v>32809</v>
      </c>
      <c r="M45" s="11">
        <f t="shared" si="4"/>
        <v>0</v>
      </c>
      <c r="N45" s="11">
        <f t="shared" si="5"/>
        <v>0</v>
      </c>
      <c r="O45" s="2"/>
      <c r="P45" s="62"/>
      <c r="Q45" s="62"/>
    </row>
    <row r="46" spans="1:17" ht="12.75">
      <c r="A46" s="12" t="s">
        <v>69</v>
      </c>
      <c r="B46" s="10" t="s">
        <v>70</v>
      </c>
      <c r="C46" s="4"/>
      <c r="D46" s="4"/>
      <c r="E46" s="4"/>
      <c r="G46" s="13">
        <v>-2044</v>
      </c>
      <c r="H46" s="13">
        <v>7292</v>
      </c>
      <c r="J46" s="13">
        <v>-2044</v>
      </c>
      <c r="K46" s="13">
        <v>7292</v>
      </c>
      <c r="M46" s="11">
        <f t="shared" si="4"/>
        <v>0</v>
      </c>
      <c r="N46" s="11">
        <f t="shared" si="5"/>
        <v>0</v>
      </c>
      <c r="P46" s="62"/>
      <c r="Q46" s="62"/>
    </row>
    <row r="47" spans="1:17" ht="12.75">
      <c r="A47" s="12" t="s">
        <v>71</v>
      </c>
      <c r="B47" s="10" t="s">
        <v>72</v>
      </c>
      <c r="C47" s="4"/>
      <c r="D47" s="4"/>
      <c r="E47" s="4"/>
      <c r="G47" s="13">
        <v>-1152</v>
      </c>
      <c r="H47" s="13">
        <v>0</v>
      </c>
      <c r="J47" s="13">
        <v>-1152</v>
      </c>
      <c r="K47" s="13">
        <v>0</v>
      </c>
      <c r="M47" s="11">
        <f t="shared" si="4"/>
        <v>0</v>
      </c>
      <c r="N47" s="11">
        <f t="shared" si="5"/>
        <v>0</v>
      </c>
      <c r="P47" s="62"/>
      <c r="Q47" s="62"/>
    </row>
    <row r="48" spans="1:17" ht="12.75">
      <c r="A48" s="12" t="s">
        <v>73</v>
      </c>
      <c r="B48" s="10" t="s">
        <v>74</v>
      </c>
      <c r="C48" s="4"/>
      <c r="D48" s="4"/>
      <c r="E48" s="4"/>
      <c r="G48" s="13">
        <v>-1464</v>
      </c>
      <c r="H48" s="13">
        <v>21960</v>
      </c>
      <c r="J48" s="13">
        <v>-1464</v>
      </c>
      <c r="K48" s="13">
        <v>21960</v>
      </c>
      <c r="M48" s="11">
        <f t="shared" si="4"/>
        <v>0</v>
      </c>
      <c r="N48" s="11">
        <f t="shared" si="5"/>
        <v>0</v>
      </c>
      <c r="P48" s="62"/>
      <c r="Q48" s="62"/>
    </row>
    <row r="49" spans="1:17" ht="12.75">
      <c r="A49" s="12" t="s">
        <v>75</v>
      </c>
      <c r="B49" s="10" t="s">
        <v>76</v>
      </c>
      <c r="C49" s="4"/>
      <c r="D49" s="70"/>
      <c r="E49" s="4"/>
      <c r="G49" s="13">
        <v>-499</v>
      </c>
      <c r="H49" s="13">
        <v>15084</v>
      </c>
      <c r="J49" s="13">
        <v>-499</v>
      </c>
      <c r="K49" s="13">
        <v>15084</v>
      </c>
      <c r="M49" s="11">
        <f t="shared" si="4"/>
        <v>0</v>
      </c>
      <c r="N49" s="11">
        <f t="shared" si="5"/>
        <v>0</v>
      </c>
      <c r="P49" s="62"/>
      <c r="Q49" s="62"/>
    </row>
    <row r="50" spans="1:17" ht="12.75">
      <c r="A50" s="12" t="s">
        <v>77</v>
      </c>
      <c r="B50" s="10" t="s">
        <v>78</v>
      </c>
      <c r="C50" s="4"/>
      <c r="D50" s="4"/>
      <c r="E50" s="4"/>
      <c r="G50" s="13">
        <v>-2222</v>
      </c>
      <c r="H50" s="13">
        <v>3299</v>
      </c>
      <c r="J50" s="13">
        <v>-2222</v>
      </c>
      <c r="K50" s="13">
        <v>3299</v>
      </c>
      <c r="M50" s="11">
        <f>J50-G50</f>
        <v>0</v>
      </c>
      <c r="N50" s="11">
        <f>K50-H50:H50</f>
        <v>0</v>
      </c>
      <c r="P50" s="62"/>
      <c r="Q50" s="62"/>
    </row>
    <row r="51" spans="1:17" ht="12.75">
      <c r="A51" s="12" t="s">
        <v>79</v>
      </c>
      <c r="B51" s="10" t="s">
        <v>80</v>
      </c>
      <c r="C51" s="4"/>
      <c r="D51" s="4"/>
      <c r="E51" s="4"/>
      <c r="G51" s="13">
        <v>-630</v>
      </c>
      <c r="H51" s="13">
        <v>0</v>
      </c>
      <c r="J51" s="13">
        <v>-195</v>
      </c>
      <c r="K51" s="13">
        <v>0</v>
      </c>
      <c r="M51" s="78">
        <f>J51-G51</f>
        <v>435</v>
      </c>
      <c r="N51" s="11">
        <f>K51-H51:H51</f>
        <v>0</v>
      </c>
      <c r="P51" s="62">
        <f>M51/$P$10*-1</f>
        <v>-699.4678609311246</v>
      </c>
      <c r="Q51" s="62"/>
    </row>
    <row r="52" spans="1:17" ht="12.75">
      <c r="A52" s="12" t="s">
        <v>81</v>
      </c>
      <c r="B52" s="10" t="s">
        <v>82</v>
      </c>
      <c r="C52" s="4"/>
      <c r="D52" s="4"/>
      <c r="E52" s="4"/>
      <c r="G52" s="13">
        <v>-258</v>
      </c>
      <c r="H52" s="13">
        <v>0</v>
      </c>
      <c r="J52" s="13">
        <v>-258</v>
      </c>
      <c r="K52" s="13">
        <v>0</v>
      </c>
      <c r="M52" s="11">
        <f>J52-G52</f>
        <v>0</v>
      </c>
      <c r="N52" s="11">
        <f>K52-H52:H52</f>
        <v>0</v>
      </c>
      <c r="P52" s="62"/>
      <c r="Q52" s="62"/>
    </row>
    <row r="53" spans="1:17" ht="12.75">
      <c r="A53" s="12" t="s">
        <v>83</v>
      </c>
      <c r="B53" s="10" t="s">
        <v>84</v>
      </c>
      <c r="C53" s="4"/>
      <c r="D53" s="4"/>
      <c r="E53" s="4"/>
      <c r="G53" s="13">
        <v>0</v>
      </c>
      <c r="H53" s="13">
        <v>0</v>
      </c>
      <c r="J53" s="13">
        <v>-252</v>
      </c>
      <c r="K53" s="13">
        <v>8714</v>
      </c>
      <c r="M53" s="78">
        <f>J53-G53</f>
        <v>-252</v>
      </c>
      <c r="N53" s="78">
        <f>K53-H53:H53</f>
        <v>8714</v>
      </c>
      <c r="P53" s="62">
        <f>M53/$P$10*-1</f>
        <v>405.2089677118239</v>
      </c>
      <c r="Q53" s="62">
        <f>N53*$Q$10/$P$10</f>
        <v>1181.2005421953263</v>
      </c>
    </row>
    <row r="54" spans="1:17" ht="12.75">
      <c r="A54" s="12" t="s">
        <v>85</v>
      </c>
      <c r="B54" s="10" t="s">
        <v>86</v>
      </c>
      <c r="C54" s="4"/>
      <c r="D54" s="4"/>
      <c r="E54" s="4"/>
      <c r="G54" s="13">
        <v>0</v>
      </c>
      <c r="H54" s="13">
        <v>0</v>
      </c>
      <c r="J54" s="13">
        <v>68</v>
      </c>
      <c r="K54" s="13">
        <v>0</v>
      </c>
      <c r="M54" s="78">
        <f>J54-G54</f>
        <v>68</v>
      </c>
      <c r="N54" s="11">
        <f>K54-H54:H54</f>
        <v>0</v>
      </c>
      <c r="P54" s="62">
        <f>M54/$P$10*-1</f>
        <v>-109.34210239842866</v>
      </c>
      <c r="Q54" s="62"/>
    </row>
    <row r="55" spans="1:14" ht="12.75">
      <c r="A55" s="12"/>
      <c r="B55" s="10"/>
      <c r="C55" s="4"/>
      <c r="D55" s="4"/>
      <c r="E55" s="4"/>
      <c r="G55" s="13"/>
      <c r="H55" s="13"/>
      <c r="J55" s="13"/>
      <c r="K55" s="13"/>
      <c r="M55" s="13"/>
      <c r="N55" s="13"/>
    </row>
    <row r="56" spans="1:17" ht="12.75">
      <c r="A56" s="3"/>
      <c r="B56" s="35"/>
      <c r="C56" s="36"/>
      <c r="D56" s="36"/>
      <c r="E56" s="37"/>
      <c r="F56" s="36"/>
      <c r="G56" s="17"/>
      <c r="H56" s="17"/>
      <c r="I56" s="71"/>
      <c r="J56" s="17"/>
      <c r="K56" s="17"/>
      <c r="L56" s="71"/>
      <c r="M56" s="17"/>
      <c r="N56" s="17"/>
      <c r="O56" s="2"/>
      <c r="P56" s="79"/>
      <c r="Q56" s="79"/>
    </row>
    <row r="57" spans="1:17" ht="13.5" thickBot="1">
      <c r="A57" s="3"/>
      <c r="B57" s="36" t="s">
        <v>87</v>
      </c>
      <c r="C57" s="36"/>
      <c r="D57" s="36"/>
      <c r="E57" s="37"/>
      <c r="F57" s="36"/>
      <c r="G57" s="32">
        <f>SUM(G38:G55)</f>
        <v>57393.082720000006</v>
      </c>
      <c r="H57" s="32">
        <f>SUM(H38:H56)</f>
        <v>950944</v>
      </c>
      <c r="I57" s="68"/>
      <c r="J57" s="32">
        <f>SUM(J38:J55)</f>
        <v>51823.99290499999</v>
      </c>
      <c r="K57" s="32">
        <f>SUM(K38:K56)</f>
        <v>964181</v>
      </c>
      <c r="L57" s="68"/>
      <c r="M57" s="77">
        <f>SUM(M38:M55)</f>
        <v>-5569.089814999999</v>
      </c>
      <c r="N57" s="77">
        <f>SUM(N38:N56)</f>
        <v>13237</v>
      </c>
      <c r="O57" s="2"/>
      <c r="P57" s="72">
        <f>SUM(P11:P55)</f>
        <v>8954.94101202612</v>
      </c>
      <c r="Q57" s="72">
        <f>SUM(Q11:Q55)</f>
        <v>1794.3024531833298</v>
      </c>
    </row>
    <row r="58" spans="2:17" ht="13.5" thickTop="1">
      <c r="B58" s="36"/>
      <c r="C58" s="36"/>
      <c r="D58" s="36"/>
      <c r="E58" s="37"/>
      <c r="F58" s="36"/>
      <c r="G58" s="33"/>
      <c r="H58" s="33"/>
      <c r="I58" s="73"/>
      <c r="J58" s="33"/>
      <c r="K58" s="33"/>
      <c r="L58" s="73"/>
      <c r="M58" s="33"/>
      <c r="N58" s="33"/>
      <c r="O58" s="2"/>
      <c r="Q58" s="15">
        <f>P57+Q57</f>
        <v>10749.243465209449</v>
      </c>
    </row>
    <row r="59" spans="1:15" ht="12.75">
      <c r="A59" s="46"/>
      <c r="B59" s="36"/>
      <c r="C59" s="36"/>
      <c r="D59" s="36"/>
      <c r="E59" s="37"/>
      <c r="F59" s="36"/>
      <c r="G59" s="74"/>
      <c r="H59" s="33"/>
      <c r="I59" s="73"/>
      <c r="J59" s="74"/>
      <c r="K59" s="33"/>
      <c r="L59" s="73"/>
      <c r="M59" s="74"/>
      <c r="N59" s="33"/>
      <c r="O59" s="2"/>
    </row>
    <row r="60" spans="1:18" ht="12.75">
      <c r="A60" s="46"/>
      <c r="Q60" s="15">
        <f>47364-36617</f>
        <v>10747</v>
      </c>
      <c r="R60" s="1" t="s">
        <v>105</v>
      </c>
    </row>
  </sheetData>
  <mergeCells count="10">
    <mergeCell ref="J9:K9"/>
    <mergeCell ref="J8:K8"/>
    <mergeCell ref="G8:H8"/>
    <mergeCell ref="M8:N8"/>
    <mergeCell ref="G9:H9"/>
    <mergeCell ref="M9:N9"/>
    <mergeCell ref="P8:Q8"/>
    <mergeCell ref="A2:Q2"/>
    <mergeCell ref="A4:Q4"/>
    <mergeCell ref="P7:Q7"/>
  </mergeCells>
  <printOptions/>
  <pageMargins left="0.54" right="0.75" top="0.49" bottom="0.8" header="0.17" footer="0.5"/>
  <pageSetup fitToHeight="1" fitToWidth="1" horizontalDpi="300" verticalDpi="300" orientation="landscape" scale="73" r:id="rId1"/>
  <headerFooter alignWithMargins="0">
    <oddHeader>&amp;C&amp;"Arial,Bold"&amp;14
&amp;RExhibit No. ___(EMA-6)</oddHeader>
    <oddFooter>&amp;C
&amp;RPage 1 of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Patrick Ehrbar</cp:lastModifiedBy>
  <cp:lastPrinted>2009-01-29T18:28:10Z</cp:lastPrinted>
  <dcterms:created xsi:type="dcterms:W3CDTF">1996-10-14T23:33:28Z</dcterms:created>
  <dcterms:modified xsi:type="dcterms:W3CDTF">2009-01-29T20:07:03Z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080416</vt:lpwstr>
  </property>
  <property fmtid="{D5CDD505-2E9C-101B-9397-08002B2CF9AE}" pid="6" name="IsConfidenti">
    <vt:lpwstr>0</vt:lpwstr>
  </property>
  <property fmtid="{D5CDD505-2E9C-101B-9397-08002B2CF9AE}" pid="7" name="Dat">
    <vt:lpwstr>2009-01-29T00:00:00Z</vt:lpwstr>
  </property>
  <property fmtid="{D5CDD505-2E9C-101B-9397-08002B2CF9AE}" pid="8" name="CaseTy">
    <vt:lpwstr>Tariff Revision</vt:lpwstr>
  </property>
  <property fmtid="{D5CDD505-2E9C-101B-9397-08002B2CF9AE}" pid="9" name="OpenedDa">
    <vt:lpwstr>2008-03-04T00:00:00Z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