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1292" windowHeight="5928" activeTab="1"/>
  </bookViews>
  <sheets>
    <sheet name="2008-09" sheetId="1" r:id="rId1"/>
    <sheet name="Elegasalloc" sheetId="2" r:id="rId2"/>
  </sheets>
  <definedNames/>
  <calcPr fullCalcOnLoad="1"/>
</workbook>
</file>

<file path=xl/comments1.xml><?xml version="1.0" encoding="utf-8"?>
<comments xmlns="http://schemas.openxmlformats.org/spreadsheetml/2006/main">
  <authors>
    <author>Theresa Melvin</author>
  </authors>
  <commentList>
    <comment ref="C14" authorId="0">
      <text>
        <r>
          <rPr>
            <b/>
            <sz val="8"/>
            <rFont val="Tahoma"/>
            <family val="0"/>
          </rPr>
          <t>Theresa Melvin:</t>
        </r>
        <r>
          <rPr>
            <sz val="8"/>
            <rFont val="Tahoma"/>
            <family val="0"/>
          </rPr>
          <t xml:space="preserve">
Per 2/24/2005 email from Kay Bachman to Kathy Mitchell.</t>
        </r>
      </text>
    </comment>
    <comment ref="C26" authorId="0">
      <text>
        <r>
          <rPr>
            <b/>
            <sz val="8"/>
            <rFont val="Tahoma"/>
            <family val="0"/>
          </rPr>
          <t>Theresa Melvin:</t>
        </r>
        <r>
          <rPr>
            <sz val="8"/>
            <rFont val="Tahoma"/>
            <family val="0"/>
          </rPr>
          <t xml:space="preserve">
Per 2/24/2005 email from Kay Bachman to Kathy Mitchell.</t>
        </r>
      </text>
    </comment>
  </commentList>
</comments>
</file>

<file path=xl/sharedStrings.xml><?xml version="1.0" encoding="utf-8"?>
<sst xmlns="http://schemas.openxmlformats.org/spreadsheetml/2006/main" count="50" uniqueCount="39">
  <si>
    <t>Avista Utilities</t>
  </si>
  <si>
    <t>Subsidiary Office Space Analysis:</t>
  </si>
  <si>
    <t xml:space="preserve">Office Space Charges for Employees </t>
  </si>
  <si>
    <t>Notes:</t>
  </si>
  <si>
    <t>AVISTA UTILITIES</t>
  </si>
  <si>
    <t>ALLOCATION OF OFFICE SPACE CHARGES</t>
  </si>
  <si>
    <t>TO SUBSIDIARIES</t>
  </si>
  <si>
    <t>TOTAL</t>
  </si>
  <si>
    <t>ELECTRIC</t>
  </si>
  <si>
    <t>GAS</t>
  </si>
  <si>
    <t>WPNG</t>
  </si>
  <si>
    <t>Total Company Allocation</t>
  </si>
  <si>
    <t xml:space="preserve">     to Subsidiaries --  </t>
  </si>
  <si>
    <t>Per utility 4 factor note 7 *</t>
  </si>
  <si>
    <t>Per jurisdictional 4 factor note 4 *  (WA portion only).</t>
  </si>
  <si>
    <t>Allocation to WA by service</t>
  </si>
  <si>
    <t>(Excluding Executive Officers)</t>
  </si>
  <si>
    <t>Hours charged</t>
  </si>
  <si>
    <t>Standard office space</t>
  </si>
  <si>
    <t>square feet</t>
  </si>
  <si>
    <t>a</t>
  </si>
  <si>
    <t>b</t>
  </si>
  <si>
    <t>c</t>
  </si>
  <si>
    <t>d</t>
  </si>
  <si>
    <t>Average Executive Square footage</t>
  </si>
  <si>
    <t>(Executive Officers)</t>
  </si>
  <si>
    <t>All Employees</t>
  </si>
  <si>
    <t>Furniture/Phones/Computer</t>
  </si>
  <si>
    <t>Annual Cost/Workstation</t>
  </si>
  <si>
    <t>Office Space Cost / per sq ft.</t>
  </si>
  <si>
    <t>*  See Results of Operations Report E-ALL-12A and G-ALL-12A</t>
  </si>
  <si>
    <t>Total hours charged</t>
  </si>
  <si>
    <t>Charging Time to Subsidiary Projects</t>
  </si>
  <si>
    <t>FTEs</t>
  </si>
  <si>
    <t>a*b*c+ a*d</t>
  </si>
  <si>
    <r>
      <t xml:space="preserve"> Office space rate is $13.67, developed by Facilities, plus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$0.40 for copier expense - total is $14.07</t>
    </r>
  </si>
  <si>
    <t xml:space="preserve"> Approximate annual incremental costs for furniture, phone and personal computer is $2,484 per workstation.</t>
  </si>
  <si>
    <t>For The Twelve Months Ended September 30, 2008</t>
  </si>
  <si>
    <t>TWELVE MONTHS ENDED SEPTEMBER 30, 2008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</si>
</sst>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mm\ d\,\ yyyy"/>
    <numFmt numFmtId="166" formatCode="0.000%"/>
    <numFmt numFmtId="167" formatCode="0.0%"/>
    <numFmt numFmtId="168" formatCode="0.000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00_);\(&quot;$&quot;#,##0.000\)"/>
    <numFmt numFmtId="175" formatCode="&quot;$&quot;#,##0.0_);\(&quot;$&quot;#,##0.0\)"/>
    <numFmt numFmtId="176" formatCode="#,##0.0_);\(#,##0.0\)"/>
    <numFmt numFmtId="177" formatCode="&quot;$&quot;#,##0.0000_);\(&quot;$&quot;#,##0.0000\)"/>
  </numFmts>
  <fonts count="2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 Rmn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color indexed="12"/>
      <name val="Times New Roman"/>
      <family val="1"/>
    </font>
    <font>
      <sz val="9"/>
      <color indexed="57"/>
      <name val="Times New Roman"/>
      <family val="1"/>
    </font>
    <font>
      <sz val="8"/>
      <color indexed="10"/>
      <name val="Times New Roman"/>
      <family val="1"/>
    </font>
    <font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2"/>
      <color indexed="4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7" fontId="2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4" fillId="0" borderId="0" xfId="19" applyFont="1">
      <alignment/>
      <protection/>
    </xf>
    <xf numFmtId="4" fontId="4" fillId="0" borderId="0" xfId="19" applyNumberFormat="1" applyFont="1">
      <alignment/>
      <protection/>
    </xf>
    <xf numFmtId="166" fontId="4" fillId="0" borderId="0" xfId="19" applyNumberFormat="1" applyFont="1">
      <alignment/>
      <protection/>
    </xf>
    <xf numFmtId="1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43" fontId="6" fillId="0" borderId="0" xfId="15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right"/>
    </xf>
    <xf numFmtId="10" fontId="6" fillId="0" borderId="0" xfId="20" applyNumberFormat="1" applyFont="1" applyAlignment="1">
      <alignment/>
    </xf>
    <xf numFmtId="7" fontId="6" fillId="0" borderId="0" xfId="0" applyNumberFormat="1" applyFont="1" applyAlignment="1">
      <alignment/>
    </xf>
    <xf numFmtId="173" fontId="5" fillId="0" borderId="0" xfId="17" applyNumberFormat="1" applyFont="1" applyAlignment="1">
      <alignment/>
    </xf>
    <xf numFmtId="173" fontId="5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9" fillId="0" borderId="2" xfId="19" applyFont="1" applyBorder="1" applyAlignment="1">
      <alignment horizontal="center"/>
      <protection/>
    </xf>
    <xf numFmtId="0" fontId="9" fillId="0" borderId="2" xfId="19" applyFont="1" applyBorder="1">
      <alignment/>
      <protection/>
    </xf>
    <xf numFmtId="5" fontId="4" fillId="0" borderId="0" xfId="19" applyNumberFormat="1" applyFont="1">
      <alignment/>
      <protection/>
    </xf>
    <xf numFmtId="5" fontId="4" fillId="0" borderId="3" xfId="19" applyNumberFormat="1" applyFont="1" applyBorder="1">
      <alignment/>
      <protection/>
    </xf>
    <xf numFmtId="4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7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" fontId="13" fillId="0" borderId="0" xfId="19" applyNumberFormat="1" applyFont="1">
      <alignment/>
      <protection/>
    </xf>
    <xf numFmtId="0" fontId="13" fillId="0" borderId="0" xfId="19" applyFont="1">
      <alignment/>
      <protection/>
    </xf>
    <xf numFmtId="5" fontId="6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7" fontId="15" fillId="0" borderId="0" xfId="0" applyNumberFormat="1" applyFont="1" applyAlignment="1">
      <alignment/>
    </xf>
    <xf numFmtId="43" fontId="15" fillId="0" borderId="0" xfId="15" applyNumberFormat="1" applyFont="1" applyFill="1" applyBorder="1" applyAlignment="1" applyProtection="1">
      <alignment/>
      <protection/>
    </xf>
    <xf numFmtId="166" fontId="12" fillId="0" borderId="0" xfId="19" applyNumberFormat="1" applyFont="1">
      <alignment/>
      <protection/>
    </xf>
    <xf numFmtId="166" fontId="12" fillId="0" borderId="0" xfId="20" applyNumberFormat="1" applyFont="1" applyAlignment="1">
      <alignment/>
    </xf>
    <xf numFmtId="166" fontId="12" fillId="0" borderId="0" xfId="19" applyNumberFormat="1" applyFont="1" applyFill="1">
      <alignment/>
      <protection/>
    </xf>
    <xf numFmtId="1" fontId="17" fillId="0" borderId="0" xfId="0" applyNumberFormat="1" applyFont="1" applyAlignment="1">
      <alignment horizontal="left"/>
    </xf>
    <xf numFmtId="5" fontId="12" fillId="2" borderId="0" xfId="19" applyNumberFormat="1" applyFont="1" applyFill="1">
      <alignment/>
      <protection/>
    </xf>
    <xf numFmtId="5" fontId="15" fillId="0" borderId="0" xfId="0" applyNumberFormat="1" applyFont="1" applyFill="1" applyAlignment="1">
      <alignment/>
    </xf>
    <xf numFmtId="43" fontId="6" fillId="0" borderId="2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0" fontId="9" fillId="0" borderId="0" xfId="19" applyFont="1" applyAlignment="1">
      <alignment horizontal="center"/>
      <protection/>
    </xf>
    <xf numFmtId="0" fontId="16" fillId="0" borderId="0" xfId="19" applyFont="1" applyAlignment="1">
      <alignment horizontal="center"/>
      <protection/>
    </xf>
    <xf numFmtId="5" fontId="4" fillId="3" borderId="3" xfId="19" applyNumberFormat="1" applyFont="1" applyFill="1" applyBorder="1">
      <alignment/>
      <protection/>
    </xf>
    <xf numFmtId="0" fontId="9" fillId="3" borderId="2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legasalloc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F23" sqref="F23"/>
    </sheetView>
  </sheetViews>
  <sheetFormatPr defaultColWidth="9.140625" defaultRowHeight="12.75"/>
  <cols>
    <col min="1" max="1" width="21.28125" style="10" customWidth="1"/>
    <col min="2" max="2" width="9.140625" style="10" customWidth="1"/>
    <col min="3" max="3" width="10.140625" style="10" bestFit="1" customWidth="1"/>
    <col min="4" max="4" width="2.7109375" style="10" customWidth="1"/>
    <col min="5" max="5" width="13.8515625" style="10" bestFit="1" customWidth="1"/>
    <col min="6" max="6" width="11.28125" style="10" bestFit="1" customWidth="1"/>
    <col min="7" max="16384" width="9.140625" style="10" customWidth="1"/>
  </cols>
  <sheetData>
    <row r="1" ht="18.75">
      <c r="A1" s="18" t="s">
        <v>0</v>
      </c>
    </row>
    <row r="2" ht="12.75">
      <c r="A2" s="9" t="s">
        <v>1</v>
      </c>
    </row>
    <row r="3" ht="12.75">
      <c r="A3" s="9" t="s">
        <v>2</v>
      </c>
    </row>
    <row r="4" ht="12.75">
      <c r="A4" s="9" t="s">
        <v>32</v>
      </c>
    </row>
    <row r="5" ht="15.75">
      <c r="A5" s="39" t="s">
        <v>37</v>
      </c>
    </row>
    <row r="6" ht="12.75"/>
    <row r="7" spans="1:6" ht="12.75">
      <c r="A7" s="11" t="s">
        <v>31</v>
      </c>
      <c r="F7" s="42">
        <f>F10+F22</f>
        <v>7757.2</v>
      </c>
    </row>
    <row r="8" spans="1:8" ht="12.75">
      <c r="A8" s="13"/>
      <c r="H8" s="14"/>
    </row>
    <row r="9" spans="1:2" ht="12.75">
      <c r="A9" s="20" t="s">
        <v>16</v>
      </c>
      <c r="B9" s="20"/>
    </row>
    <row r="10" spans="1:6" ht="12.75">
      <c r="A10" s="11" t="s">
        <v>17</v>
      </c>
      <c r="B10" s="11"/>
      <c r="C10" s="11"/>
      <c r="D10" s="11"/>
      <c r="E10" s="12"/>
      <c r="F10" s="35">
        <v>5644</v>
      </c>
    </row>
    <row r="11" ht="12.75"/>
    <row r="12" spans="2:4" ht="12.75">
      <c r="B12" s="13" t="s">
        <v>33</v>
      </c>
      <c r="C12" s="43">
        <f>F10/2080</f>
        <v>2.7134615384615386</v>
      </c>
      <c r="D12" s="10" t="s">
        <v>20</v>
      </c>
    </row>
    <row r="13" ht="12.75"/>
    <row r="14" spans="2:5" ht="12.75">
      <c r="B14" s="13" t="s">
        <v>18</v>
      </c>
      <c r="C14" s="33">
        <v>100</v>
      </c>
      <c r="D14" s="10" t="s">
        <v>21</v>
      </c>
      <c r="E14" s="10" t="s">
        <v>19</v>
      </c>
    </row>
    <row r="15" spans="3:5" ht="12.75">
      <c r="C15" s="34">
        <f>13.67+0.4</f>
        <v>14.07</v>
      </c>
      <c r="D15" s="15" t="s">
        <v>22</v>
      </c>
      <c r="E15" s="10" t="s">
        <v>29</v>
      </c>
    </row>
    <row r="16" spans="2:5" ht="12.75">
      <c r="B16" s="13" t="s">
        <v>27</v>
      </c>
      <c r="C16" s="41">
        <v>2484</v>
      </c>
      <c r="D16" s="15" t="s">
        <v>23</v>
      </c>
      <c r="E16" s="10" t="s">
        <v>28</v>
      </c>
    </row>
    <row r="17" ht="12.75"/>
    <row r="18" spans="3:5" ht="13.5" thickBot="1">
      <c r="C18" s="16">
        <f>(C12*C14*C15)+(C12*C16)</f>
        <v>10558.078846153847</v>
      </c>
      <c r="E18" s="10" t="s">
        <v>34</v>
      </c>
    </row>
    <row r="19" ht="13.5" thickTop="1">
      <c r="C19" s="21"/>
    </row>
    <row r="20" ht="12.75"/>
    <row r="21" spans="1:4" ht="12.75">
      <c r="A21" s="20" t="s">
        <v>25</v>
      </c>
      <c r="D21" s="14"/>
    </row>
    <row r="22" spans="1:6" ht="12.75">
      <c r="A22" s="11" t="s">
        <v>17</v>
      </c>
      <c r="B22" s="11"/>
      <c r="C22" s="11"/>
      <c r="D22" s="11"/>
      <c r="E22" s="12"/>
      <c r="F22" s="35">
        <v>2113.2</v>
      </c>
    </row>
    <row r="23" spans="1:4" ht="12.75">
      <c r="A23" s="20"/>
      <c r="D23" s="14"/>
    </row>
    <row r="24" spans="1:4" ht="12.75">
      <c r="A24" s="20"/>
      <c r="B24" s="13" t="s">
        <v>33</v>
      </c>
      <c r="C24" s="43">
        <f>F22/2080</f>
        <v>1.0159615384615384</v>
      </c>
      <c r="D24" s="14" t="s">
        <v>20</v>
      </c>
    </row>
    <row r="25" spans="1:4" ht="12.75">
      <c r="A25" s="20"/>
      <c r="D25" s="14"/>
    </row>
    <row r="26" spans="2:5" ht="12.75">
      <c r="B26" s="13" t="s">
        <v>24</v>
      </c>
      <c r="C26" s="33">
        <v>296</v>
      </c>
      <c r="D26" s="10" t="s">
        <v>21</v>
      </c>
      <c r="E26" s="10" t="s">
        <v>19</v>
      </c>
    </row>
    <row r="27" spans="3:5" ht="12.75">
      <c r="C27" s="15">
        <f>C15</f>
        <v>14.07</v>
      </c>
      <c r="D27" s="15" t="s">
        <v>22</v>
      </c>
      <c r="E27" s="10" t="s">
        <v>29</v>
      </c>
    </row>
    <row r="28" spans="2:5" ht="12.75">
      <c r="B28" s="13" t="s">
        <v>27</v>
      </c>
      <c r="C28" s="32">
        <f>C16</f>
        <v>2484</v>
      </c>
      <c r="D28" s="15" t="s">
        <v>23</v>
      </c>
      <c r="E28" s="10" t="s">
        <v>28</v>
      </c>
    </row>
    <row r="29" ht="12.75"/>
    <row r="30" spans="3:5" ht="13.5" thickBot="1">
      <c r="C30" s="16">
        <f>(C24*C26*C27)+(C24*C28)</f>
        <v>6754.843799999999</v>
      </c>
      <c r="E30" s="10" t="s">
        <v>34</v>
      </c>
    </row>
    <row r="31" ht="13.5" thickTop="1">
      <c r="C31" s="21"/>
    </row>
    <row r="32" spans="3:5" ht="13.5" thickBot="1">
      <c r="C32" s="17">
        <f>C30+C18</f>
        <v>17312.922646153846</v>
      </c>
      <c r="E32" s="19" t="s">
        <v>26</v>
      </c>
    </row>
    <row r="33" ht="13.5" thickTop="1">
      <c r="C33" s="21"/>
    </row>
    <row r="36" spans="1:8" ht="12.75">
      <c r="A36" s="4" t="s">
        <v>3</v>
      </c>
      <c r="B36" s="1"/>
      <c r="C36" s="1"/>
      <c r="D36" s="1"/>
      <c r="E36" s="2"/>
      <c r="F36" s="2"/>
      <c r="G36" s="3"/>
      <c r="H36" s="3"/>
    </row>
    <row r="37" spans="1:8" s="29" customFormat="1" ht="12.75">
      <c r="A37" s="5" t="s">
        <v>35</v>
      </c>
      <c r="B37" s="26"/>
      <c r="C37" s="26"/>
      <c r="D37" s="26"/>
      <c r="E37" s="27"/>
      <c r="F37" s="27"/>
      <c r="G37" s="28"/>
      <c r="H37" s="28"/>
    </row>
    <row r="38" spans="1:8" s="29" customFormat="1" ht="12.75">
      <c r="A38" s="5" t="s">
        <v>36</v>
      </c>
      <c r="B38" s="26"/>
      <c r="C38" s="26"/>
      <c r="D38" s="26"/>
      <c r="E38" s="27"/>
      <c r="F38" s="27"/>
      <c r="G38" s="28"/>
      <c r="H38" s="28"/>
    </row>
    <row r="39" spans="2:8" s="29" customFormat="1" ht="12.75">
      <c r="B39" s="26"/>
      <c r="C39" s="26"/>
      <c r="D39" s="26"/>
      <c r="E39" s="27"/>
      <c r="F39" s="27"/>
      <c r="G39" s="28"/>
      <c r="H39" s="28"/>
    </row>
    <row r="40" spans="1:8" s="29" customFormat="1" ht="12.75">
      <c r="A40" s="5"/>
      <c r="B40" s="26"/>
      <c r="C40" s="26"/>
      <c r="D40" s="26"/>
      <c r="E40" s="27"/>
      <c r="F40" s="27"/>
      <c r="G40" s="28"/>
      <c r="H40" s="28"/>
    </row>
  </sheetData>
  <printOptions/>
  <pageMargins left="0.75" right="0.75" top="1" bottom="1" header="0.5" footer="0.5"/>
  <pageSetup horizontalDpi="600" verticalDpi="600" orientation="portrait" r:id="rId3"/>
  <headerFooter alignWithMargins="0">
    <oddFooter>&amp;C&amp;F&amp;Rjmp &amp;D&amp;T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D19" activeCellId="1" sqref="D7:E7 D19:E19"/>
    </sheetView>
  </sheetViews>
  <sheetFormatPr defaultColWidth="9.140625" defaultRowHeight="12.75"/>
  <cols>
    <col min="1" max="1" width="26.57421875" style="6" customWidth="1"/>
    <col min="2" max="2" width="16.28125" style="6" customWidth="1"/>
    <col min="3" max="5" width="11.140625" style="6" customWidth="1"/>
    <col min="6" max="16384" width="9.421875" style="6" customWidth="1"/>
  </cols>
  <sheetData>
    <row r="1" spans="1:6" ht="12">
      <c r="A1" s="44" t="s">
        <v>4</v>
      </c>
      <c r="B1" s="44"/>
      <c r="C1" s="44"/>
      <c r="D1" s="44"/>
      <c r="E1" s="44"/>
      <c r="F1" s="44"/>
    </row>
    <row r="2" spans="1:6" ht="12">
      <c r="A2" s="44" t="s">
        <v>5</v>
      </c>
      <c r="B2" s="44"/>
      <c r="C2" s="44"/>
      <c r="D2" s="44"/>
      <c r="E2" s="44"/>
      <c r="F2" s="44"/>
    </row>
    <row r="3" spans="1:6" ht="12">
      <c r="A3" s="44" t="s">
        <v>6</v>
      </c>
      <c r="B3" s="44"/>
      <c r="C3" s="44"/>
      <c r="D3" s="44"/>
      <c r="E3" s="44"/>
      <c r="F3" s="44"/>
    </row>
    <row r="4" spans="1:6" ht="12">
      <c r="A4" s="45" t="s">
        <v>38</v>
      </c>
      <c r="B4" s="45"/>
      <c r="C4" s="45"/>
      <c r="D4" s="45"/>
      <c r="E4" s="45"/>
      <c r="F4" s="45"/>
    </row>
    <row r="7" spans="3:6" ht="12">
      <c r="C7" s="22" t="s">
        <v>7</v>
      </c>
      <c r="D7" s="47" t="s">
        <v>8</v>
      </c>
      <c r="E7" s="47" t="s">
        <v>9</v>
      </c>
      <c r="F7" s="23" t="s">
        <v>10</v>
      </c>
    </row>
    <row r="9" ht="12">
      <c r="A9" s="6" t="s">
        <v>11</v>
      </c>
    </row>
    <row r="10" spans="1:6" ht="12">
      <c r="A10" s="6" t="s">
        <v>12</v>
      </c>
      <c r="C10" s="40">
        <f>'2008-09'!C32</f>
        <v>17312.922646153846</v>
      </c>
      <c r="D10" s="24">
        <f>C10*D12</f>
        <v>12458.379136172307</v>
      </c>
      <c r="E10" s="24">
        <f>C10*E12</f>
        <v>3320.6185635323077</v>
      </c>
      <c r="F10" s="24">
        <f>C10*F12</f>
        <v>1533.9249464492307</v>
      </c>
    </row>
    <row r="11" spans="3:5" ht="12">
      <c r="C11" s="7"/>
      <c r="D11" s="7"/>
      <c r="E11" s="7"/>
    </row>
    <row r="12" spans="1:6" ht="12">
      <c r="A12" s="6" t="s">
        <v>13</v>
      </c>
      <c r="C12" s="8">
        <f>SUM(D12:F12)</f>
        <v>1</v>
      </c>
      <c r="D12" s="36">
        <v>0.7196</v>
      </c>
      <c r="E12" s="36">
        <v>0.1918</v>
      </c>
      <c r="F12" s="37">
        <v>0.0886</v>
      </c>
    </row>
    <row r="13" spans="3:6" ht="12">
      <c r="C13" s="7"/>
      <c r="D13" s="30"/>
      <c r="E13" s="30"/>
      <c r="F13" s="31"/>
    </row>
    <row r="14" spans="3:6" ht="12">
      <c r="C14" s="7"/>
      <c r="D14" s="30"/>
      <c r="E14" s="30"/>
      <c r="F14" s="31"/>
    </row>
    <row r="15" spans="1:6" ht="12">
      <c r="A15" s="6" t="s">
        <v>14</v>
      </c>
      <c r="D15" s="38">
        <v>0.65097</v>
      </c>
      <c r="E15" s="38">
        <v>0.67505</v>
      </c>
      <c r="F15" s="31"/>
    </row>
    <row r="16" spans="3:5" ht="12">
      <c r="C16" s="7"/>
      <c r="D16" s="7"/>
      <c r="E16" s="7"/>
    </row>
    <row r="17" spans="3:5" ht="12">
      <c r="C17" s="7"/>
      <c r="D17" s="7"/>
      <c r="E17" s="7"/>
    </row>
    <row r="19" spans="1:5" ht="12" thickBot="1">
      <c r="A19" s="6" t="s">
        <v>15</v>
      </c>
      <c r="C19" s="25">
        <f>D19+E19</f>
        <v>10351.614627586572</v>
      </c>
      <c r="D19" s="46">
        <f>D10*D15</f>
        <v>8110.031066274088</v>
      </c>
      <c r="E19" s="46">
        <f>E10*E15</f>
        <v>2241.5835613124846</v>
      </c>
    </row>
    <row r="20" ht="12" thickTop="1"/>
    <row r="21" ht="12">
      <c r="A21" s="6" t="s">
        <v>30</v>
      </c>
    </row>
  </sheetData>
  <mergeCells count="4">
    <mergeCell ref="A1:F1"/>
    <mergeCell ref="A2:F2"/>
    <mergeCell ref="A3:F3"/>
    <mergeCell ref="A4:F4"/>
  </mergeCells>
  <printOptions/>
  <pageMargins left="1" right="1" top="1.25" bottom="1" header="0.5" footer="0.5"/>
  <pageSetup fitToHeight="1" fitToWidth="1" horizontalDpi="300" verticalDpi="300" orientation="portrait" scale="97" r:id="rId1"/>
  <headerFooter alignWithMargins="0">
    <oddFooter>&amp;C&amp;F&amp;Rjmp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Corp Employee</cp:lastModifiedBy>
  <cp:lastPrinted>2008-11-18T18:53:04Z</cp:lastPrinted>
  <dcterms:created xsi:type="dcterms:W3CDTF">2000-10-10T17:26:32Z</dcterms:created>
  <dcterms:modified xsi:type="dcterms:W3CDTF">2009-04-30T00:59:54Z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