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320" windowHeight="14190"/>
  </bookViews>
  <sheets>
    <sheet name="DIT Expense (Variance)" sheetId="7" r:id="rId1"/>
    <sheet name="DIT Expense (Flow-Through)" sheetId="5" r:id="rId2"/>
    <sheet name="DIT Expense (Normalized)" sheetId="3" r:id="rId3"/>
    <sheet name="ADIT (Variance)" sheetId="8" r:id="rId4"/>
    <sheet name="ADIT (Flow-Through)" sheetId="6" r:id="rId5"/>
    <sheet name="ADIT (Normalized)" sheetId="4" r:id="rId6"/>
  </sheets>
  <calcPr calcId="125725"/>
</workbook>
</file>

<file path=xl/calcChain.xml><?xml version="1.0" encoding="utf-8"?>
<calcChain xmlns="http://schemas.openxmlformats.org/spreadsheetml/2006/main">
  <c r="G17" i="8"/>
  <c r="E16"/>
  <c r="G16"/>
  <c r="H16" s="1"/>
  <c r="G18" i="6"/>
  <c r="E18"/>
  <c r="H16"/>
  <c r="E18" i="4"/>
  <c r="H16"/>
  <c r="E34" i="7" l="1"/>
  <c r="G34"/>
  <c r="J34" i="3"/>
  <c r="H34"/>
  <c r="K34" s="1"/>
  <c r="K36" i="5"/>
  <c r="J36"/>
  <c r="H36"/>
  <c r="G36"/>
  <c r="E36"/>
  <c r="H34"/>
  <c r="J34" s="1"/>
  <c r="E17" i="8"/>
  <c r="H17" s="1"/>
  <c r="H105" i="6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06" s="1"/>
  <c r="H17"/>
  <c r="H15"/>
  <c r="H14"/>
  <c r="H13"/>
  <c r="H12"/>
  <c r="H11"/>
  <c r="H10"/>
  <c r="H9"/>
  <c r="H8"/>
  <c r="H7"/>
  <c r="H6"/>
  <c r="E107"/>
  <c r="G18" i="4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7"/>
  <c r="H15"/>
  <c r="H14"/>
  <c r="H13"/>
  <c r="H12"/>
  <c r="H11"/>
  <c r="H10"/>
  <c r="H9"/>
  <c r="H8"/>
  <c r="H7"/>
  <c r="H6"/>
  <c r="H18" s="1"/>
  <c r="H7" i="3"/>
  <c r="H6"/>
  <c r="H102" i="5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5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102" i="3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5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G7" i="7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5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6"/>
  <c r="E102"/>
  <c r="H102" s="1"/>
  <c r="E101"/>
  <c r="H101" s="1"/>
  <c r="E100"/>
  <c r="H100" s="1"/>
  <c r="E99"/>
  <c r="H99" s="1"/>
  <c r="E98"/>
  <c r="H98" s="1"/>
  <c r="E97"/>
  <c r="H97" s="1"/>
  <c r="E96"/>
  <c r="H96" s="1"/>
  <c r="E95"/>
  <c r="H95" s="1"/>
  <c r="E94"/>
  <c r="H94" s="1"/>
  <c r="E93"/>
  <c r="H93" s="1"/>
  <c r="E92"/>
  <c r="H92" s="1"/>
  <c r="E91"/>
  <c r="H91" s="1"/>
  <c r="E90"/>
  <c r="H90" s="1"/>
  <c r="E89"/>
  <c r="H89" s="1"/>
  <c r="E88"/>
  <c r="H88" s="1"/>
  <c r="E87"/>
  <c r="H87" s="1"/>
  <c r="E86"/>
  <c r="H86" s="1"/>
  <c r="E85"/>
  <c r="H85" s="1"/>
  <c r="E84"/>
  <c r="H84" s="1"/>
  <c r="E83"/>
  <c r="H83" s="1"/>
  <c r="E82"/>
  <c r="H82" s="1"/>
  <c r="E81"/>
  <c r="H81" s="1"/>
  <c r="E80"/>
  <c r="H80" s="1"/>
  <c r="E79"/>
  <c r="H79" s="1"/>
  <c r="E78"/>
  <c r="H78" s="1"/>
  <c r="E77"/>
  <c r="H77" s="1"/>
  <c r="E76"/>
  <c r="H76" s="1"/>
  <c r="E75"/>
  <c r="H75" s="1"/>
  <c r="E74"/>
  <c r="H74" s="1"/>
  <c r="E73"/>
  <c r="H73" s="1"/>
  <c r="E72"/>
  <c r="H72" s="1"/>
  <c r="E71"/>
  <c r="H71" s="1"/>
  <c r="E70"/>
  <c r="H70" s="1"/>
  <c r="E69"/>
  <c r="H69" s="1"/>
  <c r="E68"/>
  <c r="H68" s="1"/>
  <c r="E67"/>
  <c r="H67" s="1"/>
  <c r="E66"/>
  <c r="H66" s="1"/>
  <c r="E65"/>
  <c r="H65" s="1"/>
  <c r="E64"/>
  <c r="H64" s="1"/>
  <c r="E63"/>
  <c r="H63" s="1"/>
  <c r="E62"/>
  <c r="H62" s="1"/>
  <c r="E61"/>
  <c r="H61" s="1"/>
  <c r="E60"/>
  <c r="H60" s="1"/>
  <c r="E59"/>
  <c r="H59" s="1"/>
  <c r="E58"/>
  <c r="H58" s="1"/>
  <c r="E57"/>
  <c r="H57" s="1"/>
  <c r="E56"/>
  <c r="H56" s="1"/>
  <c r="E55"/>
  <c r="H55" s="1"/>
  <c r="E54"/>
  <c r="H54" s="1"/>
  <c r="E53"/>
  <c r="H53" s="1"/>
  <c r="E52"/>
  <c r="H52" s="1"/>
  <c r="E51"/>
  <c r="H51" s="1"/>
  <c r="E50"/>
  <c r="H50" s="1"/>
  <c r="E49"/>
  <c r="H49" s="1"/>
  <c r="E48"/>
  <c r="H48" s="1"/>
  <c r="E47"/>
  <c r="H47" s="1"/>
  <c r="E46"/>
  <c r="H46" s="1"/>
  <c r="E45"/>
  <c r="H45" s="1"/>
  <c r="E44"/>
  <c r="H44" s="1"/>
  <c r="E43"/>
  <c r="H43" s="1"/>
  <c r="E42"/>
  <c r="H42" s="1"/>
  <c r="E41"/>
  <c r="H41" s="1"/>
  <c r="E40"/>
  <c r="H40" s="1"/>
  <c r="E39"/>
  <c r="H39" s="1"/>
  <c r="E38"/>
  <c r="H38" s="1"/>
  <c r="E37"/>
  <c r="H37" s="1"/>
  <c r="E35"/>
  <c r="H35" s="1"/>
  <c r="E33"/>
  <c r="H33" s="1"/>
  <c r="E32"/>
  <c r="H32" s="1"/>
  <c r="E31"/>
  <c r="H31" s="1"/>
  <c r="E30"/>
  <c r="H30" s="1"/>
  <c r="E29"/>
  <c r="H29" s="1"/>
  <c r="E28"/>
  <c r="H28" s="1"/>
  <c r="E27"/>
  <c r="H27" s="1"/>
  <c r="E26"/>
  <c r="H26" s="1"/>
  <c r="E25"/>
  <c r="H25" s="1"/>
  <c r="E24"/>
  <c r="H24" s="1"/>
  <c r="E23"/>
  <c r="H23" s="1"/>
  <c r="E22"/>
  <c r="H22" s="1"/>
  <c r="E21"/>
  <c r="H21" s="1"/>
  <c r="E20"/>
  <c r="H20" s="1"/>
  <c r="E19"/>
  <c r="H19" s="1"/>
  <c r="E18"/>
  <c r="H18" s="1"/>
  <c r="E17"/>
  <c r="H17" s="1"/>
  <c r="E16"/>
  <c r="H16" s="1"/>
  <c r="E15"/>
  <c r="H15" s="1"/>
  <c r="E14"/>
  <c r="H14" s="1"/>
  <c r="E13"/>
  <c r="H13" s="1"/>
  <c r="E12"/>
  <c r="H12" s="1"/>
  <c r="E11"/>
  <c r="H11" s="1"/>
  <c r="E10"/>
  <c r="H10" s="1"/>
  <c r="E9"/>
  <c r="H9" s="1"/>
  <c r="E8"/>
  <c r="H8" s="1"/>
  <c r="E7"/>
  <c r="H7" s="1"/>
  <c r="E6"/>
  <c r="H6" s="1"/>
  <c r="D110"/>
  <c r="E109" s="1"/>
  <c r="G103"/>
  <c r="E103"/>
  <c r="G36"/>
  <c r="G104" s="1"/>
  <c r="G103" i="3"/>
  <c r="E103"/>
  <c r="G36"/>
  <c r="E36"/>
  <c r="E104" s="1"/>
  <c r="G103" i="5"/>
  <c r="E103"/>
  <c r="E104"/>
  <c r="G15" i="8"/>
  <c r="G14"/>
  <c r="G13"/>
  <c r="G12"/>
  <c r="G11"/>
  <c r="G10"/>
  <c r="G9"/>
  <c r="G8"/>
  <c r="G7"/>
  <c r="G6"/>
  <c r="G18" s="1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E105"/>
  <c r="H105" s="1"/>
  <c r="E104"/>
  <c r="H104" s="1"/>
  <c r="E103"/>
  <c r="H103" s="1"/>
  <c r="E102"/>
  <c r="H102" s="1"/>
  <c r="E101"/>
  <c r="H101" s="1"/>
  <c r="E100"/>
  <c r="H100" s="1"/>
  <c r="E99"/>
  <c r="H99" s="1"/>
  <c r="E98"/>
  <c r="H98" s="1"/>
  <c r="E97"/>
  <c r="H97" s="1"/>
  <c r="E96"/>
  <c r="H96" s="1"/>
  <c r="E95"/>
  <c r="H95" s="1"/>
  <c r="E94"/>
  <c r="H94" s="1"/>
  <c r="E93"/>
  <c r="H93" s="1"/>
  <c r="E92"/>
  <c r="H92" s="1"/>
  <c r="E91"/>
  <c r="H91" s="1"/>
  <c r="E90"/>
  <c r="H90" s="1"/>
  <c r="E89"/>
  <c r="H89" s="1"/>
  <c r="E88"/>
  <c r="H88" s="1"/>
  <c r="E87"/>
  <c r="H87" s="1"/>
  <c r="E86"/>
  <c r="H86" s="1"/>
  <c r="E85"/>
  <c r="H85" s="1"/>
  <c r="E84"/>
  <c r="H84" s="1"/>
  <c r="E83"/>
  <c r="H83" s="1"/>
  <c r="E82"/>
  <c r="H82" s="1"/>
  <c r="E81"/>
  <c r="H81" s="1"/>
  <c r="E80"/>
  <c r="H80" s="1"/>
  <c r="E79"/>
  <c r="H79" s="1"/>
  <c r="E78"/>
  <c r="H78" s="1"/>
  <c r="E77"/>
  <c r="H77" s="1"/>
  <c r="E76"/>
  <c r="H76" s="1"/>
  <c r="E75"/>
  <c r="H75" s="1"/>
  <c r="E74"/>
  <c r="H74" s="1"/>
  <c r="E73"/>
  <c r="H73" s="1"/>
  <c r="E72"/>
  <c r="H72" s="1"/>
  <c r="E71"/>
  <c r="H71" s="1"/>
  <c r="E70"/>
  <c r="H70" s="1"/>
  <c r="E69"/>
  <c r="H69" s="1"/>
  <c r="E68"/>
  <c r="H68" s="1"/>
  <c r="E67"/>
  <c r="H67" s="1"/>
  <c r="E66"/>
  <c r="H66" s="1"/>
  <c r="E65"/>
  <c r="H65" s="1"/>
  <c r="E64"/>
  <c r="H64" s="1"/>
  <c r="E63"/>
  <c r="H63" s="1"/>
  <c r="E62"/>
  <c r="H62" s="1"/>
  <c r="E61"/>
  <c r="H61" s="1"/>
  <c r="E60"/>
  <c r="H60" s="1"/>
  <c r="E59"/>
  <c r="H59" s="1"/>
  <c r="E58"/>
  <c r="H58" s="1"/>
  <c r="E57"/>
  <c r="H57" s="1"/>
  <c r="E56"/>
  <c r="H56" s="1"/>
  <c r="E55"/>
  <c r="H55" s="1"/>
  <c r="E54"/>
  <c r="H54" s="1"/>
  <c r="E53"/>
  <c r="H53" s="1"/>
  <c r="E52"/>
  <c r="H52" s="1"/>
  <c r="E51"/>
  <c r="H51" s="1"/>
  <c r="E50"/>
  <c r="H50" s="1"/>
  <c r="E49"/>
  <c r="H49" s="1"/>
  <c r="E48"/>
  <c r="H48" s="1"/>
  <c r="E47"/>
  <c r="H47" s="1"/>
  <c r="E46"/>
  <c r="H46" s="1"/>
  <c r="E45"/>
  <c r="H45" s="1"/>
  <c r="E44"/>
  <c r="H44" s="1"/>
  <c r="E43"/>
  <c r="H43" s="1"/>
  <c r="E42"/>
  <c r="H42" s="1"/>
  <c r="E41"/>
  <c r="H41" s="1"/>
  <c r="E40"/>
  <c r="H40" s="1"/>
  <c r="E39"/>
  <c r="H39" s="1"/>
  <c r="E38"/>
  <c r="H38" s="1"/>
  <c r="E37"/>
  <c r="H37" s="1"/>
  <c r="E36"/>
  <c r="H36" s="1"/>
  <c r="E35"/>
  <c r="H35" s="1"/>
  <c r="E34"/>
  <c r="H34" s="1"/>
  <c r="E33"/>
  <c r="H33" s="1"/>
  <c r="E32"/>
  <c r="H32" s="1"/>
  <c r="E31"/>
  <c r="H31" s="1"/>
  <c r="E30"/>
  <c r="H30" s="1"/>
  <c r="E29"/>
  <c r="H29" s="1"/>
  <c r="E28"/>
  <c r="H28" s="1"/>
  <c r="E27"/>
  <c r="H27" s="1"/>
  <c r="E26"/>
  <c r="H26" s="1"/>
  <c r="E25"/>
  <c r="H25" s="1"/>
  <c r="E24"/>
  <c r="H24" s="1"/>
  <c r="E23"/>
  <c r="H23" s="1"/>
  <c r="E22"/>
  <c r="H22" s="1"/>
  <c r="E21"/>
  <c r="H21" s="1"/>
  <c r="E20"/>
  <c r="H20" s="1"/>
  <c r="E19"/>
  <c r="H19" s="1"/>
  <c r="E15"/>
  <c r="H15" s="1"/>
  <c r="E14"/>
  <c r="H14" s="1"/>
  <c r="E13"/>
  <c r="H13" s="1"/>
  <c r="E12"/>
  <c r="H12" s="1"/>
  <c r="E11"/>
  <c r="H11" s="1"/>
  <c r="E10"/>
  <c r="H10" s="1"/>
  <c r="E9"/>
  <c r="H9" s="1"/>
  <c r="E8"/>
  <c r="H8" s="1"/>
  <c r="E7"/>
  <c r="H7" s="1"/>
  <c r="E6"/>
  <c r="H6" s="1"/>
  <c r="G106"/>
  <c r="E106"/>
  <c r="G106" i="6"/>
  <c r="E106"/>
  <c r="G107"/>
  <c r="G106" i="4"/>
  <c r="G107" s="1"/>
  <c r="E106"/>
  <c r="D110" i="5"/>
  <c r="E109" s="1"/>
  <c r="J101" s="1"/>
  <c r="J98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28"/>
  <c r="J39"/>
  <c r="H36" i="3"/>
  <c r="E36" i="7" l="1"/>
  <c r="E104" s="1"/>
  <c r="H34"/>
  <c r="H36" s="1"/>
  <c r="H18" i="6"/>
  <c r="J34" i="7"/>
  <c r="K34" s="1"/>
  <c r="K34" i="5"/>
  <c r="H18" i="8"/>
  <c r="J96" i="5"/>
  <c r="J100"/>
  <c r="E108" i="7"/>
  <c r="G107" i="8"/>
  <c r="E18"/>
  <c r="E107" s="1"/>
  <c r="J97" i="5"/>
  <c r="J99"/>
  <c r="E110" i="7"/>
  <c r="G104" i="5"/>
  <c r="J102"/>
  <c r="K102" s="1"/>
  <c r="J10" i="7"/>
  <c r="J13"/>
  <c r="J15"/>
  <c r="J16"/>
  <c r="K16" s="1"/>
  <c r="J18"/>
  <c r="J21"/>
  <c r="J23"/>
  <c r="J24"/>
  <c r="K24" s="1"/>
  <c r="J26"/>
  <c r="J29"/>
  <c r="J31"/>
  <c r="J32"/>
  <c r="K32" s="1"/>
  <c r="J35"/>
  <c r="J38"/>
  <c r="J41"/>
  <c r="J43"/>
  <c r="K43" s="1"/>
  <c r="J44"/>
  <c r="J46"/>
  <c r="J49"/>
  <c r="J51"/>
  <c r="K51" s="1"/>
  <c r="J52"/>
  <c r="J54"/>
  <c r="J57"/>
  <c r="J59"/>
  <c r="K59" s="1"/>
  <c r="J60"/>
  <c r="J62"/>
  <c r="J65"/>
  <c r="J67"/>
  <c r="K67" s="1"/>
  <c r="J68"/>
  <c r="J70"/>
  <c r="J73"/>
  <c r="J75"/>
  <c r="K75" s="1"/>
  <c r="J76"/>
  <c r="J78"/>
  <c r="J81"/>
  <c r="J83"/>
  <c r="K83" s="1"/>
  <c r="J84"/>
  <c r="J86"/>
  <c r="J89"/>
  <c r="J91"/>
  <c r="K91" s="1"/>
  <c r="J92"/>
  <c r="J94"/>
  <c r="J97"/>
  <c r="J99"/>
  <c r="K99" s="1"/>
  <c r="J100"/>
  <c r="J7"/>
  <c r="K7" s="1"/>
  <c r="J9"/>
  <c r="J11"/>
  <c r="J12"/>
  <c r="J14"/>
  <c r="K14" s="1"/>
  <c r="J17"/>
  <c r="J19"/>
  <c r="J20"/>
  <c r="J22"/>
  <c r="K22" s="1"/>
  <c r="J25"/>
  <c r="J27"/>
  <c r="J28"/>
  <c r="J30"/>
  <c r="K30" s="1"/>
  <c r="J33"/>
  <c r="J39"/>
  <c r="K39" s="1"/>
  <c r="J40"/>
  <c r="J42"/>
  <c r="J45"/>
  <c r="J47"/>
  <c r="K47" s="1"/>
  <c r="J48"/>
  <c r="J50"/>
  <c r="J53"/>
  <c r="J55"/>
  <c r="K55" s="1"/>
  <c r="J56"/>
  <c r="J58"/>
  <c r="J61"/>
  <c r="J63"/>
  <c r="K63" s="1"/>
  <c r="J64"/>
  <c r="J66"/>
  <c r="J69"/>
  <c r="J71"/>
  <c r="K71" s="1"/>
  <c r="J72"/>
  <c r="J74"/>
  <c r="J77"/>
  <c r="J79"/>
  <c r="K79" s="1"/>
  <c r="J80"/>
  <c r="J82"/>
  <c r="J85"/>
  <c r="J87"/>
  <c r="K87" s="1"/>
  <c r="J88"/>
  <c r="J90"/>
  <c r="J93"/>
  <c r="J95"/>
  <c r="K95" s="1"/>
  <c r="J96"/>
  <c r="J98"/>
  <c r="G104" i="3"/>
  <c r="H103" i="5"/>
  <c r="J8" i="7"/>
  <c r="K8" s="1"/>
  <c r="J101"/>
  <c r="K101" s="1"/>
  <c r="J102"/>
  <c r="K102" s="1"/>
  <c r="K9"/>
  <c r="K10"/>
  <c r="K11"/>
  <c r="K12"/>
  <c r="K13"/>
  <c r="K15"/>
  <c r="K17"/>
  <c r="K18"/>
  <c r="K19"/>
  <c r="K20"/>
  <c r="K21"/>
  <c r="K23"/>
  <c r="K25"/>
  <c r="K26"/>
  <c r="K27"/>
  <c r="K28"/>
  <c r="K29"/>
  <c r="K31"/>
  <c r="K33"/>
  <c r="K35"/>
  <c r="K38"/>
  <c r="K40"/>
  <c r="K41"/>
  <c r="K42"/>
  <c r="K44"/>
  <c r="K45"/>
  <c r="K46"/>
  <c r="K48"/>
  <c r="K49"/>
  <c r="K50"/>
  <c r="K52"/>
  <c r="K53"/>
  <c r="K54"/>
  <c r="K56"/>
  <c r="K57"/>
  <c r="K58"/>
  <c r="K60"/>
  <c r="K61"/>
  <c r="K62"/>
  <c r="K64"/>
  <c r="K65"/>
  <c r="K66"/>
  <c r="K68"/>
  <c r="K69"/>
  <c r="K70"/>
  <c r="K72"/>
  <c r="K73"/>
  <c r="K74"/>
  <c r="K76"/>
  <c r="K77"/>
  <c r="K78"/>
  <c r="K80"/>
  <c r="K81"/>
  <c r="K82"/>
  <c r="K84"/>
  <c r="K85"/>
  <c r="K86"/>
  <c r="K88"/>
  <c r="K89"/>
  <c r="K90"/>
  <c r="K92"/>
  <c r="K93"/>
  <c r="K94"/>
  <c r="K96"/>
  <c r="K97"/>
  <c r="K98"/>
  <c r="K100"/>
  <c r="J6"/>
  <c r="K6" s="1"/>
  <c r="H106" i="8"/>
  <c r="H107" i="6"/>
  <c r="E107" i="4"/>
  <c r="H106"/>
  <c r="J37" i="5"/>
  <c r="E108"/>
  <c r="E110"/>
  <c r="J9"/>
  <c r="K9" s="1"/>
  <c r="J11"/>
  <c r="K11" s="1"/>
  <c r="J6"/>
  <c r="J10"/>
  <c r="K10" s="1"/>
  <c r="J12"/>
  <c r="K12" s="1"/>
  <c r="J14"/>
  <c r="K14" s="1"/>
  <c r="J16"/>
  <c r="K16" s="1"/>
  <c r="J17"/>
  <c r="K17" s="1"/>
  <c r="J18"/>
  <c r="K18" s="1"/>
  <c r="J19"/>
  <c r="K19" s="1"/>
  <c r="J20"/>
  <c r="K20" s="1"/>
  <c r="J21"/>
  <c r="K21" s="1"/>
  <c r="J22"/>
  <c r="K22" s="1"/>
  <c r="J23"/>
  <c r="K23" s="1"/>
  <c r="J24"/>
  <c r="K24" s="1"/>
  <c r="J25"/>
  <c r="K25" s="1"/>
  <c r="J26"/>
  <c r="K26" s="1"/>
  <c r="J27"/>
  <c r="K27" s="1"/>
  <c r="J29"/>
  <c r="K29" s="1"/>
  <c r="J30"/>
  <c r="K30" s="1"/>
  <c r="J31"/>
  <c r="K31" s="1"/>
  <c r="J32"/>
  <c r="K32" s="1"/>
  <c r="J33"/>
  <c r="K33" s="1"/>
  <c r="J35"/>
  <c r="K35" s="1"/>
  <c r="J8"/>
  <c r="K8" s="1"/>
  <c r="K37"/>
  <c r="J13"/>
  <c r="K13" s="1"/>
  <c r="J15"/>
  <c r="K15" s="1"/>
  <c r="K39"/>
  <c r="K28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J38"/>
  <c r="K38" s="1"/>
  <c r="K103" l="1"/>
  <c r="J103"/>
  <c r="H104"/>
  <c r="K36" i="7"/>
  <c r="H103"/>
  <c r="H104" s="1"/>
  <c r="J37"/>
  <c r="J103" s="1"/>
  <c r="J36"/>
  <c r="J104" s="1"/>
  <c r="H107" i="8"/>
  <c r="H107" i="4"/>
  <c r="J7" i="5"/>
  <c r="J104" s="1"/>
  <c r="K6"/>
  <c r="K7" l="1"/>
  <c r="K37" i="7"/>
  <c r="K104" i="5"/>
  <c r="K103" i="7" l="1"/>
  <c r="K104" s="1"/>
  <c r="D110" i="3"/>
  <c r="E109" s="1"/>
  <c r="J6" s="1"/>
  <c r="K6" s="1"/>
  <c r="J102" l="1"/>
  <c r="K102" s="1"/>
  <c r="J77"/>
  <c r="K77" s="1"/>
  <c r="J35"/>
  <c r="K35" s="1"/>
  <c r="J38"/>
  <c r="J10"/>
  <c r="K10" s="1"/>
  <c r="J12"/>
  <c r="K12" s="1"/>
  <c r="J14"/>
  <c r="K14" s="1"/>
  <c r="J16"/>
  <c r="K16" s="1"/>
  <c r="J18"/>
  <c r="K18" s="1"/>
  <c r="J20"/>
  <c r="K20" s="1"/>
  <c r="J22"/>
  <c r="K22" s="1"/>
  <c r="J24"/>
  <c r="K24" s="1"/>
  <c r="J26"/>
  <c r="K26" s="1"/>
  <c r="J29"/>
  <c r="K29" s="1"/>
  <c r="J31"/>
  <c r="K31" s="1"/>
  <c r="J8"/>
  <c r="K8" s="1"/>
  <c r="J39"/>
  <c r="K39" s="1"/>
  <c r="J40"/>
  <c r="K40" s="1"/>
  <c r="J42"/>
  <c r="K42" s="1"/>
  <c r="J44"/>
  <c r="K44" s="1"/>
  <c r="J46"/>
  <c r="K46" s="1"/>
  <c r="J48"/>
  <c r="K48" s="1"/>
  <c r="J50"/>
  <c r="K50" s="1"/>
  <c r="J52"/>
  <c r="K52" s="1"/>
  <c r="J54"/>
  <c r="K54" s="1"/>
  <c r="J56"/>
  <c r="K56" s="1"/>
  <c r="J58"/>
  <c r="K58" s="1"/>
  <c r="J60"/>
  <c r="K60" s="1"/>
  <c r="J62"/>
  <c r="K62" s="1"/>
  <c r="J64"/>
  <c r="K64" s="1"/>
  <c r="J66"/>
  <c r="K66" s="1"/>
  <c r="J68"/>
  <c r="K68" s="1"/>
  <c r="J70"/>
  <c r="K70" s="1"/>
  <c r="J72"/>
  <c r="K72" s="1"/>
  <c r="J74"/>
  <c r="K74" s="1"/>
  <c r="J76"/>
  <c r="K76" s="1"/>
  <c r="J78"/>
  <c r="K78" s="1"/>
  <c r="J80"/>
  <c r="K80" s="1"/>
  <c r="J82"/>
  <c r="K82" s="1"/>
  <c r="J84"/>
  <c r="K84" s="1"/>
  <c r="J86"/>
  <c r="K86" s="1"/>
  <c r="J88"/>
  <c r="K88" s="1"/>
  <c r="J90"/>
  <c r="K90" s="1"/>
  <c r="J92"/>
  <c r="K92" s="1"/>
  <c r="J94"/>
  <c r="K94" s="1"/>
  <c r="J96"/>
  <c r="K96" s="1"/>
  <c r="J98"/>
  <c r="K98" s="1"/>
  <c r="J100"/>
  <c r="K100" s="1"/>
  <c r="J9"/>
  <c r="K9" s="1"/>
  <c r="J15"/>
  <c r="K15" s="1"/>
  <c r="J21"/>
  <c r="K21" s="1"/>
  <c r="J27"/>
  <c r="K27" s="1"/>
  <c r="J32"/>
  <c r="K32" s="1"/>
  <c r="J7"/>
  <c r="J28"/>
  <c r="K28" s="1"/>
  <c r="J41"/>
  <c r="K41" s="1"/>
  <c r="J43"/>
  <c r="K43" s="1"/>
  <c r="J45"/>
  <c r="K45" s="1"/>
  <c r="J47"/>
  <c r="K47" s="1"/>
  <c r="J49"/>
  <c r="K49" s="1"/>
  <c r="J51"/>
  <c r="K51" s="1"/>
  <c r="J53"/>
  <c r="K53" s="1"/>
  <c r="J55"/>
  <c r="K55" s="1"/>
  <c r="J59"/>
  <c r="K59" s="1"/>
  <c r="J63"/>
  <c r="K63" s="1"/>
  <c r="J67"/>
  <c r="K67" s="1"/>
  <c r="J71"/>
  <c r="K71" s="1"/>
  <c r="J75"/>
  <c r="K75" s="1"/>
  <c r="J79"/>
  <c r="K79" s="1"/>
  <c r="J83"/>
  <c r="K83" s="1"/>
  <c r="J89"/>
  <c r="K89" s="1"/>
  <c r="J93"/>
  <c r="K93" s="1"/>
  <c r="J97"/>
  <c r="K97" s="1"/>
  <c r="J101"/>
  <c r="K101" s="1"/>
  <c r="J11"/>
  <c r="K11" s="1"/>
  <c r="J13"/>
  <c r="K13" s="1"/>
  <c r="J17"/>
  <c r="K17" s="1"/>
  <c r="J19"/>
  <c r="K19" s="1"/>
  <c r="J23"/>
  <c r="K23" s="1"/>
  <c r="J25"/>
  <c r="K25" s="1"/>
  <c r="J30"/>
  <c r="K30" s="1"/>
  <c r="J33"/>
  <c r="K33" s="1"/>
  <c r="J57"/>
  <c r="K57" s="1"/>
  <c r="J61"/>
  <c r="K61" s="1"/>
  <c r="J65"/>
  <c r="K65" s="1"/>
  <c r="J69"/>
  <c r="K69" s="1"/>
  <c r="J73"/>
  <c r="K73" s="1"/>
  <c r="J81"/>
  <c r="K81" s="1"/>
  <c r="J85"/>
  <c r="K85" s="1"/>
  <c r="J87"/>
  <c r="K87" s="1"/>
  <c r="J91"/>
  <c r="K91" s="1"/>
  <c r="J95"/>
  <c r="K95" s="1"/>
  <c r="J99"/>
  <c r="K99" s="1"/>
  <c r="E108"/>
  <c r="E110" s="1"/>
  <c r="H103" l="1"/>
  <c r="H104" s="1"/>
  <c r="J36"/>
  <c r="J37"/>
  <c r="K7"/>
  <c r="K38"/>
  <c r="K37" l="1"/>
  <c r="K103" s="1"/>
  <c r="J103"/>
  <c r="J104" s="1"/>
  <c r="K36"/>
  <c r="K104" l="1"/>
</calcChain>
</file>

<file path=xl/sharedStrings.xml><?xml version="1.0" encoding="utf-8"?>
<sst xmlns="http://schemas.openxmlformats.org/spreadsheetml/2006/main" count="2550" uniqueCount="398">
  <si>
    <t>FERC</t>
  </si>
  <si>
    <t>4101000</t>
  </si>
  <si>
    <t>SO</t>
  </si>
  <si>
    <t>105121</t>
  </si>
  <si>
    <t>CAEW</t>
  </si>
  <si>
    <t>Book Depreciation</t>
  </si>
  <si>
    <t>Repair Deduction</t>
  </si>
  <si>
    <t>SG</t>
  </si>
  <si>
    <t>Sec 481a Adj - Repair Deduction</t>
  </si>
  <si>
    <t>105125</t>
  </si>
  <si>
    <t>Tax Depreciation</t>
  </si>
  <si>
    <t>TAXDEPR</t>
  </si>
  <si>
    <t>Capitalized Depreciation</t>
  </si>
  <si>
    <t>105126</t>
  </si>
  <si>
    <t>282DIT PMIDepreciation-Tax</t>
  </si>
  <si>
    <t>JBE</t>
  </si>
  <si>
    <t>105141</t>
  </si>
  <si>
    <t>AFUDC Debt</t>
  </si>
  <si>
    <t>SNP</t>
  </si>
  <si>
    <t>Flow-through-WA</t>
  </si>
  <si>
    <t>WA</t>
  </si>
  <si>
    <t>105143</t>
  </si>
  <si>
    <t>282Basis Intangible Difference</t>
  </si>
  <si>
    <t>105152</t>
  </si>
  <si>
    <t>Gain / (Loss) on Prop. Disposition</t>
  </si>
  <si>
    <t>GPS</t>
  </si>
  <si>
    <t>105165</t>
  </si>
  <si>
    <t>Coal Mine Development</t>
  </si>
  <si>
    <t>SE</t>
  </si>
  <si>
    <t>105170</t>
  </si>
  <si>
    <t>Coal Mine Extension</t>
  </si>
  <si>
    <t>105171</t>
  </si>
  <si>
    <t>PMI Coal Mine Extension Costs</t>
  </si>
  <si>
    <t>Removal Costs</t>
  </si>
  <si>
    <t>Book Gain/Loss on Land Sale</t>
  </si>
  <si>
    <t>145030</t>
  </si>
  <si>
    <t>190Distribution O&amp;M</t>
  </si>
  <si>
    <t>SNPD</t>
  </si>
  <si>
    <t>205411</t>
  </si>
  <si>
    <t>190PMISec263A</t>
  </si>
  <si>
    <t>210105</t>
  </si>
  <si>
    <t>Self Insured Health Benefits</t>
  </si>
  <si>
    <t>210180</t>
  </si>
  <si>
    <t>283Prepaid Membership Fees-EEI WSCC</t>
  </si>
  <si>
    <t>210200</t>
  </si>
  <si>
    <t>283Prepaid Taxes-Property Taxes</t>
  </si>
  <si>
    <t>220100</t>
  </si>
  <si>
    <t>190Bad Debt Allowance</t>
  </si>
  <si>
    <t>BADDEBT</t>
  </si>
  <si>
    <t>CAGW</t>
  </si>
  <si>
    <t>320115</t>
  </si>
  <si>
    <t>283INTERIM PROVISION_TOTAL REG ASSETS_LI</t>
  </si>
  <si>
    <t>320116</t>
  </si>
  <si>
    <t>190REG LIABILITY</t>
  </si>
  <si>
    <t>320210</t>
  </si>
  <si>
    <t>190R&amp;E Expense Sec174 Deduction</t>
  </si>
  <si>
    <t>415110</t>
  </si>
  <si>
    <t>190DEF REG ASSET-TRANSM SVC DEPOSIT</t>
  </si>
  <si>
    <t>415300</t>
  </si>
  <si>
    <t>415301</t>
  </si>
  <si>
    <t>283Hazardous Waste/Environmental-WA</t>
  </si>
  <si>
    <t>415801</t>
  </si>
  <si>
    <t>190CONTRA RTO GRID WEST N/R ALLOWANCE</t>
  </si>
  <si>
    <t>415803</t>
  </si>
  <si>
    <t>415850</t>
  </si>
  <si>
    <t>415873</t>
  </si>
  <si>
    <t>Deferred Excess Net Power Costs - WA Hyd</t>
  </si>
  <si>
    <t>425110</t>
  </si>
  <si>
    <t>190Tenant Lease Allow-PSU Call Cntr</t>
  </si>
  <si>
    <t>CN</t>
  </si>
  <si>
    <t>425215</t>
  </si>
  <si>
    <t>283Unearned Joint Use Pole Contact Revnu</t>
  </si>
  <si>
    <t>425225</t>
  </si>
  <si>
    <t>Duke/Hermiston Contract Renegotiation</t>
  </si>
  <si>
    <t>425260</t>
  </si>
  <si>
    <t>TROJD</t>
  </si>
  <si>
    <t>430100</t>
  </si>
  <si>
    <t>283Weatherization</t>
  </si>
  <si>
    <t>430110</t>
  </si>
  <si>
    <t>Reg Asset Balance Reclass</t>
  </si>
  <si>
    <t>505145</t>
  </si>
  <si>
    <t>Misc. Non-Current Accrued Liability</t>
  </si>
  <si>
    <t>505150</t>
  </si>
  <si>
    <t>190Misc Current and Accrued Liability-SO</t>
  </si>
  <si>
    <t>505400</t>
  </si>
  <si>
    <t>190Bonus Liability</t>
  </si>
  <si>
    <t>505510</t>
  </si>
  <si>
    <t>505600</t>
  </si>
  <si>
    <t>190Vacation Sickleave &amp; PT Accrual</t>
  </si>
  <si>
    <t>605100</t>
  </si>
  <si>
    <t>190Trojan Decommissioning Amort</t>
  </si>
  <si>
    <t>610000</t>
  </si>
  <si>
    <t>283PMI Development Costs</t>
  </si>
  <si>
    <t>610100</t>
  </si>
  <si>
    <t>283PMI AMORT DEVELOPMENT</t>
  </si>
  <si>
    <t>6101001</t>
  </si>
  <si>
    <t>190NOPA 103-99-00 RAR</t>
  </si>
  <si>
    <t>610111</t>
  </si>
  <si>
    <t>283PMI SALE OF ASSETS</t>
  </si>
  <si>
    <t>610114</t>
  </si>
  <si>
    <t>PMI EITF Pre stripping Cost</t>
  </si>
  <si>
    <t>610143</t>
  </si>
  <si>
    <t>283Reg Liability-WA Low Energy Program</t>
  </si>
  <si>
    <t>705210</t>
  </si>
  <si>
    <t>190Property Insurance</t>
  </si>
  <si>
    <t>7151001</t>
  </si>
  <si>
    <t>MCI Fogwire</t>
  </si>
  <si>
    <t>715800</t>
  </si>
  <si>
    <t>190Redding Contract</t>
  </si>
  <si>
    <t>720200</t>
  </si>
  <si>
    <t>190Deferred Compensation Payout</t>
  </si>
  <si>
    <t>720300</t>
  </si>
  <si>
    <t>190Pension/Retirement (Accrued/Prepaid)</t>
  </si>
  <si>
    <t>720400</t>
  </si>
  <si>
    <t>190SERP</t>
  </si>
  <si>
    <t>720500</t>
  </si>
  <si>
    <t>190Severance</t>
  </si>
  <si>
    <t>720550</t>
  </si>
  <si>
    <t>190Accrued CIC Severence</t>
  </si>
  <si>
    <t>740100</t>
  </si>
  <si>
    <t>283Post Merger Debt Loss</t>
  </si>
  <si>
    <t>910530</t>
  </si>
  <si>
    <t>190Injuries &amp; Damages</t>
  </si>
  <si>
    <t>910580</t>
  </si>
  <si>
    <t>190Wasatch workers comp reserve</t>
  </si>
  <si>
    <t>910905</t>
  </si>
  <si>
    <t>283PMI BCC Underground Mine Cost Deplet</t>
  </si>
  <si>
    <t>920110</t>
  </si>
  <si>
    <t>BRIDGER COAL COMPANY EXTRACTION TAXES PA</t>
  </si>
  <si>
    <t>4111000</t>
  </si>
  <si>
    <t>30% Capitalized Labor Costs</t>
  </si>
  <si>
    <t>283FAS 109 Def Tax Liab WA-NUTIL</t>
  </si>
  <si>
    <t>1051156</t>
  </si>
  <si>
    <t>Depreciation Flow-Through - WA</t>
  </si>
  <si>
    <t>105120</t>
  </si>
  <si>
    <t>SCHMDEXP</t>
  </si>
  <si>
    <t>282DIT PMIDepreciation-Book</t>
  </si>
  <si>
    <t>105130</t>
  </si>
  <si>
    <t>CIAC</t>
  </si>
  <si>
    <t>Reimbursements/Highway Relocation</t>
  </si>
  <si>
    <t>105142</t>
  </si>
  <si>
    <t>Avoided Costs</t>
  </si>
  <si>
    <t>Capitalization of Test Energy</t>
  </si>
  <si>
    <t>Gain/Loss on Disposition</t>
  </si>
  <si>
    <t>Coal Mine Receding Face (Extension)</t>
  </si>
  <si>
    <t>120105</t>
  </si>
  <si>
    <t>Willow Wind Account Receivable</t>
  </si>
  <si>
    <t>283INTERIM PROVISION_TOTAL REG ASSET_LIA</t>
  </si>
  <si>
    <t>283Hazardous Waste/Envir. Cleanup</t>
  </si>
  <si>
    <t>190Hazardous Waste/Environmental-WA</t>
  </si>
  <si>
    <t>415510</t>
  </si>
  <si>
    <t>283WA DISALLOWED COLSTRIP #3 WRITE-OFF</t>
  </si>
  <si>
    <t>RTO Grid West N/R Writeoff WA</t>
  </si>
  <si>
    <t>Unrecovered Plant-Powerdale</t>
  </si>
  <si>
    <t>283LAKEVIEW BUYOUT-SG</t>
  </si>
  <si>
    <t>425280</t>
  </si>
  <si>
    <t>283JOSEPH SETTLEMENT-SG</t>
  </si>
  <si>
    <t>425360</t>
  </si>
  <si>
    <t>190Hermiston Swap</t>
  </si>
  <si>
    <t>190PMIVacation Bonus</t>
  </si>
  <si>
    <t>283TROJAN DECOMMISSIONING AMORT</t>
  </si>
  <si>
    <t>705260</t>
  </si>
  <si>
    <t>MEHC Transition Costs-WA</t>
  </si>
  <si>
    <t>190SERP - Cash Basis</t>
  </si>
  <si>
    <t>910910</t>
  </si>
  <si>
    <t>190PMISec 471 Adjustment</t>
  </si>
  <si>
    <t>920150</t>
  </si>
  <si>
    <t>190FAS112 Book Reserve Postretirement Be</t>
  </si>
  <si>
    <t>#</t>
  </si>
  <si>
    <t>Description</t>
  </si>
  <si>
    <t>Book-Tax Difference</t>
  </si>
  <si>
    <t>Account</t>
  </si>
  <si>
    <t>Allocation</t>
  </si>
  <si>
    <t>Factor</t>
  </si>
  <si>
    <t>Item</t>
  </si>
  <si>
    <t>Tax Rate</t>
  </si>
  <si>
    <t>% of Total</t>
  </si>
  <si>
    <t>Federal Statutory Tax Rate</t>
  </si>
  <si>
    <t>Federal &amp; State Blended Statutory Tax Rate</t>
  </si>
  <si>
    <t>Eliminate State Income Tax Expense</t>
  </si>
  <si>
    <t>- - - - -</t>
  </si>
  <si>
    <t>Unadjusted</t>
  </si>
  <si>
    <t>Remove</t>
  </si>
  <si>
    <t>Adjusted</t>
  </si>
  <si>
    <t>State Tax</t>
  </si>
  <si>
    <t>7.9</t>
  </si>
  <si>
    <t>7.5</t>
  </si>
  <si>
    <t>3.2</t>
  </si>
  <si>
    <t>SO2 Emission Allowances</t>
  </si>
  <si>
    <t>3.4</t>
  </si>
  <si>
    <t>Pension Curtailment</t>
  </si>
  <si>
    <t>4.4</t>
  </si>
  <si>
    <t>4.8</t>
  </si>
  <si>
    <t>4.6</t>
  </si>
  <si>
    <t>5.6</t>
  </si>
  <si>
    <t>Removal of Colstrip #3</t>
  </si>
  <si>
    <t>Malin Midpoint Adjustment</t>
  </si>
  <si>
    <t>7.4</t>
  </si>
  <si>
    <t>Medicare Deferred Income Tax Expense</t>
  </si>
  <si>
    <t>7.10</t>
  </si>
  <si>
    <t>8.3</t>
  </si>
  <si>
    <t>8.5</t>
  </si>
  <si>
    <t>8.7</t>
  </si>
  <si>
    <t>8.8</t>
  </si>
  <si>
    <t>Chehalis Reg Asset</t>
  </si>
  <si>
    <t>8.10</t>
  </si>
  <si>
    <t>State Blended Statutory Tax Rate, Net of Federal Benefit for State Income Taxes</t>
  </si>
  <si>
    <t>7.8</t>
  </si>
  <si>
    <t>Tab B7</t>
  </si>
  <si>
    <t>Exhibit No.__(RF-6)</t>
  </si>
  <si>
    <t>Exhibit No.__ (RBD-3)</t>
  </si>
  <si>
    <t>Page 3 of 6</t>
  </si>
  <si>
    <t>A</t>
  </si>
  <si>
    <t>B</t>
  </si>
  <si>
    <t>1901000</t>
  </si>
  <si>
    <t>287203</t>
  </si>
  <si>
    <t>DTA for AMT Tax</t>
  </si>
  <si>
    <t>287289</t>
  </si>
  <si>
    <t>DTA 425.130 Rogue River-Habitat Enhancem</t>
  </si>
  <si>
    <t>287290</t>
  </si>
  <si>
    <t>DTA 425.150 Lewis River- LWD Fund Liabil</t>
  </si>
  <si>
    <t>287302</t>
  </si>
  <si>
    <t>DTA-610.114 PMI EITF 04-06 PRE STRIPPING</t>
  </si>
  <si>
    <t>287310</t>
  </si>
  <si>
    <t>DTA 705.210 Property Insurance(Injuries</t>
  </si>
  <si>
    <t>287323</t>
  </si>
  <si>
    <t>DTA 505.400 Bonus Liab. Elec.-Cash Basis</t>
  </si>
  <si>
    <t>287324</t>
  </si>
  <si>
    <t>DTA 720.200 Deferred Comp. Accrual - Cas</t>
  </si>
  <si>
    <t>287326</t>
  </si>
  <si>
    <t>DTA 720.500 Severance  Accrual - Cash Ba</t>
  </si>
  <si>
    <t>287327</t>
  </si>
  <si>
    <t>DTA 720.300 Pension/Retirement Accrual -</t>
  </si>
  <si>
    <t>287329</t>
  </si>
  <si>
    <t>DTA 720.400 SERP Accrual - Cash Basis</t>
  </si>
  <si>
    <t>287332</t>
  </si>
  <si>
    <t>DTA 505.600 Vacation Accrual-Cash Basis</t>
  </si>
  <si>
    <t>287337</t>
  </si>
  <si>
    <t>DTA 715.100 MCI F.O.G. WIRE LEASE</t>
  </si>
  <si>
    <t>287338</t>
  </si>
  <si>
    <t>DTA415.110 Def Reg Asset-Transmission Sr</t>
  </si>
  <si>
    <t>287340</t>
  </si>
  <si>
    <t>DTA 220.100 Bad Debts Allowance - Cash B</t>
  </si>
  <si>
    <t>287341</t>
  </si>
  <si>
    <t>DTA 910.530 Injuries &amp; Damages Accrual -</t>
  </si>
  <si>
    <t>287344</t>
  </si>
  <si>
    <t>DTA 715.800 Redding Contract - Prepaid</t>
  </si>
  <si>
    <t>287345</t>
  </si>
  <si>
    <t>DTA 145.030 Distribution O&amp;M Amort of Wr</t>
  </si>
  <si>
    <t>287354</t>
  </si>
  <si>
    <t>DTA 505.140 MISC CURRENT &amp; ACCRUED LIAB</t>
  </si>
  <si>
    <t>287357</t>
  </si>
  <si>
    <t>DTA 715.350 OTHER ENVIROMENTAL LIABILITI</t>
  </si>
  <si>
    <t>287360</t>
  </si>
  <si>
    <t>DTA 425.700 Special Assessment - DOE</t>
  </si>
  <si>
    <t>287364</t>
  </si>
  <si>
    <t>DTA 910.670 Merger Cost Amort</t>
  </si>
  <si>
    <t>287373</t>
  </si>
  <si>
    <t>DTA 910.580 Wasach workers comp reserve</t>
  </si>
  <si>
    <t>287393</t>
  </si>
  <si>
    <t>DTA 425.110 TENANT LEASE ALLOW - PSU CAL</t>
  </si>
  <si>
    <t>287396</t>
  </si>
  <si>
    <t>DTA425.110 Tenant Lease Allowances</t>
  </si>
  <si>
    <t>287399</t>
  </si>
  <si>
    <t>DTA 920.150 FAS 112</t>
  </si>
  <si>
    <t>287402</t>
  </si>
  <si>
    <t>DTA 415.801 CONTRA G</t>
  </si>
  <si>
    <t>287413</t>
  </si>
  <si>
    <t>DTA 720.550 ACCRUED CIC SEVERANCE</t>
  </si>
  <si>
    <t>287415</t>
  </si>
  <si>
    <t>DTA 205.200 M&amp;S INV</t>
  </si>
  <si>
    <t>287429</t>
  </si>
  <si>
    <t>DTA 425.225 Duke Contract Novation</t>
  </si>
  <si>
    <t>287433</t>
  </si>
  <si>
    <t>DTA 425.295 BPA CONSERVATION DISCOUNT</t>
  </si>
  <si>
    <t>287441</t>
  </si>
  <si>
    <t>DTA 605.100 Trojan Decom Cost-Regulatory</t>
  </si>
  <si>
    <t>287454</t>
  </si>
  <si>
    <t>DTA 415.310 ENVN WA</t>
  </si>
  <si>
    <t>287456</t>
  </si>
  <si>
    <t>DTA 920.160 STOCK INCENTIVE PLAN</t>
  </si>
  <si>
    <t>287457</t>
  </si>
  <si>
    <t>DTA 920.170 EXEC STOCK OPTION PLAN</t>
  </si>
  <si>
    <t>287467</t>
  </si>
  <si>
    <t>DTA 210.105 Self Ins</t>
  </si>
  <si>
    <t>287483</t>
  </si>
  <si>
    <t>DTA 120.105 Willow Wind Account Receivab</t>
  </si>
  <si>
    <t>287499</t>
  </si>
  <si>
    <t>DTA - PMI Def Tax</t>
  </si>
  <si>
    <t>287681</t>
  </si>
  <si>
    <t>DTL 920.110 BRIDGER EXTRACTION TAXES PAY</t>
  </si>
  <si>
    <t>287706</t>
  </si>
  <si>
    <t>DTL 610.100 COAL MINE DEVT PMI</t>
  </si>
  <si>
    <t>287719</t>
  </si>
  <si>
    <t>DTL 910.910 PMI Sec. 471 Inv Adj</t>
  </si>
  <si>
    <t>287720</t>
  </si>
  <si>
    <t>DTL 610.100 PMI DEV'T COST AMORT</t>
  </si>
  <si>
    <t>287721</t>
  </si>
  <si>
    <t>DTL 610.115 PMI OVERBURDEN REMOVAL</t>
  </si>
  <si>
    <t>287722</t>
  </si>
  <si>
    <t>DTL 505.510 PMI VAC ACCRUAL</t>
  </si>
  <si>
    <t>287723</t>
  </si>
  <si>
    <t>DTL 205.411 PMI SEC. 263A</t>
  </si>
  <si>
    <t>287725</t>
  </si>
  <si>
    <t>DTL 920.100 PMI RECLAMATION TRUST EARN</t>
  </si>
  <si>
    <t>287726</t>
  </si>
  <si>
    <t>DTL PMI PP&amp;E</t>
  </si>
  <si>
    <t>287735</t>
  </si>
  <si>
    <t>DTL 910.905 PMI COST DEPLETION</t>
  </si>
  <si>
    <t>2820000</t>
  </si>
  <si>
    <t>287704</t>
  </si>
  <si>
    <t>DTL 105.143/165 Basis Diff - Intangibles</t>
  </si>
  <si>
    <t>2821000</t>
  </si>
  <si>
    <t>DITBAL</t>
  </si>
  <si>
    <t>287008</t>
  </si>
  <si>
    <t>ADIT - FEDERAL - PROPERTY, PLANT &amp; EQUIP</t>
  </si>
  <si>
    <t>287605</t>
  </si>
  <si>
    <t>DTL PP&amp;E Powertax</t>
  </si>
  <si>
    <t>287692</t>
  </si>
  <si>
    <t>DTL 610.005N Sec 17</t>
  </si>
  <si>
    <t>287765</t>
  </si>
  <si>
    <t>DTL 610.095N Roll</t>
  </si>
  <si>
    <t>287766</t>
  </si>
  <si>
    <t>DTL 610.100N Amort</t>
  </si>
  <si>
    <t>287785</t>
  </si>
  <si>
    <t>DTL 105.144 Sec 1031 Exchange - CWIP</t>
  </si>
  <si>
    <t>2831000</t>
  </si>
  <si>
    <t>287573</t>
  </si>
  <si>
    <t>DTL 415.873 Deferred Excess NPC-WA Hydro</t>
  </si>
  <si>
    <t>287576</t>
  </si>
  <si>
    <t>DTL 415.822 RgAst UT</t>
  </si>
  <si>
    <t>287582</t>
  </si>
  <si>
    <t>DTL 415.825 Contra Pensn Reg Asset CTG_W</t>
  </si>
  <si>
    <t>287591</t>
  </si>
  <si>
    <t>DTL 415.301 Environmental Clean-up Accrl</t>
  </si>
  <si>
    <t>287613</t>
  </si>
  <si>
    <t>DTL 605.100 Trojan Decomissioning Costs</t>
  </si>
  <si>
    <t>287614</t>
  </si>
  <si>
    <t>DTL 430.100 Weatherization</t>
  </si>
  <si>
    <t>287616</t>
  </si>
  <si>
    <t>DTL  Interim provision reg assets/Liabil</t>
  </si>
  <si>
    <t>287634</t>
  </si>
  <si>
    <t>DTL 415.300 Environmental Clean-up Accru</t>
  </si>
  <si>
    <t>287639</t>
  </si>
  <si>
    <t>DTL 415.510 WA Disallowed Colstrip 3-Wri</t>
  </si>
  <si>
    <t>287650</t>
  </si>
  <si>
    <t>DTL 205.100 Coal Pile Inventory Adjustme</t>
  </si>
  <si>
    <t>287654</t>
  </si>
  <si>
    <t>DTL 425.260 Lakeview Buyout</t>
  </si>
  <si>
    <t>287656</t>
  </si>
  <si>
    <t>DTL 425.280 Joseph Settlement</t>
  </si>
  <si>
    <t>287661</t>
  </si>
  <si>
    <t>DTL 425.360 Hermiston Swap</t>
  </si>
  <si>
    <t>287669</t>
  </si>
  <si>
    <t>DTL 210.180 PRE MEM</t>
  </si>
  <si>
    <t>287675</t>
  </si>
  <si>
    <t>DTL 740.100 Post Merger Loss-Reacq Debt</t>
  </si>
  <si>
    <t>DTL 920.110 Bridger Extraction Taxes Pay</t>
  </si>
  <si>
    <t>287708</t>
  </si>
  <si>
    <t>DTL 210.200 PREPAID PROPERTY TAXES</t>
  </si>
  <si>
    <t>DTL 910.910 PMI SEC. 471 INV ADJ</t>
  </si>
  <si>
    <t>287728</t>
  </si>
  <si>
    <t>DTL 415.800 GRID WST</t>
  </si>
  <si>
    <t>287730</t>
  </si>
  <si>
    <t>DTL 610.143 WA LOW ENERGY PROGRAM</t>
  </si>
  <si>
    <t>DTL 910.905 PMI Cost Depletion</t>
  </si>
  <si>
    <t>287737</t>
  </si>
  <si>
    <t>DTL 415.803 RTO Grid West N/R-W/O-WA</t>
  </si>
  <si>
    <t>287762</t>
  </si>
  <si>
    <t>DTL 705.260 Reg Asset</t>
  </si>
  <si>
    <t>287763</t>
  </si>
  <si>
    <t>DTL 715.720 NW Power</t>
  </si>
  <si>
    <t>287779</t>
  </si>
  <si>
    <t>DTL 415.850 Unrec Plt</t>
  </si>
  <si>
    <t>287990</t>
  </si>
  <si>
    <t>DTL - PMI Def Tax</t>
  </si>
  <si>
    <t>Tab B19</t>
  </si>
  <si>
    <t>Page 4 of 6</t>
  </si>
  <si>
    <t>Accumulated Deferred Income Taxes ~ Property (WA)</t>
  </si>
  <si>
    <t>Flow-Through-WA</t>
  </si>
  <si>
    <t>7.2</t>
  </si>
  <si>
    <t>7.11</t>
  </si>
  <si>
    <t>Washington Flow-Through</t>
  </si>
  <si>
    <t>NEW</t>
  </si>
  <si>
    <t>Adjustment</t>
  </si>
  <si>
    <t>C = A + B</t>
  </si>
  <si>
    <t>D = - (C * X)</t>
  </si>
  <si>
    <t>E = C + D</t>
  </si>
  <si>
    <t xml:space="preserve"> WA</t>
  </si>
  <si>
    <t>Washington Flow-Through: Eliminate State Income Tax Exp.</t>
  </si>
  <si>
    <t>Adjustments</t>
  </si>
  <si>
    <t xml:space="preserve">        Total Provision for Deferred Income Tax</t>
  </si>
  <si>
    <t xml:space="preserve">        Provision for Deferred Income Tax: Other</t>
  </si>
  <si>
    <t xml:space="preserve">        Provision for Deferred Income Tax: PowerTax/Normalized</t>
  </si>
  <si>
    <t xml:space="preserve">        Rate Base Reduction for Accumulated Deferred Income Tax: PowerTax/Normalized</t>
  </si>
  <si>
    <t xml:space="preserve">        Rate Base Reduction for Accumulated Deferred Income Tax: Other</t>
  </si>
  <si>
    <t xml:space="preserve">        Total Rate Base Reduction for Accumulated Deferred Income Tax</t>
  </si>
  <si>
    <t>Environmental Remediation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</si>
</sst>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0.000%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b/>
      <sz val="8"/>
      <color indexed="8"/>
      <name val="Arial"/>
      <family val="2"/>
    </font>
    <font>
      <sz val="8"/>
      <color indexed="1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" fontId="4" fillId="2" borderId="1" applyNumberFormat="0" applyProtection="0">
      <alignment vertical="center"/>
    </xf>
    <xf numFmtId="4" fontId="5" fillId="3" borderId="1" applyNumberFormat="0" applyProtection="0">
      <alignment vertical="center"/>
    </xf>
    <xf numFmtId="4" fontId="4" fillId="3" borderId="1" applyNumberFormat="0" applyProtection="0">
      <alignment horizontal="left" vertical="center" indent="1"/>
    </xf>
    <xf numFmtId="0" fontId="4" fillId="3" borderId="1" applyNumberFormat="0" applyProtection="0">
      <alignment horizontal="left" vertical="top" indent="1"/>
    </xf>
    <xf numFmtId="4" fontId="4" fillId="4" borderId="1" applyNumberFormat="0" applyProtection="0"/>
    <xf numFmtId="4" fontId="6" fillId="5" borderId="1" applyNumberFormat="0" applyProtection="0">
      <alignment horizontal="right" vertical="center"/>
    </xf>
    <xf numFmtId="4" fontId="6" fillId="6" borderId="1" applyNumberFormat="0" applyProtection="0">
      <alignment horizontal="right" vertical="center"/>
    </xf>
    <xf numFmtId="4" fontId="6" fillId="7" borderId="1" applyNumberFormat="0" applyProtection="0">
      <alignment horizontal="right" vertical="center"/>
    </xf>
    <xf numFmtId="4" fontId="6" fillId="8" borderId="1" applyNumberFormat="0" applyProtection="0">
      <alignment horizontal="right" vertical="center"/>
    </xf>
    <xf numFmtId="4" fontId="6" fillId="9" borderId="1" applyNumberFormat="0" applyProtection="0">
      <alignment horizontal="right" vertical="center"/>
    </xf>
    <xf numFmtId="4" fontId="6" fillId="10" borderId="1" applyNumberFormat="0" applyProtection="0">
      <alignment horizontal="right" vertical="center"/>
    </xf>
    <xf numFmtId="4" fontId="6" fillId="11" borderId="1" applyNumberFormat="0" applyProtection="0">
      <alignment horizontal="right" vertical="center"/>
    </xf>
    <xf numFmtId="4" fontId="6" fillId="12" borderId="1" applyNumberFormat="0" applyProtection="0">
      <alignment horizontal="right" vertical="center"/>
    </xf>
    <xf numFmtId="4" fontId="6" fillId="13" borderId="1" applyNumberFormat="0" applyProtection="0">
      <alignment horizontal="right" vertical="center"/>
    </xf>
    <xf numFmtId="4" fontId="4" fillId="14" borderId="2" applyNumberFormat="0" applyProtection="0">
      <alignment horizontal="left" vertical="center" indent="1"/>
    </xf>
    <xf numFmtId="4" fontId="6" fillId="15" borderId="0" applyNumberFormat="0" applyProtection="0">
      <alignment horizontal="left" indent="1"/>
    </xf>
    <xf numFmtId="4" fontId="7" fillId="16" borderId="0" applyNumberFormat="0" applyProtection="0">
      <alignment horizontal="left" vertical="center" indent="1"/>
    </xf>
    <xf numFmtId="4" fontId="6" fillId="17" borderId="1" applyNumberFormat="0" applyProtection="0">
      <alignment horizontal="right" vertical="center"/>
    </xf>
    <xf numFmtId="4" fontId="11" fillId="18" borderId="0" applyNumberFormat="0" applyProtection="0">
      <alignment horizontal="left" indent="1"/>
    </xf>
    <xf numFmtId="4" fontId="10" fillId="19" borderId="0" applyNumberFormat="0" applyProtection="0"/>
    <xf numFmtId="0" fontId="3" fillId="16" borderId="1" applyNumberFormat="0" applyProtection="0">
      <alignment horizontal="left" vertical="center" indent="1"/>
    </xf>
    <xf numFmtId="0" fontId="3" fillId="16" borderId="1" applyNumberFormat="0" applyProtection="0">
      <alignment horizontal="left" vertical="top" indent="1"/>
    </xf>
    <xf numFmtId="0" fontId="3" fillId="4" borderId="1" applyNumberFormat="0" applyProtection="0">
      <alignment horizontal="left" vertical="center" indent="1"/>
    </xf>
    <xf numFmtId="0" fontId="3" fillId="4" borderId="1" applyNumberFormat="0" applyProtection="0">
      <alignment horizontal="left" vertical="top" indent="1"/>
    </xf>
    <xf numFmtId="0" fontId="3" fillId="20" borderId="1" applyNumberFormat="0" applyProtection="0">
      <alignment horizontal="left" vertical="center" indent="1"/>
    </xf>
    <xf numFmtId="0" fontId="3" fillId="20" borderId="1" applyNumberFormat="0" applyProtection="0">
      <alignment horizontal="left" vertical="top" indent="1"/>
    </xf>
    <xf numFmtId="0" fontId="3" fillId="21" borderId="1" applyNumberFormat="0" applyProtection="0">
      <alignment horizontal="left" vertical="center" indent="1"/>
    </xf>
    <xf numFmtId="0" fontId="3" fillId="21" borderId="1" applyNumberFormat="0" applyProtection="0">
      <alignment horizontal="left" vertical="top" indent="1"/>
    </xf>
    <xf numFmtId="4" fontId="6" fillId="22" borderId="1" applyNumberFormat="0" applyProtection="0">
      <alignment vertical="center"/>
    </xf>
    <xf numFmtId="4" fontId="8" fillId="22" borderId="1" applyNumberFormat="0" applyProtection="0">
      <alignment vertical="center"/>
    </xf>
    <xf numFmtId="4" fontId="6" fillId="22" borderId="1" applyNumberFormat="0" applyProtection="0">
      <alignment horizontal="left" vertical="center" indent="1"/>
    </xf>
    <xf numFmtId="0" fontId="6" fillId="22" borderId="1" applyNumberFormat="0" applyProtection="0">
      <alignment horizontal="left" vertical="top" indent="1"/>
    </xf>
    <xf numFmtId="4" fontId="6" fillId="0" borderId="1" applyNumberFormat="0" applyProtection="0">
      <alignment horizontal="right" vertical="center"/>
    </xf>
    <xf numFmtId="4" fontId="8" fillId="15" borderId="1" applyNumberFormat="0" applyProtection="0">
      <alignment horizontal="right" vertical="center"/>
    </xf>
    <xf numFmtId="4" fontId="6" fillId="0" borderId="1" applyNumberFormat="0" applyProtection="0">
      <alignment horizontal="left" vertical="center" indent="1"/>
    </xf>
    <xf numFmtId="0" fontId="6" fillId="4" borderId="1" applyNumberFormat="0" applyProtection="0">
      <alignment horizontal="left" vertical="top"/>
    </xf>
    <xf numFmtId="4" fontId="12" fillId="23" borderId="0" applyNumberFormat="0" applyProtection="0">
      <alignment horizontal="left"/>
    </xf>
    <xf numFmtId="4" fontId="9" fillId="15" borderId="1" applyNumberFormat="0" applyProtection="0">
      <alignment horizontal="right" vertical="center"/>
    </xf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78">
    <xf numFmtId="0" fontId="0" fillId="0" borderId="0" xfId="0"/>
    <xf numFmtId="37" fontId="13" fillId="0" borderId="39" xfId="0" applyNumberFormat="1" applyFont="1" applyBorder="1"/>
    <xf numFmtId="37" fontId="13" fillId="0" borderId="32" xfId="0" applyNumberFormat="1" applyFont="1" applyBorder="1"/>
    <xf numFmtId="37" fontId="13" fillId="0" borderId="9" xfId="0" applyNumberFormat="1" applyFont="1" applyBorder="1"/>
    <xf numFmtId="37" fontId="13" fillId="0" borderId="10" xfId="0" applyNumberFormat="1" applyFont="1" applyFill="1" applyBorder="1"/>
    <xf numFmtId="37" fontId="13" fillId="0" borderId="21" xfId="0" applyNumberFormat="1" applyFont="1" applyFill="1" applyBorder="1"/>
    <xf numFmtId="37" fontId="13" fillId="0" borderId="11" xfId="0" applyNumberFormat="1" applyFont="1" applyFill="1" applyBorder="1"/>
    <xf numFmtId="37" fontId="13" fillId="25" borderId="10" xfId="0" applyNumberFormat="1" applyFont="1" applyFill="1" applyBorder="1"/>
    <xf numFmtId="37" fontId="13" fillId="25" borderId="11" xfId="0" applyNumberFormat="1" applyFont="1" applyFill="1" applyBorder="1"/>
    <xf numFmtId="37" fontId="13" fillId="25" borderId="21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37" fontId="13" fillId="0" borderId="0" xfId="0" applyNumberFormat="1" applyFont="1" applyAlignment="1">
      <alignment horizontal="center"/>
    </xf>
    <xf numFmtId="0" fontId="2" fillId="24" borderId="28" xfId="0" applyFont="1" applyFill="1" applyBorder="1" applyAlignment="1">
      <alignment horizontal="center"/>
    </xf>
    <xf numFmtId="0" fontId="2" fillId="24" borderId="31" xfId="0" applyFont="1" applyFill="1" applyBorder="1" applyAlignment="1">
      <alignment horizontal="center"/>
    </xf>
    <xf numFmtId="0" fontId="2" fillId="24" borderId="31" xfId="0" applyFont="1" applyFill="1" applyBorder="1" applyAlignment="1"/>
    <xf numFmtId="37" fontId="13" fillId="0" borderId="26" xfId="0" applyNumberFormat="1" applyFont="1" applyBorder="1" applyAlignment="1">
      <alignment horizontal="center"/>
    </xf>
    <xf numFmtId="37" fontId="13" fillId="0" borderId="28" xfId="0" applyNumberFormat="1" applyFont="1" applyBorder="1" applyAlignment="1">
      <alignment horizontal="centerContinuous"/>
    </xf>
    <xf numFmtId="37" fontId="13" fillId="0" borderId="24" xfId="0" applyNumberFormat="1" applyFont="1" applyBorder="1" applyAlignment="1">
      <alignment horizontal="centerContinuous"/>
    </xf>
    <xf numFmtId="0" fontId="13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Continuous"/>
    </xf>
    <xf numFmtId="0" fontId="13" fillId="0" borderId="5" xfId="0" applyFont="1" applyBorder="1" applyAlignment="1">
      <alignment horizontal="centerContinuous"/>
    </xf>
    <xf numFmtId="37" fontId="13" fillId="0" borderId="7" xfId="0" applyNumberFormat="1" applyFont="1" applyBorder="1" applyAlignment="1">
      <alignment horizontal="center"/>
    </xf>
    <xf numFmtId="37" fontId="13" fillId="0" borderId="27" xfId="0" applyNumberFormat="1" applyFont="1" applyBorder="1" applyAlignment="1">
      <alignment horizontal="centerContinuous"/>
    </xf>
    <xf numFmtId="37" fontId="2" fillId="0" borderId="25" xfId="0" applyNumberFormat="1" applyFont="1" applyBorder="1" applyAlignment="1">
      <alignment horizontal="centerContinuous"/>
    </xf>
    <xf numFmtId="0" fontId="13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3" xfId="0" applyFont="1" applyBorder="1" applyAlignment="1"/>
    <xf numFmtId="37" fontId="13" fillId="0" borderId="8" xfId="0" applyNumberFormat="1" applyFont="1" applyBorder="1" applyAlignment="1">
      <alignment horizontal="center"/>
    </xf>
    <xf numFmtId="37" fontId="13" fillId="0" borderId="17" xfId="0" applyNumberFormat="1" applyFont="1" applyBorder="1" applyAlignment="1">
      <alignment horizontal="centerContinuous"/>
    </xf>
    <xf numFmtId="37" fontId="2" fillId="0" borderId="18" xfId="0" applyNumberFormat="1" applyFont="1" applyBorder="1" applyAlignment="1">
      <alignment horizontal="centerContinuous"/>
    </xf>
    <xf numFmtId="0" fontId="2" fillId="0" borderId="9" xfId="37" quotePrefix="1" applyNumberFormat="1" applyFont="1" applyFill="1" applyBorder="1" applyAlignment="1" applyProtection="1">
      <alignment horizontal="center"/>
      <protection locked="0"/>
    </xf>
    <xf numFmtId="0" fontId="2" fillId="0" borderId="9" xfId="37" quotePrefix="1" applyNumberFormat="1" applyFont="1" applyFill="1" applyBorder="1" applyAlignment="1" applyProtection="1">
      <protection locked="0"/>
    </xf>
    <xf numFmtId="37" fontId="13" fillId="0" borderId="9" xfId="42" applyNumberFormat="1" applyFont="1" applyFill="1" applyBorder="1" applyAlignment="1" applyProtection="1">
      <protection locked="0"/>
    </xf>
    <xf numFmtId="37" fontId="13" fillId="0" borderId="36" xfId="42" applyNumberFormat="1" applyFont="1" applyFill="1" applyBorder="1" applyAlignment="1" applyProtection="1">
      <alignment horizontal="right"/>
      <protection locked="0"/>
    </xf>
    <xf numFmtId="37" fontId="2" fillId="0" borderId="37" xfId="42" applyNumberFormat="1" applyFont="1" applyFill="1" applyBorder="1" applyAlignment="1" applyProtection="1">
      <protection locked="0"/>
    </xf>
    <xf numFmtId="37" fontId="13" fillId="0" borderId="37" xfId="42" applyNumberFormat="1" applyFont="1" applyFill="1" applyBorder="1" applyAlignment="1" applyProtection="1">
      <protection locked="0"/>
    </xf>
    <xf numFmtId="0" fontId="2" fillId="0" borderId="10" xfId="37" quotePrefix="1" applyNumberFormat="1" applyFont="1" applyFill="1" applyBorder="1" applyAlignment="1" applyProtection="1">
      <alignment horizontal="center"/>
      <protection locked="0"/>
    </xf>
    <xf numFmtId="0" fontId="2" fillId="0" borderId="10" xfId="37" quotePrefix="1" applyNumberFormat="1" applyFont="1" applyFill="1" applyBorder="1" applyAlignment="1" applyProtection="1">
      <protection locked="0"/>
    </xf>
    <xf numFmtId="0" fontId="2" fillId="0" borderId="10" xfId="37" applyNumberFormat="1" applyFont="1" applyFill="1" applyBorder="1" applyAlignment="1" applyProtection="1">
      <alignment horizontal="center"/>
      <protection locked="0"/>
    </xf>
    <xf numFmtId="37" fontId="13" fillId="0" borderId="10" xfId="42" applyNumberFormat="1" applyFont="1" applyFill="1" applyBorder="1" applyAlignment="1" applyProtection="1">
      <protection locked="0"/>
    </xf>
    <xf numFmtId="37" fontId="13" fillId="0" borderId="22" xfId="42" quotePrefix="1" applyNumberFormat="1" applyFont="1" applyFill="1" applyBorder="1" applyAlignment="1" applyProtection="1">
      <alignment horizontal="right"/>
      <protection locked="0"/>
    </xf>
    <xf numFmtId="37" fontId="2" fillId="0" borderId="23" xfId="42" applyNumberFormat="1" applyFont="1" applyFill="1" applyBorder="1" applyAlignment="1" applyProtection="1">
      <protection locked="0"/>
    </xf>
    <xf numFmtId="37" fontId="13" fillId="0" borderId="22" xfId="42" applyNumberFormat="1" applyFont="1" applyFill="1" applyBorder="1" applyAlignment="1" applyProtection="1">
      <alignment horizontal="right"/>
      <protection locked="0"/>
    </xf>
    <xf numFmtId="37" fontId="13" fillId="0" borderId="23" xfId="42" applyNumberFormat="1" applyFont="1" applyFill="1" applyBorder="1" applyAlignment="1" applyProtection="1">
      <protection locked="0"/>
    </xf>
    <xf numFmtId="0" fontId="2" fillId="0" borderId="0" xfId="2" applyFont="1" applyAlignment="1"/>
    <xf numFmtId="0" fontId="2" fillId="0" borderId="10" xfId="37" applyNumberFormat="1" applyFont="1" applyFill="1" applyBorder="1" applyAlignment="1" applyProtection="1">
      <protection locked="0"/>
    </xf>
    <xf numFmtId="0" fontId="2" fillId="25" borderId="11" xfId="37" quotePrefix="1" applyNumberFormat="1" applyFont="1" applyFill="1" applyBorder="1" applyAlignment="1" applyProtection="1">
      <alignment horizontal="center"/>
      <protection locked="0"/>
    </xf>
    <xf numFmtId="0" fontId="2" fillId="25" borderId="11" xfId="37" applyNumberFormat="1" applyFont="1" applyFill="1" applyBorder="1" applyAlignment="1" applyProtection="1">
      <protection locked="0"/>
    </xf>
    <xf numFmtId="0" fontId="2" fillId="25" borderId="11" xfId="37" applyNumberFormat="1" applyFont="1" applyFill="1" applyBorder="1" applyAlignment="1" applyProtection="1">
      <alignment horizontal="center"/>
      <protection locked="0"/>
    </xf>
    <xf numFmtId="37" fontId="13" fillId="25" borderId="11" xfId="42" applyNumberFormat="1" applyFont="1" applyFill="1" applyBorder="1" applyAlignment="1" applyProtection="1">
      <protection locked="0"/>
    </xf>
    <xf numFmtId="37" fontId="13" fillId="25" borderId="15" xfId="42" quotePrefix="1" applyNumberFormat="1" applyFont="1" applyFill="1" applyBorder="1" applyAlignment="1" applyProtection="1">
      <alignment horizontal="right"/>
      <protection locked="0"/>
    </xf>
    <xf numFmtId="37" fontId="2" fillId="25" borderId="16" xfId="42" applyNumberFormat="1" applyFont="1" applyFill="1" applyBorder="1" applyAlignment="1" applyProtection="1">
      <protection locked="0"/>
    </xf>
    <xf numFmtId="37" fontId="13" fillId="25" borderId="15" xfId="42" applyNumberFormat="1" applyFont="1" applyFill="1" applyBorder="1" applyAlignment="1" applyProtection="1">
      <alignment horizontal="right"/>
      <protection locked="0"/>
    </xf>
    <xf numFmtId="37" fontId="13" fillId="25" borderId="16" xfId="42" applyNumberFormat="1" applyFont="1" applyFill="1" applyBorder="1" applyAlignment="1" applyProtection="1">
      <protection locked="0"/>
    </xf>
    <xf numFmtId="0" fontId="13" fillId="0" borderId="4" xfId="37" applyNumberFormat="1" applyFont="1" applyFill="1" applyBorder="1" applyAlignment="1" applyProtection="1">
      <protection locked="0"/>
    </xf>
    <xf numFmtId="0" fontId="13" fillId="0" borderId="6" xfId="37" quotePrefix="1" applyNumberFormat="1" applyFont="1" applyFill="1" applyBorder="1" applyAlignment="1" applyProtection="1">
      <protection locked="0"/>
    </xf>
    <xf numFmtId="0" fontId="13" fillId="0" borderId="5" xfId="37" quotePrefix="1" applyNumberFormat="1" applyFont="1" applyFill="1" applyBorder="1" applyAlignment="1" applyProtection="1">
      <protection locked="0"/>
    </xf>
    <xf numFmtId="37" fontId="13" fillId="0" borderId="3" xfId="42" applyNumberFormat="1" applyFont="1" applyFill="1" applyBorder="1" applyAlignment="1" applyProtection="1">
      <protection locked="0"/>
    </xf>
    <xf numFmtId="37" fontId="13" fillId="0" borderId="4" xfId="42" applyNumberFormat="1" applyFont="1" applyFill="1" applyBorder="1" applyAlignment="1" applyProtection="1">
      <alignment horizontal="right"/>
      <protection locked="0"/>
    </xf>
    <xf numFmtId="37" fontId="13" fillId="0" borderId="5" xfId="42" applyNumberFormat="1" applyFont="1" applyFill="1" applyBorder="1" applyAlignment="1" applyProtection="1">
      <protection locked="0"/>
    </xf>
    <xf numFmtId="37" fontId="13" fillId="0" borderId="28" xfId="42" applyNumberFormat="1" applyFont="1" applyFill="1" applyBorder="1" applyAlignment="1" applyProtection="1">
      <alignment horizontal="right"/>
      <protection locked="0"/>
    </xf>
    <xf numFmtId="37" fontId="13" fillId="0" borderId="24" xfId="42" applyNumberFormat="1" applyFont="1" applyFill="1" applyBorder="1" applyAlignment="1" applyProtection="1">
      <protection locked="0"/>
    </xf>
    <xf numFmtId="0" fontId="2" fillId="0" borderId="9" xfId="37" applyNumberFormat="1" applyFont="1" applyFill="1" applyBorder="1" applyAlignment="1" applyProtection="1">
      <alignment horizontal="center"/>
      <protection locked="0"/>
    </xf>
    <xf numFmtId="37" fontId="13" fillId="0" borderId="36" xfId="42" quotePrefix="1" applyNumberFormat="1" applyFont="1" applyFill="1" applyBorder="1" applyAlignment="1" applyProtection="1">
      <alignment horizontal="right"/>
      <protection locked="0"/>
    </xf>
    <xf numFmtId="0" fontId="2" fillId="0" borderId="10" xfId="37" quotePrefix="1" applyNumberFormat="1" applyFont="1" applyFill="1" applyBorder="1" applyAlignment="1">
      <alignment horizontal="center"/>
    </xf>
    <xf numFmtId="0" fontId="2" fillId="0" borderId="10" xfId="37" quotePrefix="1" applyNumberFormat="1" applyFont="1" applyFill="1" applyBorder="1" applyAlignment="1"/>
    <xf numFmtId="37" fontId="13" fillId="0" borderId="10" xfId="42" applyNumberFormat="1" applyFont="1" applyFill="1" applyBorder="1" applyAlignment="1"/>
    <xf numFmtId="37" fontId="13" fillId="0" borderId="22" xfId="42" applyNumberFormat="1" applyFont="1" applyFill="1" applyBorder="1" applyAlignment="1">
      <alignment horizontal="right"/>
    </xf>
    <xf numFmtId="37" fontId="2" fillId="0" borderId="23" xfId="42" applyNumberFormat="1" applyFont="1" applyFill="1" applyBorder="1" applyAlignment="1"/>
    <xf numFmtId="37" fontId="13" fillId="0" borderId="23" xfId="42" applyNumberFormat="1" applyFont="1" applyFill="1" applyBorder="1" applyAlignment="1"/>
    <xf numFmtId="0" fontId="2" fillId="25" borderId="10" xfId="37" quotePrefix="1" applyNumberFormat="1" applyFont="1" applyFill="1" applyBorder="1" applyAlignment="1">
      <alignment horizontal="center"/>
    </xf>
    <xf numFmtId="0" fontId="2" fillId="25" borderId="10" xfId="37" quotePrefix="1" applyNumberFormat="1" applyFont="1" applyFill="1" applyBorder="1" applyAlignment="1"/>
    <xf numFmtId="37" fontId="13" fillId="25" borderId="10" xfId="42" applyNumberFormat="1" applyFont="1" applyFill="1" applyBorder="1" applyAlignment="1"/>
    <xf numFmtId="37" fontId="13" fillId="25" borderId="22" xfId="42" quotePrefix="1" applyNumberFormat="1" applyFont="1" applyFill="1" applyBorder="1" applyAlignment="1">
      <alignment horizontal="right"/>
    </xf>
    <xf numFmtId="37" fontId="2" fillId="25" borderId="23" xfId="42" applyNumberFormat="1" applyFont="1" applyFill="1" applyBorder="1" applyAlignment="1"/>
    <xf numFmtId="37" fontId="13" fillId="25" borderId="22" xfId="42" applyNumberFormat="1" applyFont="1" applyFill="1" applyBorder="1" applyAlignment="1">
      <alignment horizontal="right"/>
    </xf>
    <xf numFmtId="37" fontId="13" fillId="25" borderId="23" xfId="42" applyNumberFormat="1" applyFont="1" applyFill="1" applyBorder="1" applyAlignment="1"/>
    <xf numFmtId="37" fontId="13" fillId="0" borderId="22" xfId="42" quotePrefix="1" applyNumberFormat="1" applyFont="1" applyFill="1" applyBorder="1" applyAlignment="1">
      <alignment horizontal="right"/>
    </xf>
    <xf numFmtId="0" fontId="2" fillId="0" borderId="10" xfId="37" applyNumberFormat="1" applyFont="1" applyFill="1" applyBorder="1" applyAlignment="1"/>
    <xf numFmtId="0" fontId="2" fillId="0" borderId="10" xfId="37" applyNumberFormat="1" applyFont="1" applyFill="1" applyBorder="1" applyAlignment="1">
      <alignment horizontal="center"/>
    </xf>
    <xf numFmtId="0" fontId="2" fillId="0" borderId="11" xfId="37" quotePrefix="1" applyNumberFormat="1" applyFont="1" applyFill="1" applyBorder="1" applyAlignment="1" applyProtection="1">
      <alignment horizontal="center"/>
      <protection locked="0"/>
    </xf>
    <xf numFmtId="0" fontId="2" fillId="0" borderId="11" xfId="37" quotePrefix="1" applyNumberFormat="1" applyFont="1" applyFill="1" applyBorder="1" applyAlignment="1">
      <alignment horizontal="center"/>
    </xf>
    <xf numFmtId="0" fontId="2" fillId="0" borderId="11" xfId="37" applyNumberFormat="1" applyFont="1" applyFill="1" applyBorder="1" applyAlignment="1"/>
    <xf numFmtId="0" fontId="2" fillId="0" borderId="11" xfId="37" applyNumberFormat="1" applyFont="1" applyFill="1" applyBorder="1" applyAlignment="1">
      <alignment horizontal="center"/>
    </xf>
    <xf numFmtId="37" fontId="13" fillId="0" borderId="11" xfId="42" applyNumberFormat="1" applyFont="1" applyFill="1" applyBorder="1" applyAlignment="1"/>
    <xf numFmtId="37" fontId="13" fillId="0" borderId="15" xfId="42" applyNumberFormat="1" applyFont="1" applyFill="1" applyBorder="1" applyAlignment="1">
      <alignment horizontal="right"/>
    </xf>
    <xf numFmtId="37" fontId="2" fillId="0" borderId="16" xfId="42" applyNumberFormat="1" applyFont="1" applyFill="1" applyBorder="1" applyAlignment="1"/>
    <xf numFmtId="37" fontId="13" fillId="0" borderId="16" xfId="42" applyNumberFormat="1" applyFont="1" applyFill="1" applyBorder="1" applyAlignment="1"/>
    <xf numFmtId="37" fontId="13" fillId="0" borderId="28" xfId="42" quotePrefix="1" applyNumberFormat="1" applyFont="1" applyFill="1" applyBorder="1" applyAlignment="1" applyProtection="1">
      <alignment horizontal="right"/>
      <protection locked="0"/>
    </xf>
    <xf numFmtId="0" fontId="14" fillId="0" borderId="4" xfId="0" applyFont="1" applyBorder="1"/>
    <xf numFmtId="164" fontId="14" fillId="0" borderId="6" xfId="41" applyNumberFormat="1" applyFont="1" applyBorder="1" applyAlignment="1">
      <alignment horizontal="right"/>
    </xf>
    <xf numFmtId="0" fontId="2" fillId="0" borderId="5" xfId="0" applyFont="1" applyBorder="1" applyAlignment="1"/>
    <xf numFmtId="0" fontId="14" fillId="0" borderId="3" xfId="0" applyFont="1" applyBorder="1" applyAlignment="1">
      <alignment horizontal="center"/>
    </xf>
    <xf numFmtId="37" fontId="14" fillId="0" borderId="3" xfId="0" applyNumberFormat="1" applyFont="1" applyBorder="1" applyAlignment="1">
      <alignment horizontal="center"/>
    </xf>
    <xf numFmtId="37" fontId="14" fillId="0" borderId="0" xfId="0" applyNumberFormat="1" applyFont="1" applyBorder="1" applyAlignment="1">
      <alignment horizontal="center"/>
    </xf>
    <xf numFmtId="0" fontId="15" fillId="0" borderId="13" xfId="0" applyFont="1" applyBorder="1"/>
    <xf numFmtId="164" fontId="15" fillId="0" borderId="19" xfId="41" applyNumberFormat="1" applyFont="1" applyBorder="1" applyAlignment="1">
      <alignment horizontal="right"/>
    </xf>
    <xf numFmtId="0" fontId="2" fillId="0" borderId="14" xfId="0" applyFont="1" applyBorder="1" applyAlignment="1"/>
    <xf numFmtId="165" fontId="15" fillId="0" borderId="9" xfId="1" applyNumberFormat="1" applyFont="1" applyBorder="1" applyAlignment="1"/>
    <xf numFmtId="165" fontId="15" fillId="0" borderId="9" xfId="1" applyNumberFormat="1" applyFont="1" applyBorder="1"/>
    <xf numFmtId="165" fontId="15" fillId="0" borderId="0" xfId="1" applyNumberFormat="1" applyFont="1" applyBorder="1"/>
    <xf numFmtId="37" fontId="15" fillId="0" borderId="0" xfId="1" applyNumberFormat="1" applyFont="1" applyBorder="1"/>
    <xf numFmtId="0" fontId="15" fillId="0" borderId="15" xfId="0" applyFont="1" applyBorder="1"/>
    <xf numFmtId="164" fontId="15" fillId="0" borderId="20" xfId="41" applyNumberFormat="1" applyFont="1" applyBorder="1" applyAlignment="1">
      <alignment horizontal="right"/>
    </xf>
    <xf numFmtId="0" fontId="2" fillId="0" borderId="16" xfId="0" applyFont="1" applyBorder="1" applyAlignment="1"/>
    <xf numFmtId="165" fontId="15" fillId="0" borderId="11" xfId="1" applyNumberFormat="1" applyFont="1" applyBorder="1" applyAlignment="1"/>
    <xf numFmtId="165" fontId="15" fillId="0" borderId="11" xfId="1" applyNumberFormat="1" applyFont="1" applyBorder="1"/>
    <xf numFmtId="165" fontId="14" fillId="0" borderId="3" xfId="0" applyNumberFormat="1" applyFont="1" applyBorder="1" applyAlignment="1"/>
    <xf numFmtId="165" fontId="14" fillId="0" borderId="3" xfId="1" applyNumberFormat="1" applyFont="1" applyBorder="1" applyAlignment="1"/>
    <xf numFmtId="165" fontId="14" fillId="0" borderId="0" xfId="1" applyNumberFormat="1" applyFont="1" applyBorder="1" applyAlignment="1"/>
    <xf numFmtId="37" fontId="14" fillId="0" borderId="0" xfId="0" applyNumberFormat="1" applyFont="1" applyBorder="1" applyAlignment="1"/>
    <xf numFmtId="37" fontId="2" fillId="0" borderId="0" xfId="0" applyNumberFormat="1" applyFont="1" applyAlignment="1"/>
    <xf numFmtId="0" fontId="13" fillId="0" borderId="6" xfId="37" quotePrefix="1" applyNumberFormat="1" applyFont="1" applyFill="1" applyBorder="1" applyAlignment="1" applyProtection="1">
      <alignment horizontal="center"/>
      <protection locked="0"/>
    </xf>
    <xf numFmtId="0" fontId="13" fillId="0" borderId="5" xfId="37" quotePrefix="1" applyNumberFormat="1" applyFont="1" applyFill="1" applyBorder="1" applyAlignment="1" applyProtection="1">
      <alignment horizontal="center"/>
      <protection locked="0"/>
    </xf>
    <xf numFmtId="0" fontId="13" fillId="0" borderId="4" xfId="0" applyFont="1" applyBorder="1"/>
    <xf numFmtId="164" fontId="13" fillId="0" borderId="6" xfId="41" applyNumberFormat="1" applyFont="1" applyBorder="1" applyAlignment="1">
      <alignment horizontal="right"/>
    </xf>
    <xf numFmtId="37" fontId="13" fillId="0" borderId="3" xfId="0" applyNumberFormat="1" applyFont="1" applyBorder="1" applyAlignment="1">
      <alignment horizontal="center"/>
    </xf>
    <xf numFmtId="37" fontId="13" fillId="0" borderId="0" xfId="0" applyNumberFormat="1" applyFont="1" applyBorder="1" applyAlignment="1">
      <alignment horizontal="center"/>
    </xf>
    <xf numFmtId="0" fontId="2" fillId="0" borderId="13" xfId="0" applyFont="1" applyBorder="1"/>
    <xf numFmtId="164" fontId="2" fillId="0" borderId="19" xfId="41" applyNumberFormat="1" applyFont="1" applyBorder="1" applyAlignment="1">
      <alignment horizontal="right"/>
    </xf>
    <xf numFmtId="165" fontId="2" fillId="0" borderId="9" xfId="1" applyNumberFormat="1" applyFont="1" applyBorder="1" applyAlignment="1"/>
    <xf numFmtId="165" fontId="2" fillId="0" borderId="9" xfId="1" applyNumberFormat="1" applyFont="1" applyBorder="1"/>
    <xf numFmtId="165" fontId="2" fillId="0" borderId="0" xfId="1" applyNumberFormat="1" applyFont="1" applyBorder="1"/>
    <xf numFmtId="37" fontId="2" fillId="0" borderId="0" xfId="1" applyNumberFormat="1" applyFont="1" applyBorder="1"/>
    <xf numFmtId="0" fontId="2" fillId="0" borderId="15" xfId="0" applyFont="1" applyBorder="1"/>
    <xf numFmtId="164" fontId="2" fillId="0" borderId="20" xfId="41" applyNumberFormat="1" applyFont="1" applyBorder="1" applyAlignment="1">
      <alignment horizontal="right"/>
    </xf>
    <xf numFmtId="165" fontId="2" fillId="0" borderId="11" xfId="1" applyNumberFormat="1" applyFont="1" applyBorder="1" applyAlignment="1"/>
    <xf numFmtId="165" fontId="2" fillId="0" borderId="11" xfId="1" applyNumberFormat="1" applyFont="1" applyBorder="1"/>
    <xf numFmtId="165" fontId="13" fillId="0" borderId="3" xfId="0" applyNumberFormat="1" applyFont="1" applyBorder="1" applyAlignment="1"/>
    <xf numFmtId="165" fontId="13" fillId="0" borderId="3" xfId="1" applyNumberFormat="1" applyFont="1" applyBorder="1" applyAlignment="1"/>
    <xf numFmtId="165" fontId="13" fillId="0" borderId="0" xfId="1" applyNumberFormat="1" applyFont="1" applyBorder="1" applyAlignment="1"/>
    <xf numFmtId="37" fontId="13" fillId="0" borderId="0" xfId="0" applyNumberFormat="1" applyFont="1" applyBorder="1" applyAlignment="1"/>
    <xf numFmtId="37" fontId="13" fillId="0" borderId="15" xfId="42" quotePrefix="1" applyNumberFormat="1" applyFont="1" applyFill="1" applyBorder="1" applyAlignment="1">
      <alignment horizontal="right"/>
    </xf>
    <xf numFmtId="0" fontId="2" fillId="0" borderId="0" xfId="0" applyFont="1"/>
    <xf numFmtId="37" fontId="13" fillId="0" borderId="34" xfId="0" applyNumberFormat="1" applyFont="1" applyBorder="1" applyAlignment="1">
      <alignment horizontal="centerContinuous"/>
    </xf>
    <xf numFmtId="0" fontId="13" fillId="0" borderId="1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3" xfId="0" applyFont="1" applyBorder="1" applyAlignment="1"/>
    <xf numFmtId="37" fontId="13" fillId="0" borderId="12" xfId="0" applyNumberFormat="1" applyFont="1" applyBorder="1" applyAlignment="1">
      <alignment horizontal="center"/>
    </xf>
    <xf numFmtId="37" fontId="13" fillId="0" borderId="18" xfId="0" applyNumberFormat="1" applyFont="1" applyBorder="1" applyAlignment="1">
      <alignment horizontal="centerContinuous"/>
    </xf>
    <xf numFmtId="37" fontId="13" fillId="0" borderId="9" xfId="35" applyNumberFormat="1" applyFont="1" applyFill="1" applyBorder="1" applyProtection="1">
      <alignment horizontal="right" vertical="center"/>
      <protection locked="0"/>
    </xf>
    <xf numFmtId="37" fontId="13" fillId="0" borderId="36" xfId="0" quotePrefix="1" applyNumberFormat="1" applyFont="1" applyBorder="1" applyAlignment="1">
      <alignment horizontal="right"/>
    </xf>
    <xf numFmtId="37" fontId="2" fillId="0" borderId="37" xfId="0" applyNumberFormat="1" applyFont="1" applyBorder="1"/>
    <xf numFmtId="37" fontId="13" fillId="0" borderId="10" xfId="35" applyNumberFormat="1" applyFont="1" applyFill="1" applyBorder="1" applyProtection="1">
      <alignment horizontal="right" vertical="center"/>
      <protection locked="0"/>
    </xf>
    <xf numFmtId="37" fontId="13" fillId="0" borderId="22" xfId="0" quotePrefix="1" applyNumberFormat="1" applyFont="1" applyBorder="1" applyAlignment="1">
      <alignment horizontal="right"/>
    </xf>
    <xf numFmtId="37" fontId="2" fillId="0" borderId="23" xfId="0" applyNumberFormat="1" applyFont="1" applyBorder="1"/>
    <xf numFmtId="37" fontId="13" fillId="0" borderId="22" xfId="0" applyNumberFormat="1" applyFont="1" applyBorder="1" applyAlignment="1">
      <alignment horizontal="right"/>
    </xf>
    <xf numFmtId="37" fontId="13" fillId="0" borderId="10" xfId="35" applyNumberFormat="1" applyFont="1" applyFill="1" applyBorder="1">
      <alignment horizontal="right" vertical="center"/>
    </xf>
    <xf numFmtId="37" fontId="13" fillId="25" borderId="10" xfId="35" applyNumberFormat="1" applyFont="1" applyFill="1" applyBorder="1" applyProtection="1">
      <alignment horizontal="right" vertical="center"/>
      <protection locked="0"/>
    </xf>
    <xf numFmtId="37" fontId="13" fillId="25" borderId="15" xfId="0" quotePrefix="1" applyNumberFormat="1" applyFont="1" applyFill="1" applyBorder="1" applyAlignment="1">
      <alignment horizontal="right"/>
    </xf>
    <xf numFmtId="37" fontId="2" fillId="25" borderId="23" xfId="0" applyNumberFormat="1" applyFont="1" applyFill="1" applyBorder="1"/>
    <xf numFmtId="0" fontId="13" fillId="0" borderId="38" xfId="37" applyNumberFormat="1" applyFont="1" applyFill="1" applyBorder="1" applyAlignment="1" applyProtection="1">
      <protection locked="0"/>
    </xf>
    <xf numFmtId="0" fontId="13" fillId="0" borderId="35" xfId="37" quotePrefix="1" applyNumberFormat="1" applyFont="1" applyFill="1" applyBorder="1" applyAlignment="1" applyProtection="1">
      <protection locked="0"/>
    </xf>
    <xf numFmtId="37" fontId="13" fillId="0" borderId="32" xfId="35" applyNumberFormat="1" applyFont="1" applyFill="1" applyBorder="1" applyProtection="1">
      <alignment horizontal="right" vertical="center"/>
      <protection locked="0"/>
    </xf>
    <xf numFmtId="37" fontId="13" fillId="0" borderId="38" xfId="0" applyNumberFormat="1" applyFont="1" applyBorder="1" applyAlignment="1">
      <alignment horizontal="right"/>
    </xf>
    <xf numFmtId="37" fontId="13" fillId="25" borderId="10" xfId="35" applyNumberFormat="1" applyFont="1" applyFill="1" applyBorder="1">
      <alignment horizontal="right" vertical="center"/>
    </xf>
    <xf numFmtId="37" fontId="13" fillId="25" borderId="22" xfId="0" quotePrefix="1" applyNumberFormat="1" applyFont="1" applyFill="1" applyBorder="1" applyAlignment="1">
      <alignment horizontal="right"/>
    </xf>
    <xf numFmtId="0" fontId="2" fillId="0" borderId="21" xfId="37" quotePrefix="1" applyNumberFormat="1" applyFont="1" applyFill="1" applyBorder="1" applyAlignment="1">
      <alignment horizontal="center"/>
    </xf>
    <xf numFmtId="0" fontId="2" fillId="0" borderId="21" xfId="37" applyNumberFormat="1" applyFont="1" applyFill="1" applyBorder="1" applyAlignment="1">
      <alignment horizontal="center"/>
    </xf>
    <xf numFmtId="37" fontId="13" fillId="0" borderId="21" xfId="35" applyNumberFormat="1" applyFont="1" applyFill="1" applyBorder="1">
      <alignment horizontal="right" vertical="center"/>
    </xf>
    <xf numFmtId="37" fontId="13" fillId="0" borderId="29" xfId="0" quotePrefix="1" applyNumberFormat="1" applyFont="1" applyBorder="1" applyAlignment="1">
      <alignment horizontal="right"/>
    </xf>
    <xf numFmtId="37" fontId="2" fillId="0" borderId="30" xfId="0" applyNumberFormat="1" applyFont="1" applyBorder="1"/>
    <xf numFmtId="0" fontId="2" fillId="0" borderId="21" xfId="37" applyNumberFormat="1" applyFont="1" applyFill="1" applyBorder="1" applyAlignment="1" applyProtection="1">
      <protection locked="0"/>
    </xf>
    <xf numFmtId="0" fontId="2" fillId="25" borderId="21" xfId="37" quotePrefix="1" applyNumberFormat="1" applyFont="1" applyFill="1" applyBorder="1" applyAlignment="1">
      <alignment horizontal="center"/>
    </xf>
    <xf numFmtId="0" fontId="2" fillId="25" borderId="21" xfId="37" applyNumberFormat="1" applyFont="1" applyFill="1" applyBorder="1" applyAlignment="1" applyProtection="1">
      <protection locked="0"/>
    </xf>
    <xf numFmtId="0" fontId="2" fillId="25" borderId="21" xfId="37" applyNumberFormat="1" applyFont="1" applyFill="1" applyBorder="1" applyAlignment="1">
      <alignment horizontal="center"/>
    </xf>
    <xf numFmtId="37" fontId="13" fillId="25" borderId="21" xfId="35" applyNumberFormat="1" applyFont="1" applyFill="1" applyBorder="1">
      <alignment horizontal="right" vertical="center"/>
    </xf>
    <xf numFmtId="37" fontId="13" fillId="25" borderId="29" xfId="0" quotePrefix="1" applyNumberFormat="1" applyFont="1" applyFill="1" applyBorder="1" applyAlignment="1">
      <alignment horizontal="right"/>
    </xf>
    <xf numFmtId="37" fontId="2" fillId="25" borderId="30" xfId="0" applyNumberFormat="1" applyFont="1" applyFill="1" applyBorder="1"/>
    <xf numFmtId="37" fontId="13" fillId="0" borderId="11" xfId="35" applyNumberFormat="1" applyFont="1" applyFill="1" applyBorder="1">
      <alignment horizontal="right" vertical="center"/>
    </xf>
    <xf numFmtId="37" fontId="13" fillId="0" borderId="15" xfId="0" applyNumberFormat="1" applyFont="1" applyBorder="1" applyAlignment="1">
      <alignment horizontal="right"/>
    </xf>
    <xf numFmtId="37" fontId="2" fillId="0" borderId="16" xfId="0" applyNumberFormat="1" applyFont="1" applyBorder="1"/>
    <xf numFmtId="0" fontId="2" fillId="0" borderId="35" xfId="37" quotePrefix="1" applyNumberFormat="1" applyFont="1" applyFill="1" applyBorder="1" applyAlignment="1" applyProtection="1">
      <alignment horizontal="center"/>
      <protection locked="0"/>
    </xf>
    <xf numFmtId="0" fontId="2" fillId="0" borderId="35" xfId="37" quotePrefix="1" applyNumberFormat="1" applyFont="1" applyFill="1" applyBorder="1" applyAlignment="1" applyProtection="1">
      <protection locked="0"/>
    </xf>
    <xf numFmtId="37" fontId="2" fillId="0" borderId="0" xfId="0" applyNumberFormat="1" applyFont="1"/>
    <xf numFmtId="37" fontId="13" fillId="25" borderId="11" xfId="35" applyNumberFormat="1" applyFont="1" applyFill="1" applyBorder="1" applyProtection="1">
      <alignment horizontal="right" vertical="center"/>
      <protection locked="0"/>
    </xf>
    <xf numFmtId="37" fontId="2" fillId="25" borderId="16" xfId="0" applyNumberFormat="1" applyFont="1" applyFill="1" applyBorder="1"/>
  </cellXfs>
  <cellStyles count="44">
    <cellStyle name="Comma 2" xfId="41"/>
    <cellStyle name="Comma 7" xfId="43"/>
    <cellStyle name="Currency 2" xfId="42"/>
    <cellStyle name="Normal" xfId="0" builtinId="0"/>
    <cellStyle name="Normal 2" xfId="2"/>
    <cellStyle name="Percent" xfId="1" builtinId="5"/>
    <cellStyle name="SAPBEXaggData" xfId="3"/>
    <cellStyle name="SAPBEXaggDataEmph" xfId="4"/>
    <cellStyle name="SAPBEXaggItem" xfId="5"/>
    <cellStyle name="SAPBEXaggItemX" xfId="6"/>
    <cellStyle name="SAPBEXchaText" xfId="7"/>
    <cellStyle name="SAPBEXexcBad7" xfId="8"/>
    <cellStyle name="SAPBEXexcBad8" xfId="9"/>
    <cellStyle name="SAPBEXexcBad9" xfId="10"/>
    <cellStyle name="SAPBEXexcCritical4" xfId="11"/>
    <cellStyle name="SAPBEXexcCritical5" xfId="12"/>
    <cellStyle name="SAPBEXexcCritical6" xfId="13"/>
    <cellStyle name="SAPBEXexcGood1" xfId="14"/>
    <cellStyle name="SAPBEXexcGood2" xfId="15"/>
    <cellStyle name="SAPBEXexcGood3" xfId="16"/>
    <cellStyle name="SAPBEXfilterDrill" xfId="17"/>
    <cellStyle name="SAPBEXfilterItem" xfId="18"/>
    <cellStyle name="SAPBEXfilterText" xfId="19"/>
    <cellStyle name="SAPBEXformats" xfId="20"/>
    <cellStyle name="SAPBEXheaderItem" xfId="21"/>
    <cellStyle name="SAPBEXheaderText" xfId="22"/>
    <cellStyle name="SAPBEXHLevel0" xfId="23"/>
    <cellStyle name="SAPBEXHLevel0X" xfId="24"/>
    <cellStyle name="SAPBEXHLevel1" xfId="25"/>
    <cellStyle name="SAPBEXHLevel1X" xfId="26"/>
    <cellStyle name="SAPBEXHLevel2" xfId="27"/>
    <cellStyle name="SAPBEXHLevel2X" xfId="28"/>
    <cellStyle name="SAPBEXHLevel3" xfId="29"/>
    <cellStyle name="SAPBEXHLevel3X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110"/>
  <sheetViews>
    <sheetView tabSelected="1" view="pageLayout" zoomScaleNormal="85" workbookViewId="0">
      <selection sqref="A1:XFD1048576"/>
    </sheetView>
  </sheetViews>
  <sheetFormatPr defaultRowHeight="12.75"/>
  <cols>
    <col min="1" max="2" width="15.7109375" style="10" customWidth="1"/>
    <col min="3" max="3" width="50.7109375" style="11" customWidth="1"/>
    <col min="4" max="4" width="15.7109375" style="10" customWidth="1"/>
    <col min="5" max="5" width="20.7109375" style="112" customWidth="1"/>
    <col min="6" max="6" width="5.7109375" style="112" customWidth="1"/>
    <col min="7" max="7" width="15.7109375" style="112" customWidth="1"/>
    <col min="8" max="8" width="20.7109375" style="112" customWidth="1"/>
    <col min="9" max="9" width="5.7109375" style="112" customWidth="1"/>
    <col min="10" max="10" width="15.7109375" style="112" customWidth="1"/>
    <col min="11" max="11" width="20.7109375" style="112" customWidth="1"/>
    <col min="12" max="16384" width="9.140625" style="11"/>
  </cols>
  <sheetData>
    <row r="1" spans="1:67">
      <c r="E1" s="12" t="s">
        <v>210</v>
      </c>
      <c r="F1" s="12"/>
      <c r="G1" s="12"/>
      <c r="H1" s="12"/>
      <c r="I1" s="12"/>
      <c r="J1" s="12"/>
      <c r="K1" s="12" t="s">
        <v>209</v>
      </c>
    </row>
    <row r="2" spans="1:67">
      <c r="E2" s="12" t="s">
        <v>208</v>
      </c>
      <c r="F2" s="12"/>
      <c r="G2" s="12"/>
      <c r="H2" s="12"/>
      <c r="I2" s="12"/>
      <c r="J2" s="12"/>
      <c r="K2" s="12" t="s">
        <v>211</v>
      </c>
    </row>
    <row r="3" spans="1:67">
      <c r="A3" s="13"/>
      <c r="B3" s="14"/>
      <c r="C3" s="15"/>
      <c r="D3" s="14"/>
      <c r="E3" s="16" t="s">
        <v>212</v>
      </c>
      <c r="F3" s="17" t="s">
        <v>213</v>
      </c>
      <c r="G3" s="18"/>
      <c r="H3" s="16" t="s">
        <v>385</v>
      </c>
      <c r="I3" s="17" t="s">
        <v>386</v>
      </c>
      <c r="J3" s="18"/>
      <c r="K3" s="16" t="s">
        <v>387</v>
      </c>
    </row>
    <row r="4" spans="1:67">
      <c r="A4" s="19" t="s">
        <v>0</v>
      </c>
      <c r="B4" s="20" t="s">
        <v>170</v>
      </c>
      <c r="C4" s="21"/>
      <c r="D4" s="19" t="s">
        <v>172</v>
      </c>
      <c r="E4" s="22"/>
      <c r="F4" s="23"/>
      <c r="G4" s="24"/>
      <c r="H4" s="22"/>
      <c r="I4" s="23" t="s">
        <v>182</v>
      </c>
      <c r="J4" s="24"/>
      <c r="K4" s="22"/>
    </row>
    <row r="5" spans="1:67">
      <c r="A5" s="25" t="s">
        <v>171</v>
      </c>
      <c r="B5" s="26" t="s">
        <v>168</v>
      </c>
      <c r="C5" s="27" t="s">
        <v>169</v>
      </c>
      <c r="D5" s="25" t="s">
        <v>173</v>
      </c>
      <c r="E5" s="28" t="s">
        <v>181</v>
      </c>
      <c r="F5" s="29" t="s">
        <v>384</v>
      </c>
      <c r="G5" s="30"/>
      <c r="H5" s="28" t="s">
        <v>183</v>
      </c>
      <c r="I5" s="29" t="s">
        <v>184</v>
      </c>
      <c r="J5" s="30"/>
      <c r="K5" s="28" t="s">
        <v>183</v>
      </c>
    </row>
    <row r="6" spans="1:67">
      <c r="A6" s="31" t="s">
        <v>129</v>
      </c>
      <c r="B6" s="31">
        <v>105100</v>
      </c>
      <c r="C6" s="32" t="s">
        <v>130</v>
      </c>
      <c r="D6" s="31" t="s">
        <v>2</v>
      </c>
      <c r="E6" s="33">
        <f>'DIT Expense (Flow-Through)'!E6-'DIT Expense (Normalized)'!E6</f>
        <v>0</v>
      </c>
      <c r="F6" s="34"/>
      <c r="G6" s="35">
        <f>'DIT Expense (Flow-Through)'!G6-'DIT Expense (Normalized)'!G6</f>
        <v>0</v>
      </c>
      <c r="H6" s="33">
        <f t="shared" ref="H6:H35" si="0">E6+G6</f>
        <v>0</v>
      </c>
      <c r="I6" s="34"/>
      <c r="J6" s="35">
        <f t="shared" ref="J6:J35" si="1">-ROUND(H6*$E$109,0)</f>
        <v>0</v>
      </c>
      <c r="K6" s="36">
        <f>H6+J6</f>
        <v>0</v>
      </c>
    </row>
    <row r="7" spans="1:67">
      <c r="A7" s="37" t="s">
        <v>1</v>
      </c>
      <c r="B7" s="37">
        <v>1051156</v>
      </c>
      <c r="C7" s="38" t="s">
        <v>379</v>
      </c>
      <c r="D7" s="39" t="s">
        <v>20</v>
      </c>
      <c r="E7" s="40">
        <f>'DIT Expense (Flow-Through)'!E7-'DIT Expense (Normalized)'!E7</f>
        <v>0</v>
      </c>
      <c r="F7" s="41" t="s">
        <v>185</v>
      </c>
      <c r="G7" s="42">
        <f>'DIT Expense (Flow-Through)'!G7-'DIT Expense (Normalized)'!G7</f>
        <v>-525562</v>
      </c>
      <c r="H7" s="40">
        <f t="shared" si="0"/>
        <v>-525562</v>
      </c>
      <c r="I7" s="41"/>
      <c r="J7" s="42">
        <f t="shared" si="1"/>
        <v>40867</v>
      </c>
      <c r="K7" s="40">
        <f t="shared" ref="K7:K35" si="2">H7+J7</f>
        <v>-484695</v>
      </c>
    </row>
    <row r="8" spans="1:67">
      <c r="A8" s="37" t="s">
        <v>129</v>
      </c>
      <c r="B8" s="37" t="s">
        <v>132</v>
      </c>
      <c r="C8" s="38" t="s">
        <v>133</v>
      </c>
      <c r="D8" s="37" t="s">
        <v>20</v>
      </c>
      <c r="E8" s="40">
        <f>'DIT Expense (Flow-Through)'!E8-'DIT Expense (Normalized)'!E8</f>
        <v>0</v>
      </c>
      <c r="F8" s="43"/>
      <c r="G8" s="42">
        <f>'DIT Expense (Flow-Through)'!G8-'DIT Expense (Normalized)'!G8</f>
        <v>0</v>
      </c>
      <c r="H8" s="40">
        <f t="shared" si="0"/>
        <v>0</v>
      </c>
      <c r="I8" s="43"/>
      <c r="J8" s="42">
        <f t="shared" si="1"/>
        <v>0</v>
      </c>
      <c r="K8" s="40">
        <f t="shared" si="2"/>
        <v>0</v>
      </c>
    </row>
    <row r="9" spans="1:67">
      <c r="A9" s="37" t="s">
        <v>129</v>
      </c>
      <c r="B9" s="37" t="s">
        <v>134</v>
      </c>
      <c r="C9" s="38" t="s">
        <v>5</v>
      </c>
      <c r="D9" s="37" t="s">
        <v>135</v>
      </c>
      <c r="E9" s="40">
        <f>'DIT Expense (Flow-Through)'!E9-'DIT Expense (Normalized)'!E9</f>
        <v>0</v>
      </c>
      <c r="F9" s="43"/>
      <c r="G9" s="42">
        <f>'DIT Expense (Flow-Through)'!G9-'DIT Expense (Normalized)'!G9</f>
        <v>0</v>
      </c>
      <c r="H9" s="40">
        <f t="shared" si="0"/>
        <v>0</v>
      </c>
      <c r="I9" s="43"/>
      <c r="J9" s="42">
        <f t="shared" si="1"/>
        <v>0</v>
      </c>
      <c r="K9" s="44">
        <f t="shared" si="2"/>
        <v>0</v>
      </c>
    </row>
    <row r="10" spans="1:67">
      <c r="A10" s="37" t="s">
        <v>129</v>
      </c>
      <c r="B10" s="37" t="s">
        <v>3</v>
      </c>
      <c r="C10" s="38" t="s">
        <v>136</v>
      </c>
      <c r="D10" s="37" t="s">
        <v>15</v>
      </c>
      <c r="E10" s="40">
        <f>'DIT Expense (Flow-Through)'!E10-'DIT Expense (Normalized)'!E10</f>
        <v>0</v>
      </c>
      <c r="F10" s="43"/>
      <c r="G10" s="42">
        <f>'DIT Expense (Flow-Through)'!G10-'DIT Expense (Normalized)'!G10</f>
        <v>0</v>
      </c>
      <c r="H10" s="40">
        <f t="shared" si="0"/>
        <v>0</v>
      </c>
      <c r="I10" s="43"/>
      <c r="J10" s="42">
        <f t="shared" si="1"/>
        <v>0</v>
      </c>
      <c r="K10" s="44">
        <f t="shared" si="2"/>
        <v>0</v>
      </c>
    </row>
    <row r="11" spans="1:67">
      <c r="A11" s="37" t="s">
        <v>1</v>
      </c>
      <c r="B11" s="37">
        <v>105122</v>
      </c>
      <c r="C11" s="38" t="s">
        <v>6</v>
      </c>
      <c r="D11" s="39" t="s">
        <v>7</v>
      </c>
      <c r="E11" s="40">
        <f>'DIT Expense (Flow-Through)'!E11-'DIT Expense (Normalized)'!E11</f>
        <v>0</v>
      </c>
      <c r="F11" s="43"/>
      <c r="G11" s="42">
        <f>'DIT Expense (Flow-Through)'!G11-'DIT Expense (Normalized)'!G11</f>
        <v>0</v>
      </c>
      <c r="H11" s="40">
        <f t="shared" si="0"/>
        <v>0</v>
      </c>
      <c r="I11" s="43"/>
      <c r="J11" s="42">
        <f t="shared" si="1"/>
        <v>0</v>
      </c>
      <c r="K11" s="44">
        <f t="shared" si="2"/>
        <v>0</v>
      </c>
    </row>
    <row r="12" spans="1:67">
      <c r="A12" s="37" t="s">
        <v>1</v>
      </c>
      <c r="B12" s="37">
        <v>105123</v>
      </c>
      <c r="C12" s="38" t="s">
        <v>8</v>
      </c>
      <c r="D12" s="39" t="s">
        <v>7</v>
      </c>
      <c r="E12" s="40">
        <f>'DIT Expense (Flow-Through)'!E12-'DIT Expense (Normalized)'!E12</f>
        <v>0</v>
      </c>
      <c r="F12" s="43"/>
      <c r="G12" s="42">
        <f>'DIT Expense (Flow-Through)'!G12-'DIT Expense (Normalized)'!G12</f>
        <v>0</v>
      </c>
      <c r="H12" s="40">
        <f t="shared" si="0"/>
        <v>0</v>
      </c>
      <c r="I12" s="43"/>
      <c r="J12" s="42">
        <f t="shared" si="1"/>
        <v>0</v>
      </c>
      <c r="K12" s="44">
        <f t="shared" si="2"/>
        <v>0</v>
      </c>
    </row>
    <row r="13" spans="1:67">
      <c r="A13" s="37" t="s">
        <v>129</v>
      </c>
      <c r="B13" s="37">
        <v>105123</v>
      </c>
      <c r="C13" s="38" t="s">
        <v>8</v>
      </c>
      <c r="D13" s="39" t="s">
        <v>7</v>
      </c>
      <c r="E13" s="40">
        <f>'DIT Expense (Flow-Through)'!E13-'DIT Expense (Normalized)'!E13</f>
        <v>0</v>
      </c>
      <c r="F13" s="43"/>
      <c r="G13" s="42">
        <f>'DIT Expense (Flow-Through)'!G13-'DIT Expense (Normalized)'!G13</f>
        <v>0</v>
      </c>
      <c r="H13" s="40">
        <f t="shared" si="0"/>
        <v>0</v>
      </c>
      <c r="I13" s="43"/>
      <c r="J13" s="42">
        <f t="shared" si="1"/>
        <v>0</v>
      </c>
      <c r="K13" s="44">
        <f t="shared" si="2"/>
        <v>0</v>
      </c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</row>
    <row r="14" spans="1:67">
      <c r="A14" s="37" t="s">
        <v>1</v>
      </c>
      <c r="B14" s="37" t="s">
        <v>9</v>
      </c>
      <c r="C14" s="38" t="s">
        <v>10</v>
      </c>
      <c r="D14" s="37" t="s">
        <v>11</v>
      </c>
      <c r="E14" s="40">
        <f>'DIT Expense (Flow-Through)'!E14-'DIT Expense (Normalized)'!E14</f>
        <v>0</v>
      </c>
      <c r="F14" s="43"/>
      <c r="G14" s="42">
        <f>'DIT Expense (Flow-Through)'!G14-'DIT Expense (Normalized)'!G14</f>
        <v>0</v>
      </c>
      <c r="H14" s="40">
        <f t="shared" si="0"/>
        <v>0</v>
      </c>
      <c r="I14" s="43"/>
      <c r="J14" s="42">
        <f t="shared" si="1"/>
        <v>0</v>
      </c>
      <c r="K14" s="44">
        <f t="shared" si="2"/>
        <v>0</v>
      </c>
    </row>
    <row r="15" spans="1:67">
      <c r="A15" s="37" t="s">
        <v>1</v>
      </c>
      <c r="B15" s="37" t="s">
        <v>13</v>
      </c>
      <c r="C15" s="38" t="s">
        <v>14</v>
      </c>
      <c r="D15" s="37" t="s">
        <v>15</v>
      </c>
      <c r="E15" s="40">
        <f>'DIT Expense (Flow-Through)'!E15-'DIT Expense (Normalized)'!E15</f>
        <v>0</v>
      </c>
      <c r="F15" s="43"/>
      <c r="G15" s="42">
        <f>'DIT Expense (Flow-Through)'!G15-'DIT Expense (Normalized)'!G15</f>
        <v>0</v>
      </c>
      <c r="H15" s="40">
        <f t="shared" si="0"/>
        <v>0</v>
      </c>
      <c r="I15" s="43"/>
      <c r="J15" s="42">
        <f t="shared" si="1"/>
        <v>0</v>
      </c>
      <c r="K15" s="44">
        <f t="shared" si="2"/>
        <v>0</v>
      </c>
    </row>
    <row r="16" spans="1:67">
      <c r="A16" s="37" t="s">
        <v>129</v>
      </c>
      <c r="B16" s="37" t="s">
        <v>137</v>
      </c>
      <c r="C16" s="38" t="s">
        <v>138</v>
      </c>
      <c r="D16" s="37" t="s">
        <v>138</v>
      </c>
      <c r="E16" s="40">
        <f>'DIT Expense (Flow-Through)'!E16-'DIT Expense (Normalized)'!E16</f>
        <v>0</v>
      </c>
      <c r="F16" s="43"/>
      <c r="G16" s="42">
        <f>'DIT Expense (Flow-Through)'!G16-'DIT Expense (Normalized)'!G16</f>
        <v>0</v>
      </c>
      <c r="H16" s="40">
        <f t="shared" si="0"/>
        <v>0</v>
      </c>
      <c r="I16" s="43"/>
      <c r="J16" s="42">
        <f t="shared" si="1"/>
        <v>0</v>
      </c>
      <c r="K16" s="44">
        <f t="shared" si="2"/>
        <v>0</v>
      </c>
    </row>
    <row r="17" spans="1:11">
      <c r="A17" s="37" t="s">
        <v>1</v>
      </c>
      <c r="B17" s="37">
        <v>105137</v>
      </c>
      <c r="C17" s="38" t="s">
        <v>12</v>
      </c>
      <c r="D17" s="39" t="s">
        <v>2</v>
      </c>
      <c r="E17" s="40">
        <f>'DIT Expense (Flow-Through)'!E17-'DIT Expense (Normalized)'!E17</f>
        <v>0</v>
      </c>
      <c r="F17" s="43"/>
      <c r="G17" s="42">
        <f>'DIT Expense (Flow-Through)'!G17-'DIT Expense (Normalized)'!G17</f>
        <v>0</v>
      </c>
      <c r="H17" s="40">
        <f t="shared" si="0"/>
        <v>0</v>
      </c>
      <c r="I17" s="43"/>
      <c r="J17" s="42">
        <f t="shared" si="1"/>
        <v>0</v>
      </c>
      <c r="K17" s="44">
        <f t="shared" si="2"/>
        <v>0</v>
      </c>
    </row>
    <row r="18" spans="1:11">
      <c r="A18" s="37" t="s">
        <v>129</v>
      </c>
      <c r="B18" s="37">
        <v>105140</v>
      </c>
      <c r="C18" s="38" t="s">
        <v>139</v>
      </c>
      <c r="D18" s="39" t="s">
        <v>37</v>
      </c>
      <c r="E18" s="40">
        <f>'DIT Expense (Flow-Through)'!E18-'DIT Expense (Normalized)'!E18</f>
        <v>0</v>
      </c>
      <c r="F18" s="43"/>
      <c r="G18" s="42">
        <f>'DIT Expense (Flow-Through)'!G18-'DIT Expense (Normalized)'!G18</f>
        <v>0</v>
      </c>
      <c r="H18" s="40">
        <f t="shared" si="0"/>
        <v>0</v>
      </c>
      <c r="I18" s="43"/>
      <c r="J18" s="42">
        <f t="shared" si="1"/>
        <v>0</v>
      </c>
      <c r="K18" s="44">
        <f t="shared" si="2"/>
        <v>0</v>
      </c>
    </row>
    <row r="19" spans="1:11">
      <c r="A19" s="37" t="s">
        <v>1</v>
      </c>
      <c r="B19" s="37" t="s">
        <v>16</v>
      </c>
      <c r="C19" s="38" t="s">
        <v>17</v>
      </c>
      <c r="D19" s="37" t="s">
        <v>18</v>
      </c>
      <c r="E19" s="40">
        <f>'DIT Expense (Flow-Through)'!E19-'DIT Expense (Normalized)'!E19</f>
        <v>0</v>
      </c>
      <c r="F19" s="43"/>
      <c r="G19" s="42">
        <f>'DIT Expense (Flow-Through)'!G19-'DIT Expense (Normalized)'!G19</f>
        <v>0</v>
      </c>
      <c r="H19" s="40">
        <f t="shared" si="0"/>
        <v>0</v>
      </c>
      <c r="I19" s="43"/>
      <c r="J19" s="42">
        <f t="shared" si="1"/>
        <v>0</v>
      </c>
      <c r="K19" s="44">
        <f t="shared" si="2"/>
        <v>0</v>
      </c>
    </row>
    <row r="20" spans="1:11">
      <c r="A20" s="37" t="s">
        <v>129</v>
      </c>
      <c r="B20" s="37" t="s">
        <v>140</v>
      </c>
      <c r="C20" s="38" t="s">
        <v>141</v>
      </c>
      <c r="D20" s="37" t="s">
        <v>18</v>
      </c>
      <c r="E20" s="40">
        <f>'DIT Expense (Flow-Through)'!E20-'DIT Expense (Normalized)'!E20</f>
        <v>0</v>
      </c>
      <c r="F20" s="43"/>
      <c r="G20" s="42">
        <f>'DIT Expense (Flow-Through)'!G20-'DIT Expense (Normalized)'!G20</f>
        <v>0</v>
      </c>
      <c r="H20" s="40">
        <f t="shared" si="0"/>
        <v>0</v>
      </c>
      <c r="I20" s="43"/>
      <c r="J20" s="42">
        <f t="shared" si="1"/>
        <v>0</v>
      </c>
      <c r="K20" s="44">
        <f t="shared" si="2"/>
        <v>0</v>
      </c>
    </row>
    <row r="21" spans="1:11">
      <c r="A21" s="37" t="s">
        <v>129</v>
      </c>
      <c r="B21" s="37">
        <v>105146</v>
      </c>
      <c r="C21" s="38" t="s">
        <v>142</v>
      </c>
      <c r="D21" s="39" t="s">
        <v>7</v>
      </c>
      <c r="E21" s="40">
        <f>'DIT Expense (Flow-Through)'!E21-'DIT Expense (Normalized)'!E21</f>
        <v>0</v>
      </c>
      <c r="F21" s="43"/>
      <c r="G21" s="42">
        <f>'DIT Expense (Flow-Through)'!G21-'DIT Expense (Normalized)'!G21</f>
        <v>0</v>
      </c>
      <c r="H21" s="40">
        <f t="shared" si="0"/>
        <v>0</v>
      </c>
      <c r="I21" s="43"/>
      <c r="J21" s="42">
        <f t="shared" si="1"/>
        <v>0</v>
      </c>
      <c r="K21" s="44">
        <f t="shared" si="2"/>
        <v>0</v>
      </c>
    </row>
    <row r="22" spans="1:11">
      <c r="A22" s="37" t="s">
        <v>1</v>
      </c>
      <c r="B22" s="37" t="s">
        <v>23</v>
      </c>
      <c r="C22" s="38" t="s">
        <v>24</v>
      </c>
      <c r="D22" s="37" t="s">
        <v>25</v>
      </c>
      <c r="E22" s="40">
        <f>'DIT Expense (Flow-Through)'!E22-'DIT Expense (Normalized)'!E22</f>
        <v>0</v>
      </c>
      <c r="F22" s="43"/>
      <c r="G22" s="42">
        <f>'DIT Expense (Flow-Through)'!G22-'DIT Expense (Normalized)'!G22</f>
        <v>0</v>
      </c>
      <c r="H22" s="40">
        <f t="shared" si="0"/>
        <v>0</v>
      </c>
      <c r="I22" s="43"/>
      <c r="J22" s="42">
        <f t="shared" si="1"/>
        <v>0</v>
      </c>
      <c r="K22" s="44">
        <f t="shared" si="2"/>
        <v>0</v>
      </c>
    </row>
    <row r="23" spans="1:11">
      <c r="A23" s="37" t="s">
        <v>129</v>
      </c>
      <c r="B23" s="37">
        <v>105152</v>
      </c>
      <c r="C23" s="38" t="s">
        <v>143</v>
      </c>
      <c r="D23" s="39" t="s">
        <v>25</v>
      </c>
      <c r="E23" s="40">
        <f>'DIT Expense (Flow-Through)'!E23-'DIT Expense (Normalized)'!E23</f>
        <v>0</v>
      </c>
      <c r="F23" s="43"/>
      <c r="G23" s="42">
        <f>'DIT Expense (Flow-Through)'!G23-'DIT Expense (Normalized)'!G23</f>
        <v>0</v>
      </c>
      <c r="H23" s="40">
        <f t="shared" si="0"/>
        <v>0</v>
      </c>
      <c r="I23" s="43"/>
      <c r="J23" s="42">
        <f t="shared" si="1"/>
        <v>0</v>
      </c>
      <c r="K23" s="44">
        <f t="shared" si="2"/>
        <v>0</v>
      </c>
    </row>
    <row r="24" spans="1:11">
      <c r="A24" s="37" t="s">
        <v>1</v>
      </c>
      <c r="B24" s="37" t="s">
        <v>26</v>
      </c>
      <c r="C24" s="38" t="s">
        <v>27</v>
      </c>
      <c r="D24" s="37" t="s">
        <v>28</v>
      </c>
      <c r="E24" s="40">
        <f>'DIT Expense (Flow-Through)'!E24-'DIT Expense (Normalized)'!E24</f>
        <v>0</v>
      </c>
      <c r="F24" s="43"/>
      <c r="G24" s="42">
        <f>'DIT Expense (Flow-Through)'!G24-'DIT Expense (Normalized)'!G24</f>
        <v>0</v>
      </c>
      <c r="H24" s="40">
        <f t="shared" si="0"/>
        <v>0</v>
      </c>
      <c r="I24" s="43"/>
      <c r="J24" s="42">
        <f t="shared" si="1"/>
        <v>0</v>
      </c>
      <c r="K24" s="44">
        <f t="shared" si="2"/>
        <v>0</v>
      </c>
    </row>
    <row r="25" spans="1:11">
      <c r="A25" s="37" t="s">
        <v>129</v>
      </c>
      <c r="B25" s="37">
        <v>105165</v>
      </c>
      <c r="C25" s="38" t="s">
        <v>27</v>
      </c>
      <c r="D25" s="39" t="s">
        <v>28</v>
      </c>
      <c r="E25" s="40">
        <f>'DIT Expense (Flow-Through)'!E25-'DIT Expense (Normalized)'!E25</f>
        <v>0</v>
      </c>
      <c r="F25" s="43"/>
      <c r="G25" s="42">
        <f>'DIT Expense (Flow-Through)'!G25-'DIT Expense (Normalized)'!G25</f>
        <v>0</v>
      </c>
      <c r="H25" s="40">
        <f t="shared" si="0"/>
        <v>0</v>
      </c>
      <c r="I25" s="43"/>
      <c r="J25" s="42">
        <f t="shared" si="1"/>
        <v>0</v>
      </c>
      <c r="K25" s="44">
        <f t="shared" si="2"/>
        <v>0</v>
      </c>
    </row>
    <row r="26" spans="1:11">
      <c r="A26" s="37" t="s">
        <v>1</v>
      </c>
      <c r="B26" s="37" t="s">
        <v>29</v>
      </c>
      <c r="C26" s="38" t="s">
        <v>30</v>
      </c>
      <c r="D26" s="37" t="s">
        <v>28</v>
      </c>
      <c r="E26" s="40">
        <f>'DIT Expense (Flow-Through)'!E26-'DIT Expense (Normalized)'!E26</f>
        <v>0</v>
      </c>
      <c r="F26" s="43"/>
      <c r="G26" s="42">
        <f>'DIT Expense (Flow-Through)'!G26-'DIT Expense (Normalized)'!G26</f>
        <v>0</v>
      </c>
      <c r="H26" s="40">
        <f t="shared" si="0"/>
        <v>0</v>
      </c>
      <c r="I26" s="43"/>
      <c r="J26" s="42">
        <f t="shared" si="1"/>
        <v>0</v>
      </c>
      <c r="K26" s="44">
        <f t="shared" si="2"/>
        <v>0</v>
      </c>
    </row>
    <row r="27" spans="1:11">
      <c r="A27" s="37" t="s">
        <v>129</v>
      </c>
      <c r="B27" s="37">
        <v>105170</v>
      </c>
      <c r="C27" s="38" t="s">
        <v>144</v>
      </c>
      <c r="D27" s="39" t="s">
        <v>28</v>
      </c>
      <c r="E27" s="40">
        <f>'DIT Expense (Flow-Through)'!E27-'DIT Expense (Normalized)'!E27</f>
        <v>0</v>
      </c>
      <c r="F27" s="43"/>
      <c r="G27" s="42">
        <f>'DIT Expense (Flow-Through)'!G27-'DIT Expense (Normalized)'!G27</f>
        <v>0</v>
      </c>
      <c r="H27" s="40">
        <f t="shared" si="0"/>
        <v>0</v>
      </c>
      <c r="I27" s="43"/>
      <c r="J27" s="42">
        <f t="shared" si="1"/>
        <v>0</v>
      </c>
      <c r="K27" s="44">
        <f t="shared" si="2"/>
        <v>0</v>
      </c>
    </row>
    <row r="28" spans="1:11">
      <c r="A28" s="37" t="s">
        <v>1</v>
      </c>
      <c r="B28" s="37">
        <v>105175</v>
      </c>
      <c r="C28" s="38" t="s">
        <v>33</v>
      </c>
      <c r="D28" s="39" t="s">
        <v>25</v>
      </c>
      <c r="E28" s="40">
        <f>'DIT Expense (Flow-Through)'!E28-'DIT Expense (Normalized)'!E28</f>
        <v>0</v>
      </c>
      <c r="F28" s="43"/>
      <c r="G28" s="42">
        <f>'DIT Expense (Flow-Through)'!G28-'DIT Expense (Normalized)'!G28</f>
        <v>0</v>
      </c>
      <c r="H28" s="40">
        <f t="shared" si="0"/>
        <v>0</v>
      </c>
      <c r="I28" s="43"/>
      <c r="J28" s="42">
        <f t="shared" si="1"/>
        <v>0</v>
      </c>
      <c r="K28" s="44">
        <f>H28+J28</f>
        <v>0</v>
      </c>
    </row>
    <row r="29" spans="1:11">
      <c r="A29" s="37" t="s">
        <v>1</v>
      </c>
      <c r="B29" s="37">
        <v>105470</v>
      </c>
      <c r="C29" s="38" t="s">
        <v>34</v>
      </c>
      <c r="D29" s="39" t="s">
        <v>25</v>
      </c>
      <c r="E29" s="40">
        <f>'DIT Expense (Flow-Through)'!E29-'DIT Expense (Normalized)'!E29</f>
        <v>0</v>
      </c>
      <c r="F29" s="43"/>
      <c r="G29" s="42">
        <f>'DIT Expense (Flow-Through)'!G29-'DIT Expense (Normalized)'!G29</f>
        <v>0</v>
      </c>
      <c r="H29" s="40">
        <f t="shared" si="0"/>
        <v>0</v>
      </c>
      <c r="I29" s="43"/>
      <c r="J29" s="42">
        <f t="shared" si="1"/>
        <v>0</v>
      </c>
      <c r="K29" s="44">
        <f t="shared" si="2"/>
        <v>0</v>
      </c>
    </row>
    <row r="30" spans="1:11">
      <c r="A30" s="37" t="s">
        <v>1</v>
      </c>
      <c r="B30" s="37" t="s">
        <v>54</v>
      </c>
      <c r="C30" s="38" t="s">
        <v>55</v>
      </c>
      <c r="D30" s="37" t="s">
        <v>2</v>
      </c>
      <c r="E30" s="40">
        <f>'DIT Expense (Flow-Through)'!E30-'DIT Expense (Normalized)'!E30</f>
        <v>0</v>
      </c>
      <c r="F30" s="43"/>
      <c r="G30" s="42">
        <f>'DIT Expense (Flow-Through)'!G30-'DIT Expense (Normalized)'!G30</f>
        <v>0</v>
      </c>
      <c r="H30" s="40">
        <f t="shared" si="0"/>
        <v>0</v>
      </c>
      <c r="I30" s="43"/>
      <c r="J30" s="42">
        <f t="shared" si="1"/>
        <v>0</v>
      </c>
      <c r="K30" s="44">
        <f t="shared" si="2"/>
        <v>0</v>
      </c>
    </row>
    <row r="31" spans="1:11">
      <c r="A31" s="37" t="s">
        <v>1</v>
      </c>
      <c r="B31" s="37" t="s">
        <v>180</v>
      </c>
      <c r="C31" s="46" t="s">
        <v>188</v>
      </c>
      <c r="D31" s="39" t="s">
        <v>20</v>
      </c>
      <c r="E31" s="40">
        <f>'DIT Expense (Flow-Through)'!E31-'DIT Expense (Normalized)'!E31</f>
        <v>0</v>
      </c>
      <c r="F31" s="41" t="s">
        <v>189</v>
      </c>
      <c r="G31" s="42">
        <f>'DIT Expense (Flow-Through)'!G31-'DIT Expense (Normalized)'!G31</f>
        <v>0</v>
      </c>
      <c r="H31" s="40">
        <f t="shared" si="0"/>
        <v>0</v>
      </c>
      <c r="I31" s="43"/>
      <c r="J31" s="42">
        <f t="shared" si="1"/>
        <v>0</v>
      </c>
      <c r="K31" s="44">
        <f t="shared" si="2"/>
        <v>0</v>
      </c>
    </row>
    <row r="32" spans="1:11">
      <c r="A32" s="37" t="s">
        <v>129</v>
      </c>
      <c r="B32" s="37" t="s">
        <v>180</v>
      </c>
      <c r="C32" s="46" t="s">
        <v>188</v>
      </c>
      <c r="D32" s="39" t="s">
        <v>20</v>
      </c>
      <c r="E32" s="40">
        <f>'DIT Expense (Flow-Through)'!E32-'DIT Expense (Normalized)'!E32</f>
        <v>0</v>
      </c>
      <c r="F32" s="41" t="s">
        <v>189</v>
      </c>
      <c r="G32" s="42">
        <f>'DIT Expense (Flow-Through)'!G32-'DIT Expense (Normalized)'!G32</f>
        <v>0</v>
      </c>
      <c r="H32" s="40">
        <f t="shared" si="0"/>
        <v>0</v>
      </c>
      <c r="I32" s="43"/>
      <c r="J32" s="42">
        <f t="shared" si="1"/>
        <v>0</v>
      </c>
      <c r="K32" s="44">
        <f t="shared" si="2"/>
        <v>0</v>
      </c>
    </row>
    <row r="33" spans="1:11">
      <c r="A33" s="37">
        <v>4111000</v>
      </c>
      <c r="B33" s="37" t="s">
        <v>180</v>
      </c>
      <c r="C33" s="46" t="s">
        <v>195</v>
      </c>
      <c r="D33" s="39" t="s">
        <v>20</v>
      </c>
      <c r="E33" s="40">
        <f>'DIT Expense (Flow-Through)'!E33-'DIT Expense (Normalized)'!E33</f>
        <v>0</v>
      </c>
      <c r="F33" s="41" t="s">
        <v>194</v>
      </c>
      <c r="G33" s="42">
        <f>'DIT Expense (Flow-Through)'!G33-'DIT Expense (Normalized)'!G33</f>
        <v>0</v>
      </c>
      <c r="H33" s="40">
        <f t="shared" si="0"/>
        <v>0</v>
      </c>
      <c r="I33" s="43"/>
      <c r="J33" s="42">
        <f t="shared" si="1"/>
        <v>0</v>
      </c>
      <c r="K33" s="44">
        <f t="shared" si="2"/>
        <v>0</v>
      </c>
    </row>
    <row r="34" spans="1:11">
      <c r="A34" s="37">
        <v>4111000</v>
      </c>
      <c r="B34" s="37" t="s">
        <v>180</v>
      </c>
      <c r="C34" s="46" t="s">
        <v>196</v>
      </c>
      <c r="D34" s="39" t="s">
        <v>49</v>
      </c>
      <c r="E34" s="40">
        <f>'DIT Expense (Flow-Through)'!E34-'DIT Expense (Normalized)'!E34</f>
        <v>0</v>
      </c>
      <c r="F34" s="41" t="s">
        <v>197</v>
      </c>
      <c r="G34" s="42">
        <f>'DIT Expense (Flow-Through)'!G34-'DIT Expense (Normalized)'!G34</f>
        <v>0</v>
      </c>
      <c r="H34" s="40">
        <f t="shared" ref="H34" si="3">E34+G34</f>
        <v>0</v>
      </c>
      <c r="I34" s="43"/>
      <c r="J34" s="42">
        <f t="shared" ref="J34" si="4">-ROUND(H34*$E$109,0)</f>
        <v>0</v>
      </c>
      <c r="K34" s="44">
        <f t="shared" ref="K34" si="5">H34+J34</f>
        <v>0</v>
      </c>
    </row>
    <row r="35" spans="1:11">
      <c r="A35" s="47">
        <v>4111000</v>
      </c>
      <c r="B35" s="47" t="s">
        <v>180</v>
      </c>
      <c r="C35" s="48" t="s">
        <v>397</v>
      </c>
      <c r="D35" s="49" t="s">
        <v>49</v>
      </c>
      <c r="E35" s="50">
        <f>'DIT Expense (Flow-Through)'!E35-'DIT Expense (Normalized)'!E35</f>
        <v>0</v>
      </c>
      <c r="F35" s="51" t="s">
        <v>200</v>
      </c>
      <c r="G35" s="52">
        <f>'DIT Expense (Flow-Through)'!G35-'DIT Expense (Normalized)'!G35</f>
        <v>0</v>
      </c>
      <c r="H35" s="50">
        <f t="shared" si="0"/>
        <v>0</v>
      </c>
      <c r="I35" s="53"/>
      <c r="J35" s="52">
        <f t="shared" si="1"/>
        <v>0</v>
      </c>
      <c r="K35" s="54">
        <f t="shared" si="2"/>
        <v>0</v>
      </c>
    </row>
    <row r="36" spans="1:11">
      <c r="A36" s="55" t="s">
        <v>393</v>
      </c>
      <c r="B36" s="56"/>
      <c r="C36" s="56"/>
      <c r="D36" s="57"/>
      <c r="E36" s="58">
        <f>SUBTOTAL(9,E6:E35)</f>
        <v>0</v>
      </c>
      <c r="F36" s="59"/>
      <c r="G36" s="60">
        <f t="shared" ref="G36:H36" si="6">SUBTOTAL(9,G6:G35)</f>
        <v>-525562</v>
      </c>
      <c r="H36" s="60">
        <f t="shared" si="6"/>
        <v>-525562</v>
      </c>
      <c r="I36" s="61"/>
      <c r="J36" s="62">
        <f t="shared" ref="J36:K36" si="7">SUBTOTAL(9,J6:J35)</f>
        <v>40867</v>
      </c>
      <c r="K36" s="60">
        <f t="shared" si="7"/>
        <v>-484695</v>
      </c>
    </row>
    <row r="37" spans="1:11">
      <c r="A37" s="31" t="s">
        <v>129</v>
      </c>
      <c r="B37" s="31">
        <v>100105</v>
      </c>
      <c r="C37" s="32" t="s">
        <v>131</v>
      </c>
      <c r="D37" s="63" t="s">
        <v>20</v>
      </c>
      <c r="E37" s="33">
        <f>'DIT Expense (Flow-Through)'!E37-'DIT Expense (Normalized)'!E37</f>
        <v>0</v>
      </c>
      <c r="F37" s="64" t="s">
        <v>186</v>
      </c>
      <c r="G37" s="35">
        <f>'DIT Expense (Flow-Through)'!G37-'DIT Expense (Normalized)'!G37</f>
        <v>0</v>
      </c>
      <c r="H37" s="33">
        <f t="shared" ref="H37:H68" si="8">E37+G37</f>
        <v>0</v>
      </c>
      <c r="I37" s="64"/>
      <c r="J37" s="35">
        <f>-ROUND(H37*$E$109,0)</f>
        <v>0</v>
      </c>
      <c r="K37" s="36">
        <f>H37+J37</f>
        <v>0</v>
      </c>
    </row>
    <row r="38" spans="1:11">
      <c r="A38" s="37" t="s">
        <v>1</v>
      </c>
      <c r="B38" s="37" t="s">
        <v>21</v>
      </c>
      <c r="C38" s="38" t="s">
        <v>22</v>
      </c>
      <c r="D38" s="37" t="s">
        <v>2</v>
      </c>
      <c r="E38" s="40">
        <f>'DIT Expense (Flow-Through)'!E38-'DIT Expense (Normalized)'!E38</f>
        <v>0</v>
      </c>
      <c r="F38" s="43"/>
      <c r="G38" s="42">
        <f>'DIT Expense (Flow-Through)'!G38-'DIT Expense (Normalized)'!G38</f>
        <v>0</v>
      </c>
      <c r="H38" s="40">
        <f t="shared" si="8"/>
        <v>0</v>
      </c>
      <c r="I38" s="43"/>
      <c r="J38" s="42">
        <f t="shared" ref="J38:J101" si="9">-ROUND(H38*$E$109,0)</f>
        <v>0</v>
      </c>
      <c r="K38" s="44">
        <f t="shared" ref="K38:K101" si="10">H38+J38</f>
        <v>0</v>
      </c>
    </row>
    <row r="39" spans="1:11">
      <c r="A39" s="37" t="s">
        <v>1</v>
      </c>
      <c r="B39" s="37" t="s">
        <v>31</v>
      </c>
      <c r="C39" s="38" t="s">
        <v>32</v>
      </c>
      <c r="D39" s="37" t="s">
        <v>15</v>
      </c>
      <c r="E39" s="40">
        <f>'DIT Expense (Flow-Through)'!E39-'DIT Expense (Normalized)'!E39</f>
        <v>0</v>
      </c>
      <c r="F39" s="43"/>
      <c r="G39" s="42">
        <f>'DIT Expense (Flow-Through)'!G39-'DIT Expense (Normalized)'!G39</f>
        <v>0</v>
      </c>
      <c r="H39" s="40">
        <f t="shared" si="8"/>
        <v>0</v>
      </c>
      <c r="I39" s="43"/>
      <c r="J39" s="42">
        <f t="shared" si="9"/>
        <v>0</v>
      </c>
      <c r="K39" s="44">
        <f t="shared" si="10"/>
        <v>0</v>
      </c>
    </row>
    <row r="40" spans="1:11">
      <c r="A40" s="65" t="s">
        <v>129</v>
      </c>
      <c r="B40" s="65" t="s">
        <v>145</v>
      </c>
      <c r="C40" s="66" t="s">
        <v>146</v>
      </c>
      <c r="D40" s="65" t="s">
        <v>20</v>
      </c>
      <c r="E40" s="67">
        <f>'DIT Expense (Flow-Through)'!E40-'DIT Expense (Normalized)'!E40</f>
        <v>0</v>
      </c>
      <c r="F40" s="68"/>
      <c r="G40" s="69">
        <f>'DIT Expense (Flow-Through)'!G40-'DIT Expense (Normalized)'!G40</f>
        <v>0</v>
      </c>
      <c r="H40" s="67">
        <f t="shared" si="8"/>
        <v>0</v>
      </c>
      <c r="I40" s="68"/>
      <c r="J40" s="69">
        <f t="shared" si="9"/>
        <v>0</v>
      </c>
      <c r="K40" s="70">
        <f t="shared" si="10"/>
        <v>0</v>
      </c>
    </row>
    <row r="41" spans="1:11">
      <c r="A41" s="65" t="s">
        <v>129</v>
      </c>
      <c r="B41" s="65" t="s">
        <v>35</v>
      </c>
      <c r="C41" s="66" t="s">
        <v>36</v>
      </c>
      <c r="D41" s="65" t="s">
        <v>37</v>
      </c>
      <c r="E41" s="67">
        <f>'DIT Expense (Flow-Through)'!E41-'DIT Expense (Normalized)'!E41</f>
        <v>0</v>
      </c>
      <c r="F41" s="68"/>
      <c r="G41" s="69">
        <f>'DIT Expense (Flow-Through)'!G41-'DIT Expense (Normalized)'!G41</f>
        <v>0</v>
      </c>
      <c r="H41" s="67">
        <f t="shared" si="8"/>
        <v>0</v>
      </c>
      <c r="I41" s="68"/>
      <c r="J41" s="69">
        <f t="shared" si="9"/>
        <v>0</v>
      </c>
      <c r="K41" s="70">
        <f t="shared" si="10"/>
        <v>0</v>
      </c>
    </row>
    <row r="42" spans="1:11">
      <c r="A42" s="37" t="s">
        <v>1</v>
      </c>
      <c r="B42" s="37" t="s">
        <v>38</v>
      </c>
      <c r="C42" s="38" t="s">
        <v>39</v>
      </c>
      <c r="D42" s="37" t="s">
        <v>15</v>
      </c>
      <c r="E42" s="40">
        <f>'DIT Expense (Flow-Through)'!E42-'DIT Expense (Normalized)'!E42</f>
        <v>0</v>
      </c>
      <c r="F42" s="43"/>
      <c r="G42" s="42">
        <f>'DIT Expense (Flow-Through)'!G42-'DIT Expense (Normalized)'!G42</f>
        <v>0</v>
      </c>
      <c r="H42" s="40">
        <f t="shared" si="8"/>
        <v>0</v>
      </c>
      <c r="I42" s="43"/>
      <c r="J42" s="42">
        <f t="shared" si="9"/>
        <v>0</v>
      </c>
      <c r="K42" s="44">
        <f t="shared" si="10"/>
        <v>0</v>
      </c>
    </row>
    <row r="43" spans="1:11">
      <c r="A43" s="37" t="s">
        <v>1</v>
      </c>
      <c r="B43" s="37" t="s">
        <v>40</v>
      </c>
      <c r="C43" s="38" t="s">
        <v>41</v>
      </c>
      <c r="D43" s="37" t="s">
        <v>2</v>
      </c>
      <c r="E43" s="40">
        <f>'DIT Expense (Flow-Through)'!E43-'DIT Expense (Normalized)'!E43</f>
        <v>0</v>
      </c>
      <c r="F43" s="41" t="s">
        <v>201</v>
      </c>
      <c r="G43" s="42">
        <f>'DIT Expense (Flow-Through)'!G43-'DIT Expense (Normalized)'!G43</f>
        <v>19880</v>
      </c>
      <c r="H43" s="40">
        <f t="shared" si="8"/>
        <v>19880</v>
      </c>
      <c r="I43" s="43"/>
      <c r="J43" s="42">
        <f t="shared" si="9"/>
        <v>-1546</v>
      </c>
      <c r="K43" s="44">
        <f t="shared" si="10"/>
        <v>18334</v>
      </c>
    </row>
    <row r="44" spans="1:11">
      <c r="A44" s="37" t="s">
        <v>1</v>
      </c>
      <c r="B44" s="37" t="s">
        <v>42</v>
      </c>
      <c r="C44" s="38" t="s">
        <v>43</v>
      </c>
      <c r="D44" s="37" t="s">
        <v>2</v>
      </c>
      <c r="E44" s="40">
        <f>'DIT Expense (Flow-Through)'!E44-'DIT Expense (Normalized)'!E44</f>
        <v>0</v>
      </c>
      <c r="F44" s="41" t="s">
        <v>201</v>
      </c>
      <c r="G44" s="42">
        <f>'DIT Expense (Flow-Through)'!G44-'DIT Expense (Normalized)'!G44</f>
        <v>52800</v>
      </c>
      <c r="H44" s="40">
        <f t="shared" si="8"/>
        <v>52800</v>
      </c>
      <c r="I44" s="43"/>
      <c r="J44" s="42">
        <f t="shared" si="9"/>
        <v>-4106</v>
      </c>
      <c r="K44" s="44">
        <f t="shared" si="10"/>
        <v>48694</v>
      </c>
    </row>
    <row r="45" spans="1:11">
      <c r="A45" s="37" t="s">
        <v>1</v>
      </c>
      <c r="B45" s="37" t="s">
        <v>44</v>
      </c>
      <c r="C45" s="38" t="s">
        <v>45</v>
      </c>
      <c r="D45" s="37" t="s">
        <v>25</v>
      </c>
      <c r="E45" s="40">
        <f>'DIT Expense (Flow-Through)'!E45-'DIT Expense (Normalized)'!E45</f>
        <v>0</v>
      </c>
      <c r="F45" s="41" t="s">
        <v>201</v>
      </c>
      <c r="G45" s="42">
        <f>'DIT Expense (Flow-Through)'!G45-'DIT Expense (Normalized)'!G45</f>
        <v>131606</v>
      </c>
      <c r="H45" s="40">
        <f t="shared" si="8"/>
        <v>131606</v>
      </c>
      <c r="I45" s="43"/>
      <c r="J45" s="42">
        <f t="shared" si="9"/>
        <v>-10233</v>
      </c>
      <c r="K45" s="44">
        <f t="shared" si="10"/>
        <v>121373</v>
      </c>
    </row>
    <row r="46" spans="1:11">
      <c r="A46" s="37" t="s">
        <v>1</v>
      </c>
      <c r="B46" s="37" t="s">
        <v>46</v>
      </c>
      <c r="C46" s="38" t="s">
        <v>47</v>
      </c>
      <c r="D46" s="37" t="s">
        <v>48</v>
      </c>
      <c r="E46" s="40">
        <f>'DIT Expense (Flow-Through)'!E46-'DIT Expense (Normalized)'!E46</f>
        <v>0</v>
      </c>
      <c r="F46" s="43"/>
      <c r="G46" s="42">
        <f>'DIT Expense (Flow-Through)'!G46-'DIT Expense (Normalized)'!G46</f>
        <v>0</v>
      </c>
      <c r="H46" s="40">
        <f t="shared" si="8"/>
        <v>0</v>
      </c>
      <c r="I46" s="43"/>
      <c r="J46" s="42">
        <f t="shared" si="9"/>
        <v>0</v>
      </c>
      <c r="K46" s="44">
        <f t="shared" si="10"/>
        <v>0</v>
      </c>
    </row>
    <row r="47" spans="1:11">
      <c r="A47" s="37" t="s">
        <v>1</v>
      </c>
      <c r="B47" s="37" t="s">
        <v>50</v>
      </c>
      <c r="C47" s="38" t="s">
        <v>51</v>
      </c>
      <c r="D47" s="37" t="s">
        <v>2</v>
      </c>
      <c r="E47" s="40">
        <f>'DIT Expense (Flow-Through)'!E47-'DIT Expense (Normalized)'!E47</f>
        <v>0</v>
      </c>
      <c r="F47" s="43"/>
      <c r="G47" s="42">
        <f>'DIT Expense (Flow-Through)'!G47-'DIT Expense (Normalized)'!G47</f>
        <v>0</v>
      </c>
      <c r="H47" s="40">
        <f t="shared" si="8"/>
        <v>0</v>
      </c>
      <c r="I47" s="43"/>
      <c r="J47" s="42">
        <f t="shared" si="9"/>
        <v>0</v>
      </c>
      <c r="K47" s="44">
        <f t="shared" si="10"/>
        <v>0</v>
      </c>
    </row>
    <row r="48" spans="1:11">
      <c r="A48" s="65" t="s">
        <v>129</v>
      </c>
      <c r="B48" s="65" t="s">
        <v>50</v>
      </c>
      <c r="C48" s="66" t="s">
        <v>147</v>
      </c>
      <c r="D48" s="65" t="s">
        <v>2</v>
      </c>
      <c r="E48" s="67">
        <f>'DIT Expense (Flow-Through)'!E48-'DIT Expense (Normalized)'!E48</f>
        <v>0</v>
      </c>
      <c r="F48" s="68"/>
      <c r="G48" s="69">
        <f>'DIT Expense (Flow-Through)'!G48-'DIT Expense (Normalized)'!G48</f>
        <v>0</v>
      </c>
      <c r="H48" s="67">
        <f t="shared" si="8"/>
        <v>0</v>
      </c>
      <c r="I48" s="68"/>
      <c r="J48" s="69">
        <f t="shared" si="9"/>
        <v>0</v>
      </c>
      <c r="K48" s="70">
        <f t="shared" si="10"/>
        <v>0</v>
      </c>
    </row>
    <row r="49" spans="1:11">
      <c r="A49" s="37" t="s">
        <v>1</v>
      </c>
      <c r="B49" s="37" t="s">
        <v>52</v>
      </c>
      <c r="C49" s="38" t="s">
        <v>53</v>
      </c>
      <c r="D49" s="37" t="s">
        <v>2</v>
      </c>
      <c r="E49" s="40">
        <f>'DIT Expense (Flow-Through)'!E49-'DIT Expense (Normalized)'!E49</f>
        <v>0</v>
      </c>
      <c r="F49" s="43"/>
      <c r="G49" s="42">
        <f>'DIT Expense (Flow-Through)'!G49-'DIT Expense (Normalized)'!G49</f>
        <v>0</v>
      </c>
      <c r="H49" s="40">
        <f t="shared" si="8"/>
        <v>0</v>
      </c>
      <c r="I49" s="43"/>
      <c r="J49" s="42">
        <f t="shared" si="9"/>
        <v>0</v>
      </c>
      <c r="K49" s="44">
        <f t="shared" si="10"/>
        <v>0</v>
      </c>
    </row>
    <row r="50" spans="1:11">
      <c r="A50" s="65" t="s">
        <v>129</v>
      </c>
      <c r="B50" s="65" t="s">
        <v>52</v>
      </c>
      <c r="C50" s="66" t="s">
        <v>53</v>
      </c>
      <c r="D50" s="65" t="s">
        <v>2</v>
      </c>
      <c r="E50" s="67">
        <f>'DIT Expense (Flow-Through)'!E50-'DIT Expense (Normalized)'!E50</f>
        <v>0</v>
      </c>
      <c r="F50" s="68"/>
      <c r="G50" s="69">
        <f>'DIT Expense (Flow-Through)'!G50-'DIT Expense (Normalized)'!G50</f>
        <v>0</v>
      </c>
      <c r="H50" s="67">
        <f t="shared" si="8"/>
        <v>0</v>
      </c>
      <c r="I50" s="68"/>
      <c r="J50" s="69">
        <f t="shared" si="9"/>
        <v>0</v>
      </c>
      <c r="K50" s="70">
        <f t="shared" si="10"/>
        <v>0</v>
      </c>
    </row>
    <row r="51" spans="1:11">
      <c r="A51" s="37" t="s">
        <v>1</v>
      </c>
      <c r="B51" s="37" t="s">
        <v>56</v>
      </c>
      <c r="C51" s="38" t="s">
        <v>57</v>
      </c>
      <c r="D51" s="37" t="s">
        <v>7</v>
      </c>
      <c r="E51" s="40">
        <f>'DIT Expense (Flow-Through)'!E51-'DIT Expense (Normalized)'!E51</f>
        <v>0</v>
      </c>
      <c r="F51" s="43"/>
      <c r="G51" s="42">
        <f>'DIT Expense (Flow-Through)'!G51-'DIT Expense (Normalized)'!G51</f>
        <v>0</v>
      </c>
      <c r="H51" s="40">
        <f t="shared" si="8"/>
        <v>0</v>
      </c>
      <c r="I51" s="43"/>
      <c r="J51" s="42">
        <f t="shared" si="9"/>
        <v>0</v>
      </c>
      <c r="K51" s="44">
        <f t="shared" si="10"/>
        <v>0</v>
      </c>
    </row>
    <row r="52" spans="1:11">
      <c r="A52" s="71" t="s">
        <v>129</v>
      </c>
      <c r="B52" s="71" t="s">
        <v>58</v>
      </c>
      <c r="C52" s="72" t="s">
        <v>148</v>
      </c>
      <c r="D52" s="71" t="s">
        <v>2</v>
      </c>
      <c r="E52" s="73">
        <f>'DIT Expense (Flow-Through)'!E52-'DIT Expense (Normalized)'!E52</f>
        <v>0</v>
      </c>
      <c r="F52" s="74" t="s">
        <v>200</v>
      </c>
      <c r="G52" s="75">
        <f>'DIT Expense (Flow-Through)'!G52-'DIT Expense (Normalized)'!G52</f>
        <v>-15595</v>
      </c>
      <c r="H52" s="73">
        <f t="shared" si="8"/>
        <v>-15595</v>
      </c>
      <c r="I52" s="76"/>
      <c r="J52" s="75">
        <f t="shared" si="9"/>
        <v>1213</v>
      </c>
      <c r="K52" s="77">
        <f t="shared" si="10"/>
        <v>-14382</v>
      </c>
    </row>
    <row r="53" spans="1:11">
      <c r="A53" s="37" t="s">
        <v>1</v>
      </c>
      <c r="B53" s="37" t="s">
        <v>59</v>
      </c>
      <c r="C53" s="38" t="s">
        <v>60</v>
      </c>
      <c r="D53" s="37" t="s">
        <v>20</v>
      </c>
      <c r="E53" s="40">
        <f>'DIT Expense (Flow-Through)'!E53-'DIT Expense (Normalized)'!E53</f>
        <v>0</v>
      </c>
      <c r="F53" s="41" t="s">
        <v>200</v>
      </c>
      <c r="G53" s="42">
        <f>'DIT Expense (Flow-Through)'!G53-'DIT Expense (Normalized)'!G53</f>
        <v>208010</v>
      </c>
      <c r="H53" s="40">
        <f t="shared" si="8"/>
        <v>208010</v>
      </c>
      <c r="I53" s="43"/>
      <c r="J53" s="42">
        <f t="shared" si="9"/>
        <v>-16174</v>
      </c>
      <c r="K53" s="44">
        <f t="shared" si="10"/>
        <v>191836</v>
      </c>
    </row>
    <row r="54" spans="1:11">
      <c r="A54" s="65" t="s">
        <v>129</v>
      </c>
      <c r="B54" s="65" t="s">
        <v>59</v>
      </c>
      <c r="C54" s="66" t="s">
        <v>149</v>
      </c>
      <c r="D54" s="65" t="s">
        <v>20</v>
      </c>
      <c r="E54" s="67">
        <f>'DIT Expense (Flow-Through)'!E54-'DIT Expense (Normalized)'!E54</f>
        <v>0</v>
      </c>
      <c r="F54" s="78" t="s">
        <v>200</v>
      </c>
      <c r="G54" s="69">
        <f>'DIT Expense (Flow-Through)'!G54-'DIT Expense (Normalized)'!G54</f>
        <v>-224611</v>
      </c>
      <c r="H54" s="67">
        <f t="shared" si="8"/>
        <v>-224611</v>
      </c>
      <c r="I54" s="68"/>
      <c r="J54" s="69">
        <f t="shared" si="9"/>
        <v>17465</v>
      </c>
      <c r="K54" s="70">
        <f t="shared" si="10"/>
        <v>-207146</v>
      </c>
    </row>
    <row r="55" spans="1:11">
      <c r="A55" s="65" t="s">
        <v>129</v>
      </c>
      <c r="B55" s="65" t="s">
        <v>150</v>
      </c>
      <c r="C55" s="66" t="s">
        <v>151</v>
      </c>
      <c r="D55" s="65" t="s">
        <v>20</v>
      </c>
      <c r="E55" s="67">
        <f>'DIT Expense (Flow-Through)'!E55-'DIT Expense (Normalized)'!E55</f>
        <v>0</v>
      </c>
      <c r="F55" s="78" t="s">
        <v>194</v>
      </c>
      <c r="G55" s="69">
        <f>'DIT Expense (Flow-Through)'!G55-'DIT Expense (Normalized)'!G55</f>
        <v>-19806</v>
      </c>
      <c r="H55" s="67">
        <f t="shared" si="8"/>
        <v>-19806</v>
      </c>
      <c r="I55" s="68"/>
      <c r="J55" s="69">
        <f t="shared" si="9"/>
        <v>1540</v>
      </c>
      <c r="K55" s="70">
        <f t="shared" si="10"/>
        <v>-18266</v>
      </c>
    </row>
    <row r="56" spans="1:11">
      <c r="A56" s="37" t="s">
        <v>1</v>
      </c>
      <c r="B56" s="37" t="s">
        <v>61</v>
      </c>
      <c r="C56" s="38" t="s">
        <v>62</v>
      </c>
      <c r="D56" s="37" t="s">
        <v>49</v>
      </c>
      <c r="E56" s="40">
        <f>'DIT Expense (Flow-Through)'!E56-'DIT Expense (Normalized)'!E56</f>
        <v>0</v>
      </c>
      <c r="F56" s="43"/>
      <c r="G56" s="42">
        <f>'DIT Expense (Flow-Through)'!G56-'DIT Expense (Normalized)'!G56</f>
        <v>0</v>
      </c>
      <c r="H56" s="40">
        <f t="shared" si="8"/>
        <v>0</v>
      </c>
      <c r="I56" s="43"/>
      <c r="J56" s="42">
        <f t="shared" si="9"/>
        <v>0</v>
      </c>
      <c r="K56" s="44">
        <f t="shared" si="10"/>
        <v>0</v>
      </c>
    </row>
    <row r="57" spans="1:11">
      <c r="A57" s="65" t="s">
        <v>129</v>
      </c>
      <c r="B57" s="65" t="s">
        <v>63</v>
      </c>
      <c r="C57" s="66" t="s">
        <v>152</v>
      </c>
      <c r="D57" s="65" t="s">
        <v>20</v>
      </c>
      <c r="E57" s="67">
        <f>'DIT Expense (Flow-Through)'!E57-'DIT Expense (Normalized)'!E57</f>
        <v>0</v>
      </c>
      <c r="F57" s="68"/>
      <c r="G57" s="69">
        <f>'DIT Expense (Flow-Through)'!G57-'DIT Expense (Normalized)'!G57</f>
        <v>0</v>
      </c>
      <c r="H57" s="67">
        <f t="shared" si="8"/>
        <v>0</v>
      </c>
      <c r="I57" s="68"/>
      <c r="J57" s="69">
        <f t="shared" si="9"/>
        <v>0</v>
      </c>
      <c r="K57" s="70">
        <f t="shared" si="10"/>
        <v>0</v>
      </c>
    </row>
    <row r="58" spans="1:11">
      <c r="A58" s="65" t="s">
        <v>129</v>
      </c>
      <c r="B58" s="65" t="s">
        <v>64</v>
      </c>
      <c r="C58" s="66" t="s">
        <v>153</v>
      </c>
      <c r="D58" s="65" t="s">
        <v>49</v>
      </c>
      <c r="E58" s="67">
        <f>'DIT Expense (Flow-Through)'!E58-'DIT Expense (Normalized)'!E58</f>
        <v>0</v>
      </c>
      <c r="F58" s="78" t="s">
        <v>202</v>
      </c>
      <c r="G58" s="69">
        <f>'DIT Expense (Flow-Through)'!G58-'DIT Expense (Normalized)'!G58</f>
        <v>-118651</v>
      </c>
      <c r="H58" s="67">
        <f t="shared" si="8"/>
        <v>-118651</v>
      </c>
      <c r="I58" s="68"/>
      <c r="J58" s="69">
        <f t="shared" si="9"/>
        <v>9226</v>
      </c>
      <c r="K58" s="70">
        <f t="shared" si="10"/>
        <v>-109425</v>
      </c>
    </row>
    <row r="59" spans="1:11">
      <c r="A59" s="65" t="s">
        <v>129</v>
      </c>
      <c r="B59" s="65" t="s">
        <v>65</v>
      </c>
      <c r="C59" s="66" t="s">
        <v>66</v>
      </c>
      <c r="D59" s="65" t="s">
        <v>20</v>
      </c>
      <c r="E59" s="67">
        <f>'DIT Expense (Flow-Through)'!E59-'DIT Expense (Normalized)'!E59</f>
        <v>0</v>
      </c>
      <c r="F59" s="78" t="s">
        <v>187</v>
      </c>
      <c r="G59" s="69">
        <f>'DIT Expense (Flow-Through)'!G59-'DIT Expense (Normalized)'!G59</f>
        <v>-627345</v>
      </c>
      <c r="H59" s="67">
        <f t="shared" si="8"/>
        <v>-627345</v>
      </c>
      <c r="I59" s="68"/>
      <c r="J59" s="69">
        <f t="shared" si="9"/>
        <v>48781</v>
      </c>
      <c r="K59" s="70">
        <f t="shared" si="10"/>
        <v>-578564</v>
      </c>
    </row>
    <row r="60" spans="1:11">
      <c r="A60" s="37" t="s">
        <v>1</v>
      </c>
      <c r="B60" s="37" t="s">
        <v>67</v>
      </c>
      <c r="C60" s="38" t="s">
        <v>68</v>
      </c>
      <c r="D60" s="37" t="s">
        <v>69</v>
      </c>
      <c r="E60" s="40">
        <f>'DIT Expense (Flow-Through)'!E60-'DIT Expense (Normalized)'!E60</f>
        <v>0</v>
      </c>
      <c r="F60" s="43"/>
      <c r="G60" s="42">
        <f>'DIT Expense (Flow-Through)'!G60-'DIT Expense (Normalized)'!G60</f>
        <v>0</v>
      </c>
      <c r="H60" s="40">
        <f t="shared" si="8"/>
        <v>0</v>
      </c>
      <c r="I60" s="43"/>
      <c r="J60" s="42">
        <f t="shared" si="9"/>
        <v>0</v>
      </c>
      <c r="K60" s="44">
        <f t="shared" si="10"/>
        <v>0</v>
      </c>
    </row>
    <row r="61" spans="1:11">
      <c r="A61" s="37" t="s">
        <v>1</v>
      </c>
      <c r="B61" s="37" t="s">
        <v>70</v>
      </c>
      <c r="C61" s="38" t="s">
        <v>71</v>
      </c>
      <c r="D61" s="37" t="s">
        <v>37</v>
      </c>
      <c r="E61" s="40">
        <f>'DIT Expense (Flow-Through)'!E61-'DIT Expense (Normalized)'!E61</f>
        <v>0</v>
      </c>
      <c r="F61" s="43"/>
      <c r="G61" s="42">
        <f>'DIT Expense (Flow-Through)'!G61-'DIT Expense (Normalized)'!G61</f>
        <v>0</v>
      </c>
      <c r="H61" s="40">
        <f t="shared" si="8"/>
        <v>0</v>
      </c>
      <c r="I61" s="43"/>
      <c r="J61" s="42">
        <f t="shared" si="9"/>
        <v>0</v>
      </c>
      <c r="K61" s="44">
        <f t="shared" si="10"/>
        <v>0</v>
      </c>
    </row>
    <row r="62" spans="1:11">
      <c r="A62" s="37" t="s">
        <v>1</v>
      </c>
      <c r="B62" s="37" t="s">
        <v>72</v>
      </c>
      <c r="C62" s="38" t="s">
        <v>73</v>
      </c>
      <c r="D62" s="37" t="s">
        <v>49</v>
      </c>
      <c r="E62" s="40">
        <f>'DIT Expense (Flow-Through)'!E62-'DIT Expense (Normalized)'!E62</f>
        <v>0</v>
      </c>
      <c r="F62" s="43"/>
      <c r="G62" s="42">
        <f>'DIT Expense (Flow-Through)'!G62-'DIT Expense (Normalized)'!G62</f>
        <v>0</v>
      </c>
      <c r="H62" s="40">
        <f t="shared" si="8"/>
        <v>0</v>
      </c>
      <c r="I62" s="43"/>
      <c r="J62" s="42">
        <f t="shared" si="9"/>
        <v>0</v>
      </c>
      <c r="K62" s="44">
        <f t="shared" si="10"/>
        <v>0</v>
      </c>
    </row>
    <row r="63" spans="1:11">
      <c r="A63" s="65" t="s">
        <v>129</v>
      </c>
      <c r="B63" s="65" t="s">
        <v>74</v>
      </c>
      <c r="C63" s="66" t="s">
        <v>154</v>
      </c>
      <c r="D63" s="65" t="s">
        <v>49</v>
      </c>
      <c r="E63" s="67">
        <f>'DIT Expense (Flow-Through)'!E63-'DIT Expense (Normalized)'!E63</f>
        <v>0</v>
      </c>
      <c r="F63" s="78" t="s">
        <v>201</v>
      </c>
      <c r="G63" s="69">
        <f>'DIT Expense (Flow-Through)'!G63-'DIT Expense (Normalized)'!G63</f>
        <v>-302</v>
      </c>
      <c r="H63" s="67">
        <f t="shared" si="8"/>
        <v>-302</v>
      </c>
      <c r="I63" s="68"/>
      <c r="J63" s="69">
        <f t="shared" si="9"/>
        <v>23</v>
      </c>
      <c r="K63" s="70">
        <f t="shared" si="10"/>
        <v>-279</v>
      </c>
    </row>
    <row r="64" spans="1:11">
      <c r="A64" s="65" t="s">
        <v>129</v>
      </c>
      <c r="B64" s="65" t="s">
        <v>155</v>
      </c>
      <c r="C64" s="66" t="s">
        <v>156</v>
      </c>
      <c r="D64" s="65" t="s">
        <v>49</v>
      </c>
      <c r="E64" s="67">
        <f>'DIT Expense (Flow-Through)'!E64-'DIT Expense (Normalized)'!E64</f>
        <v>0</v>
      </c>
      <c r="F64" s="78" t="s">
        <v>201</v>
      </c>
      <c r="G64" s="69">
        <f>'DIT Expense (Flow-Through)'!G64-'DIT Expense (Normalized)'!G64</f>
        <v>-11516</v>
      </c>
      <c r="H64" s="67">
        <f t="shared" si="8"/>
        <v>-11516</v>
      </c>
      <c r="I64" s="68"/>
      <c r="J64" s="69">
        <f t="shared" si="9"/>
        <v>895</v>
      </c>
      <c r="K64" s="70">
        <f t="shared" si="10"/>
        <v>-10621</v>
      </c>
    </row>
    <row r="65" spans="1:11">
      <c r="A65" s="65" t="s">
        <v>129</v>
      </c>
      <c r="B65" s="65" t="s">
        <v>157</v>
      </c>
      <c r="C65" s="66" t="s">
        <v>158</v>
      </c>
      <c r="D65" s="65" t="s">
        <v>49</v>
      </c>
      <c r="E65" s="67">
        <f>'DIT Expense (Flow-Through)'!E65-'DIT Expense (Normalized)'!E65</f>
        <v>0</v>
      </c>
      <c r="F65" s="78" t="s">
        <v>201</v>
      </c>
      <c r="G65" s="69">
        <f>'DIT Expense (Flow-Through)'!G65-'DIT Expense (Normalized)'!G65</f>
        <v>-14392</v>
      </c>
      <c r="H65" s="67">
        <f t="shared" si="8"/>
        <v>-14392</v>
      </c>
      <c r="I65" s="68"/>
      <c r="J65" s="69">
        <f t="shared" si="9"/>
        <v>1119</v>
      </c>
      <c r="K65" s="70">
        <f t="shared" si="10"/>
        <v>-13273</v>
      </c>
    </row>
    <row r="66" spans="1:11">
      <c r="A66" s="37" t="s">
        <v>1</v>
      </c>
      <c r="B66" s="37" t="s">
        <v>76</v>
      </c>
      <c r="C66" s="38" t="s">
        <v>77</v>
      </c>
      <c r="D66" s="37" t="s">
        <v>2</v>
      </c>
      <c r="E66" s="40">
        <f>'DIT Expense (Flow-Through)'!E66-'DIT Expense (Normalized)'!E66</f>
        <v>0</v>
      </c>
      <c r="F66" s="41" t="s">
        <v>193</v>
      </c>
      <c r="G66" s="42">
        <f>'DIT Expense (Flow-Through)'!G66-'DIT Expense (Normalized)'!G66</f>
        <v>525945</v>
      </c>
      <c r="H66" s="40">
        <f t="shared" si="8"/>
        <v>525945</v>
      </c>
      <c r="I66" s="43"/>
      <c r="J66" s="42">
        <f t="shared" si="9"/>
        <v>-40897</v>
      </c>
      <c r="K66" s="44">
        <f t="shared" si="10"/>
        <v>485048</v>
      </c>
    </row>
    <row r="67" spans="1:11">
      <c r="A67" s="37" t="s">
        <v>1</v>
      </c>
      <c r="B67" s="37" t="s">
        <v>78</v>
      </c>
      <c r="C67" s="38" t="s">
        <v>79</v>
      </c>
      <c r="D67" s="37" t="s">
        <v>2</v>
      </c>
      <c r="E67" s="40">
        <f>'DIT Expense (Flow-Through)'!E67-'DIT Expense (Normalized)'!E67</f>
        <v>0</v>
      </c>
      <c r="F67" s="43"/>
      <c r="G67" s="42">
        <f>'DIT Expense (Flow-Through)'!G67-'DIT Expense (Normalized)'!G67</f>
        <v>0</v>
      </c>
      <c r="H67" s="40">
        <f t="shared" si="8"/>
        <v>0</v>
      </c>
      <c r="I67" s="43"/>
      <c r="J67" s="42">
        <f t="shared" si="9"/>
        <v>0</v>
      </c>
      <c r="K67" s="44">
        <f t="shared" si="10"/>
        <v>0</v>
      </c>
    </row>
    <row r="68" spans="1:11">
      <c r="A68" s="37" t="s">
        <v>1</v>
      </c>
      <c r="B68" s="37" t="s">
        <v>80</v>
      </c>
      <c r="C68" s="38" t="s">
        <v>81</v>
      </c>
      <c r="D68" s="37" t="s">
        <v>2</v>
      </c>
      <c r="E68" s="40">
        <f>'DIT Expense (Flow-Through)'!E68-'DIT Expense (Normalized)'!E68</f>
        <v>0</v>
      </c>
      <c r="F68" s="43"/>
      <c r="G68" s="42">
        <f>'DIT Expense (Flow-Through)'!G68-'DIT Expense (Normalized)'!G68</f>
        <v>0</v>
      </c>
      <c r="H68" s="40">
        <f t="shared" si="8"/>
        <v>0</v>
      </c>
      <c r="I68" s="43"/>
      <c r="J68" s="42">
        <f t="shared" si="9"/>
        <v>0</v>
      </c>
      <c r="K68" s="44">
        <f t="shared" si="10"/>
        <v>0</v>
      </c>
    </row>
    <row r="69" spans="1:11">
      <c r="A69" s="37" t="s">
        <v>1</v>
      </c>
      <c r="B69" s="37" t="s">
        <v>82</v>
      </c>
      <c r="C69" s="38" t="s">
        <v>83</v>
      </c>
      <c r="D69" s="37" t="s">
        <v>2</v>
      </c>
      <c r="E69" s="40">
        <f>'DIT Expense (Flow-Through)'!E69-'DIT Expense (Normalized)'!E69</f>
        <v>0</v>
      </c>
      <c r="F69" s="43"/>
      <c r="G69" s="42">
        <f>'DIT Expense (Flow-Through)'!G69-'DIT Expense (Normalized)'!G69</f>
        <v>0</v>
      </c>
      <c r="H69" s="40">
        <f t="shared" ref="H69:H102" si="11">E69+G69</f>
        <v>0</v>
      </c>
      <c r="I69" s="43"/>
      <c r="J69" s="42">
        <f t="shared" si="9"/>
        <v>0</v>
      </c>
      <c r="K69" s="44">
        <f t="shared" si="10"/>
        <v>0</v>
      </c>
    </row>
    <row r="70" spans="1:11">
      <c r="A70" s="65" t="s">
        <v>129</v>
      </c>
      <c r="B70" s="65" t="s">
        <v>84</v>
      </c>
      <c r="C70" s="66" t="s">
        <v>85</v>
      </c>
      <c r="D70" s="65" t="s">
        <v>2</v>
      </c>
      <c r="E70" s="67">
        <f>'DIT Expense (Flow-Through)'!E70-'DIT Expense (Normalized)'!E70</f>
        <v>0</v>
      </c>
      <c r="F70" s="68"/>
      <c r="G70" s="69">
        <f>'DIT Expense (Flow-Through)'!G70-'DIT Expense (Normalized)'!G70</f>
        <v>0</v>
      </c>
      <c r="H70" s="67">
        <f t="shared" si="11"/>
        <v>0</v>
      </c>
      <c r="I70" s="68"/>
      <c r="J70" s="69">
        <f t="shared" si="9"/>
        <v>0</v>
      </c>
      <c r="K70" s="70">
        <f t="shared" si="10"/>
        <v>0</v>
      </c>
    </row>
    <row r="71" spans="1:11">
      <c r="A71" s="65" t="s">
        <v>129</v>
      </c>
      <c r="B71" s="65" t="s">
        <v>86</v>
      </c>
      <c r="C71" s="66" t="s">
        <v>159</v>
      </c>
      <c r="D71" s="65" t="s">
        <v>15</v>
      </c>
      <c r="E71" s="67">
        <f>'DIT Expense (Flow-Through)'!E71-'DIT Expense (Normalized)'!E71</f>
        <v>0</v>
      </c>
      <c r="F71" s="68"/>
      <c r="G71" s="69">
        <f>'DIT Expense (Flow-Through)'!G71-'DIT Expense (Normalized)'!G71</f>
        <v>0</v>
      </c>
      <c r="H71" s="67">
        <f t="shared" si="11"/>
        <v>0</v>
      </c>
      <c r="I71" s="68"/>
      <c r="J71" s="69">
        <f t="shared" si="9"/>
        <v>0</v>
      </c>
      <c r="K71" s="70">
        <f t="shared" si="10"/>
        <v>0</v>
      </c>
    </row>
    <row r="72" spans="1:11">
      <c r="A72" s="37" t="s">
        <v>1</v>
      </c>
      <c r="B72" s="37" t="s">
        <v>87</v>
      </c>
      <c r="C72" s="38" t="s">
        <v>88</v>
      </c>
      <c r="D72" s="37" t="s">
        <v>2</v>
      </c>
      <c r="E72" s="40">
        <f>'DIT Expense (Flow-Through)'!E72-'DIT Expense (Normalized)'!E72</f>
        <v>0</v>
      </c>
      <c r="F72" s="43"/>
      <c r="G72" s="42">
        <f>'DIT Expense (Flow-Through)'!G72-'DIT Expense (Normalized)'!G72</f>
        <v>0</v>
      </c>
      <c r="H72" s="40">
        <f t="shared" si="11"/>
        <v>0</v>
      </c>
      <c r="I72" s="43"/>
      <c r="J72" s="42">
        <f t="shared" si="9"/>
        <v>0</v>
      </c>
      <c r="K72" s="44">
        <f t="shared" si="10"/>
        <v>0</v>
      </c>
    </row>
    <row r="73" spans="1:11">
      <c r="A73" s="37" t="s">
        <v>1</v>
      </c>
      <c r="B73" s="37" t="s">
        <v>89</v>
      </c>
      <c r="C73" s="38" t="s">
        <v>90</v>
      </c>
      <c r="D73" s="37" t="s">
        <v>75</v>
      </c>
      <c r="E73" s="40">
        <f>'DIT Expense (Flow-Through)'!E73-'DIT Expense (Normalized)'!E73</f>
        <v>0</v>
      </c>
      <c r="F73" s="41" t="s">
        <v>203</v>
      </c>
      <c r="G73" s="42">
        <f>'DIT Expense (Flow-Through)'!G73-'DIT Expense (Normalized)'!G73</f>
        <v>162776</v>
      </c>
      <c r="H73" s="40">
        <f t="shared" si="11"/>
        <v>162776</v>
      </c>
      <c r="I73" s="43"/>
      <c r="J73" s="42">
        <f t="shared" si="9"/>
        <v>-12657</v>
      </c>
      <c r="K73" s="44">
        <f t="shared" si="10"/>
        <v>150119</v>
      </c>
    </row>
    <row r="74" spans="1:11">
      <c r="A74" s="65" t="s">
        <v>129</v>
      </c>
      <c r="B74" s="65" t="s">
        <v>89</v>
      </c>
      <c r="C74" s="66" t="s">
        <v>160</v>
      </c>
      <c r="D74" s="65" t="s">
        <v>75</v>
      </c>
      <c r="E74" s="67">
        <f>'DIT Expense (Flow-Through)'!E74-'DIT Expense (Normalized)'!E74</f>
        <v>0</v>
      </c>
      <c r="F74" s="78" t="s">
        <v>203</v>
      </c>
      <c r="G74" s="69">
        <f>'DIT Expense (Flow-Through)'!G74-'DIT Expense (Normalized)'!G74</f>
        <v>-294743</v>
      </c>
      <c r="H74" s="67">
        <f t="shared" si="11"/>
        <v>-294743</v>
      </c>
      <c r="I74" s="68"/>
      <c r="J74" s="69">
        <f t="shared" si="9"/>
        <v>22919</v>
      </c>
      <c r="K74" s="70">
        <f t="shared" si="10"/>
        <v>-271824</v>
      </c>
    </row>
    <row r="75" spans="1:11">
      <c r="A75" s="65" t="s">
        <v>129</v>
      </c>
      <c r="B75" s="65" t="s">
        <v>91</v>
      </c>
      <c r="C75" s="66" t="s">
        <v>92</v>
      </c>
      <c r="D75" s="65" t="s">
        <v>15</v>
      </c>
      <c r="E75" s="67">
        <f>'DIT Expense (Flow-Through)'!E75-'DIT Expense (Normalized)'!E75</f>
        <v>0</v>
      </c>
      <c r="F75" s="68"/>
      <c r="G75" s="69">
        <f>'DIT Expense (Flow-Through)'!G75-'DIT Expense (Normalized)'!G75</f>
        <v>0</v>
      </c>
      <c r="H75" s="67">
        <f t="shared" si="11"/>
        <v>0</v>
      </c>
      <c r="I75" s="68"/>
      <c r="J75" s="69">
        <f t="shared" si="9"/>
        <v>0</v>
      </c>
      <c r="K75" s="70">
        <f t="shared" si="10"/>
        <v>0</v>
      </c>
    </row>
    <row r="76" spans="1:11">
      <c r="A76" s="37" t="s">
        <v>1</v>
      </c>
      <c r="B76" s="37" t="s">
        <v>93</v>
      </c>
      <c r="C76" s="38" t="s">
        <v>94</v>
      </c>
      <c r="D76" s="37" t="s">
        <v>15</v>
      </c>
      <c r="E76" s="40">
        <f>'DIT Expense (Flow-Through)'!E76-'DIT Expense (Normalized)'!E76</f>
        <v>0</v>
      </c>
      <c r="F76" s="43"/>
      <c r="G76" s="42">
        <f>'DIT Expense (Flow-Through)'!G76-'DIT Expense (Normalized)'!G76</f>
        <v>0</v>
      </c>
      <c r="H76" s="40">
        <f t="shared" si="11"/>
        <v>0</v>
      </c>
      <c r="I76" s="43"/>
      <c r="J76" s="42">
        <f t="shared" si="9"/>
        <v>0</v>
      </c>
      <c r="K76" s="44">
        <f t="shared" si="10"/>
        <v>0</v>
      </c>
    </row>
    <row r="77" spans="1:11">
      <c r="A77" s="37" t="s">
        <v>1</v>
      </c>
      <c r="B77" s="37" t="s">
        <v>95</v>
      </c>
      <c r="C77" s="38" t="s">
        <v>96</v>
      </c>
      <c r="D77" s="37" t="s">
        <v>2</v>
      </c>
      <c r="E77" s="40">
        <f>'DIT Expense (Flow-Through)'!E77-'DIT Expense (Normalized)'!E77</f>
        <v>0</v>
      </c>
      <c r="F77" s="43"/>
      <c r="G77" s="42">
        <f>'DIT Expense (Flow-Through)'!G77-'DIT Expense (Normalized)'!G77</f>
        <v>0</v>
      </c>
      <c r="H77" s="40">
        <f t="shared" si="11"/>
        <v>0</v>
      </c>
      <c r="I77" s="43"/>
      <c r="J77" s="42">
        <f t="shared" si="9"/>
        <v>0</v>
      </c>
      <c r="K77" s="44">
        <f t="shared" si="10"/>
        <v>0</v>
      </c>
    </row>
    <row r="78" spans="1:11">
      <c r="A78" s="37" t="s">
        <v>1</v>
      </c>
      <c r="B78" s="37" t="s">
        <v>97</v>
      </c>
      <c r="C78" s="38" t="s">
        <v>98</v>
      </c>
      <c r="D78" s="37" t="s">
        <v>15</v>
      </c>
      <c r="E78" s="40">
        <f>'DIT Expense (Flow-Through)'!E78-'DIT Expense (Normalized)'!E78</f>
        <v>0</v>
      </c>
      <c r="F78" s="43"/>
      <c r="G78" s="42">
        <f>'DIT Expense (Flow-Through)'!G78-'DIT Expense (Normalized)'!G78</f>
        <v>0</v>
      </c>
      <c r="H78" s="40">
        <f t="shared" si="11"/>
        <v>0</v>
      </c>
      <c r="I78" s="43"/>
      <c r="J78" s="42">
        <f t="shared" si="9"/>
        <v>0</v>
      </c>
      <c r="K78" s="44">
        <f t="shared" si="10"/>
        <v>0</v>
      </c>
    </row>
    <row r="79" spans="1:11">
      <c r="A79" s="37" t="s">
        <v>1</v>
      </c>
      <c r="B79" s="37" t="s">
        <v>99</v>
      </c>
      <c r="C79" s="38" t="s">
        <v>100</v>
      </c>
      <c r="D79" s="37" t="s">
        <v>15</v>
      </c>
      <c r="E79" s="40">
        <f>'DIT Expense (Flow-Through)'!E79-'DIT Expense (Normalized)'!E79</f>
        <v>0</v>
      </c>
      <c r="F79" s="43"/>
      <c r="G79" s="42">
        <f>'DIT Expense (Flow-Through)'!G79-'DIT Expense (Normalized)'!G79</f>
        <v>0</v>
      </c>
      <c r="H79" s="40">
        <f t="shared" si="11"/>
        <v>0</v>
      </c>
      <c r="I79" s="43"/>
      <c r="J79" s="42">
        <f t="shared" si="9"/>
        <v>0</v>
      </c>
      <c r="K79" s="44">
        <f t="shared" si="10"/>
        <v>0</v>
      </c>
    </row>
    <row r="80" spans="1:11">
      <c r="A80" s="37" t="s">
        <v>1</v>
      </c>
      <c r="B80" s="37" t="s">
        <v>101</v>
      </c>
      <c r="C80" s="38" t="s">
        <v>102</v>
      </c>
      <c r="D80" s="37" t="s">
        <v>20</v>
      </c>
      <c r="E80" s="40">
        <f>'DIT Expense (Flow-Through)'!E80-'DIT Expense (Normalized)'!E80</f>
        <v>0</v>
      </c>
      <c r="F80" s="41" t="s">
        <v>187</v>
      </c>
      <c r="G80" s="42">
        <f>'DIT Expense (Flow-Through)'!G80-'DIT Expense (Normalized)'!G80</f>
        <v>130443</v>
      </c>
      <c r="H80" s="40">
        <f t="shared" si="11"/>
        <v>130443</v>
      </c>
      <c r="I80" s="43"/>
      <c r="J80" s="42">
        <f t="shared" si="9"/>
        <v>-10143</v>
      </c>
      <c r="K80" s="44">
        <f t="shared" si="10"/>
        <v>120300</v>
      </c>
    </row>
    <row r="81" spans="1:11">
      <c r="A81" s="65" t="s">
        <v>129</v>
      </c>
      <c r="B81" s="65" t="s">
        <v>101</v>
      </c>
      <c r="C81" s="66" t="s">
        <v>102</v>
      </c>
      <c r="D81" s="65" t="s">
        <v>20</v>
      </c>
      <c r="E81" s="67">
        <f>'DIT Expense (Flow-Through)'!E81-'DIT Expense (Normalized)'!E81</f>
        <v>0</v>
      </c>
      <c r="F81" s="78" t="s">
        <v>187</v>
      </c>
      <c r="G81" s="69">
        <f>'DIT Expense (Flow-Through)'!G81-'DIT Expense (Normalized)'!G81</f>
        <v>-126418</v>
      </c>
      <c r="H81" s="67">
        <f t="shared" si="11"/>
        <v>-126418</v>
      </c>
      <c r="I81" s="68"/>
      <c r="J81" s="69">
        <f t="shared" si="9"/>
        <v>9830</v>
      </c>
      <c r="K81" s="70">
        <f t="shared" si="10"/>
        <v>-116588</v>
      </c>
    </row>
    <row r="82" spans="1:11">
      <c r="A82" s="65" t="s">
        <v>129</v>
      </c>
      <c r="B82" s="65" t="s">
        <v>103</v>
      </c>
      <c r="C82" s="66" t="s">
        <v>104</v>
      </c>
      <c r="D82" s="65" t="s">
        <v>2</v>
      </c>
      <c r="E82" s="67">
        <f>'DIT Expense (Flow-Through)'!E82-'DIT Expense (Normalized)'!E82</f>
        <v>0</v>
      </c>
      <c r="F82" s="68"/>
      <c r="G82" s="69">
        <f>'DIT Expense (Flow-Through)'!G82-'DIT Expense (Normalized)'!G82</f>
        <v>0</v>
      </c>
      <c r="H82" s="67">
        <f t="shared" si="11"/>
        <v>0</v>
      </c>
      <c r="I82" s="68"/>
      <c r="J82" s="69">
        <f t="shared" si="9"/>
        <v>0</v>
      </c>
      <c r="K82" s="70">
        <f t="shared" si="10"/>
        <v>0</v>
      </c>
    </row>
    <row r="83" spans="1:11">
      <c r="A83" s="65" t="s">
        <v>129</v>
      </c>
      <c r="B83" s="65" t="s">
        <v>161</v>
      </c>
      <c r="C83" s="66" t="s">
        <v>162</v>
      </c>
      <c r="D83" s="65" t="s">
        <v>20</v>
      </c>
      <c r="E83" s="67">
        <f>'DIT Expense (Flow-Through)'!E83-'DIT Expense (Normalized)'!E83</f>
        <v>0</v>
      </c>
      <c r="F83" s="78" t="s">
        <v>192</v>
      </c>
      <c r="G83" s="69">
        <f>'DIT Expense (Flow-Through)'!G83-'DIT Expense (Normalized)'!G83</f>
        <v>-241766</v>
      </c>
      <c r="H83" s="67">
        <f t="shared" si="11"/>
        <v>-241766</v>
      </c>
      <c r="I83" s="68"/>
      <c r="J83" s="69">
        <f t="shared" si="9"/>
        <v>18799</v>
      </c>
      <c r="K83" s="70">
        <f t="shared" si="10"/>
        <v>-222967</v>
      </c>
    </row>
    <row r="84" spans="1:11">
      <c r="A84" s="37" t="s">
        <v>1</v>
      </c>
      <c r="B84" s="37" t="s">
        <v>105</v>
      </c>
      <c r="C84" s="38" t="s">
        <v>106</v>
      </c>
      <c r="D84" s="37" t="s">
        <v>7</v>
      </c>
      <c r="E84" s="40">
        <f>'DIT Expense (Flow-Through)'!E84-'DIT Expense (Normalized)'!E84</f>
        <v>0</v>
      </c>
      <c r="F84" s="43"/>
      <c r="G84" s="42">
        <f>'DIT Expense (Flow-Through)'!G84-'DIT Expense (Normalized)'!G84</f>
        <v>0</v>
      </c>
      <c r="H84" s="40">
        <f t="shared" si="11"/>
        <v>0</v>
      </c>
      <c r="I84" s="43"/>
      <c r="J84" s="42">
        <f t="shared" si="9"/>
        <v>0</v>
      </c>
      <c r="K84" s="44">
        <f t="shared" si="10"/>
        <v>0</v>
      </c>
    </row>
    <row r="85" spans="1:11">
      <c r="A85" s="37" t="s">
        <v>1</v>
      </c>
      <c r="B85" s="37" t="s">
        <v>107</v>
      </c>
      <c r="C85" s="38" t="s">
        <v>108</v>
      </c>
      <c r="D85" s="37" t="s">
        <v>49</v>
      </c>
      <c r="E85" s="40">
        <f>'DIT Expense (Flow-Through)'!E85-'DIT Expense (Normalized)'!E85</f>
        <v>0</v>
      </c>
      <c r="F85" s="43"/>
      <c r="G85" s="42">
        <f>'DIT Expense (Flow-Through)'!G85-'DIT Expense (Normalized)'!G85</f>
        <v>0</v>
      </c>
      <c r="H85" s="40">
        <f t="shared" si="11"/>
        <v>0</v>
      </c>
      <c r="I85" s="43"/>
      <c r="J85" s="42">
        <f t="shared" si="9"/>
        <v>0</v>
      </c>
      <c r="K85" s="44">
        <f t="shared" si="10"/>
        <v>0</v>
      </c>
    </row>
    <row r="86" spans="1:11">
      <c r="A86" s="37" t="s">
        <v>1</v>
      </c>
      <c r="B86" s="37" t="s">
        <v>109</v>
      </c>
      <c r="C86" s="38" t="s">
        <v>110</v>
      </c>
      <c r="D86" s="37" t="s">
        <v>2</v>
      </c>
      <c r="E86" s="40">
        <f>'DIT Expense (Flow-Through)'!E86-'DIT Expense (Normalized)'!E86</f>
        <v>0</v>
      </c>
      <c r="F86" s="43"/>
      <c r="G86" s="42">
        <f>'DIT Expense (Flow-Through)'!G86-'DIT Expense (Normalized)'!G86</f>
        <v>0</v>
      </c>
      <c r="H86" s="40">
        <f t="shared" si="11"/>
        <v>0</v>
      </c>
      <c r="I86" s="43"/>
      <c r="J86" s="42">
        <f t="shared" si="9"/>
        <v>0</v>
      </c>
      <c r="K86" s="44">
        <f t="shared" si="10"/>
        <v>0</v>
      </c>
    </row>
    <row r="87" spans="1:11">
      <c r="A87" s="65" t="s">
        <v>129</v>
      </c>
      <c r="B87" s="65" t="s">
        <v>111</v>
      </c>
      <c r="C87" s="66" t="s">
        <v>112</v>
      </c>
      <c r="D87" s="65" t="s">
        <v>2</v>
      </c>
      <c r="E87" s="67">
        <f>'DIT Expense (Flow-Through)'!E87-'DIT Expense (Normalized)'!E87</f>
        <v>0</v>
      </c>
      <c r="F87" s="68"/>
      <c r="G87" s="69">
        <f>'DIT Expense (Flow-Through)'!G87-'DIT Expense (Normalized)'!G87</f>
        <v>0</v>
      </c>
      <c r="H87" s="67">
        <f t="shared" si="11"/>
        <v>0</v>
      </c>
      <c r="I87" s="68"/>
      <c r="J87" s="69">
        <f t="shared" si="9"/>
        <v>0</v>
      </c>
      <c r="K87" s="70">
        <f t="shared" si="10"/>
        <v>0</v>
      </c>
    </row>
    <row r="88" spans="1:11">
      <c r="A88" s="37" t="s">
        <v>1</v>
      </c>
      <c r="B88" s="37" t="s">
        <v>113</v>
      </c>
      <c r="C88" s="38" t="s">
        <v>114</v>
      </c>
      <c r="D88" s="37" t="s">
        <v>2</v>
      </c>
      <c r="E88" s="40">
        <f>'DIT Expense (Flow-Through)'!E88-'DIT Expense (Normalized)'!E88</f>
        <v>0</v>
      </c>
      <c r="F88" s="43"/>
      <c r="G88" s="42">
        <f>'DIT Expense (Flow-Through)'!G88-'DIT Expense (Normalized)'!G88</f>
        <v>0</v>
      </c>
      <c r="H88" s="40">
        <f t="shared" si="11"/>
        <v>0</v>
      </c>
      <c r="I88" s="43"/>
      <c r="J88" s="42">
        <f t="shared" si="9"/>
        <v>0</v>
      </c>
      <c r="K88" s="44">
        <f t="shared" si="10"/>
        <v>0</v>
      </c>
    </row>
    <row r="89" spans="1:11">
      <c r="A89" s="65" t="s">
        <v>129</v>
      </c>
      <c r="B89" s="65" t="s">
        <v>113</v>
      </c>
      <c r="C89" s="66" t="s">
        <v>163</v>
      </c>
      <c r="D89" s="65" t="s">
        <v>2</v>
      </c>
      <c r="E89" s="67">
        <f>'DIT Expense (Flow-Through)'!E89-'DIT Expense (Normalized)'!E89</f>
        <v>0</v>
      </c>
      <c r="F89" s="68"/>
      <c r="G89" s="69">
        <f>'DIT Expense (Flow-Through)'!G89-'DIT Expense (Normalized)'!G89</f>
        <v>0</v>
      </c>
      <c r="H89" s="67">
        <f t="shared" si="11"/>
        <v>0</v>
      </c>
      <c r="I89" s="68"/>
      <c r="J89" s="69">
        <f t="shared" si="9"/>
        <v>0</v>
      </c>
      <c r="K89" s="70">
        <f t="shared" si="10"/>
        <v>0</v>
      </c>
    </row>
    <row r="90" spans="1:11">
      <c r="A90" s="37" t="s">
        <v>1</v>
      </c>
      <c r="B90" s="37" t="s">
        <v>115</v>
      </c>
      <c r="C90" s="38" t="s">
        <v>116</v>
      </c>
      <c r="D90" s="37" t="s">
        <v>2</v>
      </c>
      <c r="E90" s="40">
        <f>'DIT Expense (Flow-Through)'!E90-'DIT Expense (Normalized)'!E90</f>
        <v>0</v>
      </c>
      <c r="F90" s="43"/>
      <c r="G90" s="42">
        <f>'DIT Expense (Flow-Through)'!G90-'DIT Expense (Normalized)'!G90</f>
        <v>0</v>
      </c>
      <c r="H90" s="40">
        <f t="shared" si="11"/>
        <v>0</v>
      </c>
      <c r="I90" s="43"/>
      <c r="J90" s="42">
        <f t="shared" si="9"/>
        <v>0</v>
      </c>
      <c r="K90" s="44">
        <f t="shared" si="10"/>
        <v>0</v>
      </c>
    </row>
    <row r="91" spans="1:11">
      <c r="A91" s="37" t="s">
        <v>1</v>
      </c>
      <c r="B91" s="37" t="s">
        <v>117</v>
      </c>
      <c r="C91" s="38" t="s">
        <v>118</v>
      </c>
      <c r="D91" s="37" t="s">
        <v>2</v>
      </c>
      <c r="E91" s="40">
        <f>'DIT Expense (Flow-Through)'!E91-'DIT Expense (Normalized)'!E91</f>
        <v>0</v>
      </c>
      <c r="F91" s="41" t="s">
        <v>192</v>
      </c>
      <c r="G91" s="42">
        <f>'DIT Expense (Flow-Through)'!G91-'DIT Expense (Normalized)'!G91</f>
        <v>23614</v>
      </c>
      <c r="H91" s="40">
        <f t="shared" si="11"/>
        <v>23614</v>
      </c>
      <c r="I91" s="43"/>
      <c r="J91" s="42">
        <f t="shared" si="9"/>
        <v>-1836</v>
      </c>
      <c r="K91" s="44">
        <f t="shared" si="10"/>
        <v>21778</v>
      </c>
    </row>
    <row r="92" spans="1:11">
      <c r="A92" s="65" t="s">
        <v>129</v>
      </c>
      <c r="B92" s="65" t="s">
        <v>119</v>
      </c>
      <c r="C92" s="66" t="s">
        <v>120</v>
      </c>
      <c r="D92" s="65" t="s">
        <v>18</v>
      </c>
      <c r="E92" s="67">
        <f>'DIT Expense (Flow-Through)'!E92-'DIT Expense (Normalized)'!E92</f>
        <v>0</v>
      </c>
      <c r="F92" s="68"/>
      <c r="G92" s="69">
        <f>'DIT Expense (Flow-Through)'!G92-'DIT Expense (Normalized)'!G92</f>
        <v>0</v>
      </c>
      <c r="H92" s="67">
        <f t="shared" si="11"/>
        <v>0</v>
      </c>
      <c r="I92" s="68"/>
      <c r="J92" s="69">
        <f t="shared" si="9"/>
        <v>0</v>
      </c>
      <c r="K92" s="70">
        <f t="shared" si="10"/>
        <v>0</v>
      </c>
    </row>
    <row r="93" spans="1:11">
      <c r="A93" s="37" t="s">
        <v>1</v>
      </c>
      <c r="B93" s="37" t="s">
        <v>121</v>
      </c>
      <c r="C93" s="38" t="s">
        <v>122</v>
      </c>
      <c r="D93" s="37" t="s">
        <v>2</v>
      </c>
      <c r="E93" s="40">
        <f>'DIT Expense (Flow-Through)'!E93-'DIT Expense (Normalized)'!E93</f>
        <v>0</v>
      </c>
      <c r="F93" s="43"/>
      <c r="G93" s="42">
        <f>'DIT Expense (Flow-Through)'!G93-'DIT Expense (Normalized)'!G93</f>
        <v>0</v>
      </c>
      <c r="H93" s="40">
        <f t="shared" si="11"/>
        <v>0</v>
      </c>
      <c r="I93" s="43"/>
      <c r="J93" s="42">
        <f t="shared" si="9"/>
        <v>0</v>
      </c>
      <c r="K93" s="44">
        <f t="shared" si="10"/>
        <v>0</v>
      </c>
    </row>
    <row r="94" spans="1:11">
      <c r="A94" s="37" t="s">
        <v>1</v>
      </c>
      <c r="B94" s="37" t="s">
        <v>123</v>
      </c>
      <c r="C94" s="38" t="s">
        <v>124</v>
      </c>
      <c r="D94" s="37" t="s">
        <v>2</v>
      </c>
      <c r="E94" s="40">
        <f>'DIT Expense (Flow-Through)'!E94-'DIT Expense (Normalized)'!E94</f>
        <v>0</v>
      </c>
      <c r="F94" s="43"/>
      <c r="G94" s="42">
        <f>'DIT Expense (Flow-Through)'!G94-'DIT Expense (Normalized)'!G94</f>
        <v>0</v>
      </c>
      <c r="H94" s="40">
        <f t="shared" si="11"/>
        <v>0</v>
      </c>
      <c r="I94" s="43"/>
      <c r="J94" s="42">
        <f t="shared" si="9"/>
        <v>0</v>
      </c>
      <c r="K94" s="44">
        <f t="shared" si="10"/>
        <v>0</v>
      </c>
    </row>
    <row r="95" spans="1:11">
      <c r="A95" s="37" t="s">
        <v>1</v>
      </c>
      <c r="B95" s="37" t="s">
        <v>125</v>
      </c>
      <c r="C95" s="38" t="s">
        <v>126</v>
      </c>
      <c r="D95" s="37" t="s">
        <v>15</v>
      </c>
      <c r="E95" s="40">
        <f>'DIT Expense (Flow-Through)'!E95-'DIT Expense (Normalized)'!E95</f>
        <v>0</v>
      </c>
      <c r="F95" s="43"/>
      <c r="G95" s="42">
        <f>'DIT Expense (Flow-Through)'!G95-'DIT Expense (Normalized)'!G95</f>
        <v>0</v>
      </c>
      <c r="H95" s="40">
        <f t="shared" si="11"/>
        <v>0</v>
      </c>
      <c r="I95" s="43"/>
      <c r="J95" s="42">
        <f t="shared" si="9"/>
        <v>0</v>
      </c>
      <c r="K95" s="44">
        <f t="shared" si="10"/>
        <v>0</v>
      </c>
    </row>
    <row r="96" spans="1:11">
      <c r="A96" s="65" t="s">
        <v>129</v>
      </c>
      <c r="B96" s="65" t="s">
        <v>164</v>
      </c>
      <c r="C96" s="66" t="s">
        <v>165</v>
      </c>
      <c r="D96" s="65" t="s">
        <v>15</v>
      </c>
      <c r="E96" s="67">
        <f>'DIT Expense (Flow-Through)'!E96-'DIT Expense (Normalized)'!E96</f>
        <v>0</v>
      </c>
      <c r="F96" s="68"/>
      <c r="G96" s="69">
        <f>'DIT Expense (Flow-Through)'!G96-'DIT Expense (Normalized)'!G96</f>
        <v>0</v>
      </c>
      <c r="H96" s="67">
        <f t="shared" si="11"/>
        <v>0</v>
      </c>
      <c r="I96" s="68"/>
      <c r="J96" s="69">
        <f t="shared" si="9"/>
        <v>0</v>
      </c>
      <c r="K96" s="70">
        <f t="shared" si="10"/>
        <v>0</v>
      </c>
    </row>
    <row r="97" spans="1:11">
      <c r="A97" s="37" t="s">
        <v>1</v>
      </c>
      <c r="B97" s="37" t="s">
        <v>127</v>
      </c>
      <c r="C97" s="38" t="s">
        <v>128</v>
      </c>
      <c r="D97" s="37" t="s">
        <v>15</v>
      </c>
      <c r="E97" s="40">
        <f>'DIT Expense (Flow-Through)'!E97-'DIT Expense (Normalized)'!E97</f>
        <v>0</v>
      </c>
      <c r="F97" s="43"/>
      <c r="G97" s="42">
        <f>'DIT Expense (Flow-Through)'!G97-'DIT Expense (Normalized)'!G97</f>
        <v>0</v>
      </c>
      <c r="H97" s="40">
        <f t="shared" si="11"/>
        <v>0</v>
      </c>
      <c r="I97" s="43"/>
      <c r="J97" s="42">
        <f t="shared" si="9"/>
        <v>0</v>
      </c>
      <c r="K97" s="44">
        <f t="shared" si="10"/>
        <v>0</v>
      </c>
    </row>
    <row r="98" spans="1:11">
      <c r="A98" s="65" t="s">
        <v>129</v>
      </c>
      <c r="B98" s="65" t="s">
        <v>166</v>
      </c>
      <c r="C98" s="66" t="s">
        <v>167</v>
      </c>
      <c r="D98" s="65" t="s">
        <v>2</v>
      </c>
      <c r="E98" s="67">
        <f>'DIT Expense (Flow-Through)'!E98-'DIT Expense (Normalized)'!E98</f>
        <v>0</v>
      </c>
      <c r="F98" s="68"/>
      <c r="G98" s="69">
        <f>'DIT Expense (Flow-Through)'!G98-'DIT Expense (Normalized)'!G98</f>
        <v>0</v>
      </c>
      <c r="H98" s="67">
        <f t="shared" si="11"/>
        <v>0</v>
      </c>
      <c r="I98" s="68"/>
      <c r="J98" s="69">
        <f t="shared" si="9"/>
        <v>0</v>
      </c>
      <c r="K98" s="70">
        <f t="shared" si="10"/>
        <v>0</v>
      </c>
    </row>
    <row r="99" spans="1:11">
      <c r="A99" s="37" t="s">
        <v>1</v>
      </c>
      <c r="B99" s="65" t="s">
        <v>180</v>
      </c>
      <c r="C99" s="79" t="s">
        <v>190</v>
      </c>
      <c r="D99" s="80" t="s">
        <v>20</v>
      </c>
      <c r="E99" s="67">
        <f>'DIT Expense (Flow-Through)'!E99-'DIT Expense (Normalized)'!E99</f>
        <v>0</v>
      </c>
      <c r="F99" s="78" t="s">
        <v>191</v>
      </c>
      <c r="G99" s="69">
        <f>'DIT Expense (Flow-Through)'!G99-'DIT Expense (Normalized)'!G99</f>
        <v>-384714</v>
      </c>
      <c r="H99" s="67">
        <f t="shared" si="11"/>
        <v>-384714</v>
      </c>
      <c r="I99" s="68"/>
      <c r="J99" s="69">
        <f t="shared" si="9"/>
        <v>29915</v>
      </c>
      <c r="K99" s="70">
        <f t="shared" si="10"/>
        <v>-354799</v>
      </c>
    </row>
    <row r="100" spans="1:11">
      <c r="A100" s="37">
        <v>4101000</v>
      </c>
      <c r="B100" s="65" t="s">
        <v>180</v>
      </c>
      <c r="C100" s="79" t="s">
        <v>198</v>
      </c>
      <c r="D100" s="80" t="s">
        <v>20</v>
      </c>
      <c r="E100" s="67">
        <f>'DIT Expense (Flow-Through)'!E100-'DIT Expense (Normalized)'!E100</f>
        <v>0</v>
      </c>
      <c r="F100" s="78" t="s">
        <v>199</v>
      </c>
      <c r="G100" s="69">
        <f>'DIT Expense (Flow-Through)'!G100-'DIT Expense (Normalized)'!G100</f>
        <v>-170464</v>
      </c>
      <c r="H100" s="67">
        <f t="shared" si="11"/>
        <v>-170464</v>
      </c>
      <c r="I100" s="68"/>
      <c r="J100" s="69">
        <f t="shared" si="9"/>
        <v>13255</v>
      </c>
      <c r="K100" s="70">
        <f t="shared" si="10"/>
        <v>-157209</v>
      </c>
    </row>
    <row r="101" spans="1:11">
      <c r="A101" s="37">
        <v>4111000</v>
      </c>
      <c r="B101" s="65" t="s">
        <v>180</v>
      </c>
      <c r="C101" s="79" t="s">
        <v>204</v>
      </c>
      <c r="D101" s="80" t="s">
        <v>20</v>
      </c>
      <c r="E101" s="67">
        <f>'DIT Expense (Flow-Through)'!E101-'DIT Expense (Normalized)'!E101</f>
        <v>0</v>
      </c>
      <c r="F101" s="78" t="s">
        <v>205</v>
      </c>
      <c r="G101" s="69">
        <f>'DIT Expense (Flow-Through)'!G101-'DIT Expense (Normalized)'!G101</f>
        <v>1138530</v>
      </c>
      <c r="H101" s="67">
        <f t="shared" si="11"/>
        <v>1138530</v>
      </c>
      <c r="I101" s="68"/>
      <c r="J101" s="69">
        <f t="shared" si="9"/>
        <v>-88530</v>
      </c>
      <c r="K101" s="70">
        <f t="shared" si="10"/>
        <v>1050000</v>
      </c>
    </row>
    <row r="102" spans="1:11">
      <c r="A102" s="81">
        <v>4101000</v>
      </c>
      <c r="B102" s="82" t="s">
        <v>180</v>
      </c>
      <c r="C102" s="83" t="s">
        <v>382</v>
      </c>
      <c r="D102" s="84" t="s">
        <v>20</v>
      </c>
      <c r="E102" s="85">
        <f>'DIT Expense (Flow-Through)'!E102-'DIT Expense (Normalized)'!E102</f>
        <v>0</v>
      </c>
      <c r="F102" s="86" t="s">
        <v>383</v>
      </c>
      <c r="G102" s="87">
        <f>'DIT Expense (Flow-Through)'!G102-'DIT Expense (Normalized)'!G102</f>
        <v>284920</v>
      </c>
      <c r="H102" s="88">
        <f t="shared" si="11"/>
        <v>284920</v>
      </c>
      <c r="I102" s="86"/>
      <c r="J102" s="87">
        <f t="shared" ref="J102" si="12">-ROUND(H102*$E$109,0)</f>
        <v>-22155</v>
      </c>
      <c r="K102" s="88">
        <f t="shared" ref="K102" si="13">H102+J102</f>
        <v>262765</v>
      </c>
    </row>
    <row r="103" spans="1:11">
      <c r="A103" s="55" t="s">
        <v>392</v>
      </c>
      <c r="B103" s="56"/>
      <c r="C103" s="56"/>
      <c r="D103" s="57"/>
      <c r="E103" s="58">
        <f>SUBTOTAL(9,E37:E102)</f>
        <v>0</v>
      </c>
      <c r="F103" s="59"/>
      <c r="G103" s="60">
        <f t="shared" ref="G103:H103" si="14">SUBTOTAL(9,G37:G102)</f>
        <v>428201</v>
      </c>
      <c r="H103" s="60">
        <f t="shared" si="14"/>
        <v>428201</v>
      </c>
      <c r="I103" s="61"/>
      <c r="J103" s="62">
        <f t="shared" ref="J103:K103" si="15">SUBTOTAL(9,J37:J102)</f>
        <v>-33297</v>
      </c>
      <c r="K103" s="60">
        <f t="shared" si="15"/>
        <v>394904</v>
      </c>
    </row>
    <row r="104" spans="1:11">
      <c r="A104" s="55" t="s">
        <v>391</v>
      </c>
      <c r="B104" s="56"/>
      <c r="C104" s="56"/>
      <c r="D104" s="57"/>
      <c r="E104" s="58">
        <f>SUBTOTAL(9,E6:E103)</f>
        <v>0</v>
      </c>
      <c r="F104" s="59"/>
      <c r="G104" s="60">
        <f t="shared" ref="G104:H104" si="16">SUBTOTAL(9,G6:G103)</f>
        <v>-97361</v>
      </c>
      <c r="H104" s="60">
        <f t="shared" si="16"/>
        <v>-97361</v>
      </c>
      <c r="I104" s="89" t="s">
        <v>207</v>
      </c>
      <c r="J104" s="62">
        <f t="shared" ref="J104:K104" si="17">SUBTOTAL(9,J6:J103)</f>
        <v>7570</v>
      </c>
      <c r="K104" s="60">
        <f t="shared" si="17"/>
        <v>-89791</v>
      </c>
    </row>
    <row r="107" spans="1:11" ht="15">
      <c r="A107" s="90" t="s">
        <v>174</v>
      </c>
      <c r="B107" s="91"/>
      <c r="C107" s="92"/>
      <c r="D107" s="93" t="s">
        <v>175</v>
      </c>
      <c r="E107" s="94" t="s">
        <v>176</v>
      </c>
      <c r="F107" s="95"/>
      <c r="G107" s="95"/>
      <c r="H107" s="95"/>
      <c r="I107" s="95"/>
      <c r="J107" s="95"/>
      <c r="K107" s="95"/>
    </row>
    <row r="108" spans="1:11" ht="15">
      <c r="A108" s="96" t="s">
        <v>177</v>
      </c>
      <c r="B108" s="97"/>
      <c r="C108" s="98"/>
      <c r="D108" s="99">
        <v>0.35</v>
      </c>
      <c r="E108" s="100">
        <f>D108/D110</f>
        <v>0.92224183815973237</v>
      </c>
      <c r="F108" s="101"/>
      <c r="G108" s="102"/>
      <c r="H108" s="102"/>
      <c r="I108" s="101"/>
      <c r="J108" s="102"/>
      <c r="K108" s="102"/>
    </row>
    <row r="109" spans="1:11" ht="15">
      <c r="A109" s="103" t="s">
        <v>206</v>
      </c>
      <c r="B109" s="104"/>
      <c r="C109" s="105"/>
      <c r="D109" s="106">
        <v>2.9510000000000002E-2</v>
      </c>
      <c r="E109" s="107">
        <f>D109/D110</f>
        <v>7.7758161840267723E-2</v>
      </c>
      <c r="F109" s="101"/>
      <c r="G109" s="102"/>
      <c r="H109" s="102"/>
      <c r="I109" s="101"/>
      <c r="J109" s="102"/>
      <c r="K109" s="102"/>
    </row>
    <row r="110" spans="1:11" ht="15">
      <c r="A110" s="90" t="s">
        <v>178</v>
      </c>
      <c r="B110" s="91"/>
      <c r="C110" s="92"/>
      <c r="D110" s="108">
        <f>SUM(D108:D109)</f>
        <v>0.37950999999999996</v>
      </c>
      <c r="E110" s="109">
        <f>SUM(E108:E109)</f>
        <v>1</v>
      </c>
      <c r="F110" s="110"/>
      <c r="G110" s="111"/>
      <c r="H110" s="111"/>
      <c r="I110" s="110"/>
      <c r="J110" s="111"/>
      <c r="K110" s="111"/>
    </row>
  </sheetData>
  <pageMargins left="0.75" right="0.75" top="1" bottom="0.75" header="0.5" footer="0.5"/>
  <pageSetup scale="43" orientation="portrait" r:id="rId1"/>
  <headerFooter>
    <oddHeader>&amp;L&amp;"Arial,Bold"&amp;10PacifiCorp
Provision for Deferred Income Tax: VARIANCE</oddHeader>
    <oddFooter xml:space="preserve">&amp;L&amp;"Arial,Bold"&amp;10PROVISION FOR DEFERRED INCOME TAX: VARIANCE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110"/>
  <sheetViews>
    <sheetView view="pageLayout" zoomScaleNormal="85" workbookViewId="0">
      <selection sqref="A1:XFD1048576"/>
    </sheetView>
  </sheetViews>
  <sheetFormatPr defaultRowHeight="12.75"/>
  <cols>
    <col min="1" max="2" width="15.7109375" style="10" customWidth="1"/>
    <col min="3" max="3" width="50.7109375" style="11" customWidth="1"/>
    <col min="4" max="4" width="15.7109375" style="10" customWidth="1"/>
    <col min="5" max="5" width="20.7109375" style="112" customWidth="1"/>
    <col min="6" max="6" width="5.7109375" style="112" customWidth="1"/>
    <col min="7" max="7" width="15.7109375" style="112" customWidth="1"/>
    <col min="8" max="8" width="20.7109375" style="112" customWidth="1"/>
    <col min="9" max="9" width="5.7109375" style="112" customWidth="1"/>
    <col min="10" max="10" width="15.7109375" style="112" customWidth="1"/>
    <col min="11" max="11" width="20.7109375" style="112" customWidth="1"/>
    <col min="12" max="16384" width="9.140625" style="11"/>
  </cols>
  <sheetData>
    <row r="1" spans="1:67">
      <c r="E1" s="12" t="s">
        <v>210</v>
      </c>
      <c r="F1" s="12"/>
      <c r="G1" s="12"/>
      <c r="H1" s="12"/>
      <c r="I1" s="12"/>
      <c r="J1" s="12"/>
      <c r="K1" s="12" t="s">
        <v>209</v>
      </c>
    </row>
    <row r="2" spans="1:67">
      <c r="E2" s="12" t="s">
        <v>208</v>
      </c>
      <c r="F2" s="12"/>
      <c r="G2" s="12"/>
      <c r="H2" s="12"/>
      <c r="I2" s="12"/>
      <c r="J2" s="12"/>
      <c r="K2" s="12" t="s">
        <v>211</v>
      </c>
    </row>
    <row r="3" spans="1:67">
      <c r="A3" s="13"/>
      <c r="B3" s="14"/>
      <c r="C3" s="15"/>
      <c r="D3" s="14"/>
      <c r="E3" s="16" t="s">
        <v>212</v>
      </c>
      <c r="F3" s="17" t="s">
        <v>213</v>
      </c>
      <c r="G3" s="18"/>
      <c r="H3" s="16" t="s">
        <v>385</v>
      </c>
      <c r="I3" s="17" t="s">
        <v>386</v>
      </c>
      <c r="J3" s="18"/>
      <c r="K3" s="16" t="s">
        <v>387</v>
      </c>
    </row>
    <row r="4" spans="1:67">
      <c r="A4" s="19" t="s">
        <v>0</v>
      </c>
      <c r="B4" s="20" t="s">
        <v>170</v>
      </c>
      <c r="C4" s="21"/>
      <c r="D4" s="19" t="s">
        <v>172</v>
      </c>
      <c r="E4" s="22"/>
      <c r="F4" s="23"/>
      <c r="G4" s="24"/>
      <c r="H4" s="22"/>
      <c r="I4" s="23" t="s">
        <v>182</v>
      </c>
      <c r="J4" s="24"/>
      <c r="K4" s="22"/>
    </row>
    <row r="5" spans="1:67">
      <c r="A5" s="25" t="s">
        <v>171</v>
      </c>
      <c r="B5" s="26" t="s">
        <v>168</v>
      </c>
      <c r="C5" s="27" t="s">
        <v>169</v>
      </c>
      <c r="D5" s="25" t="s">
        <v>173</v>
      </c>
      <c r="E5" s="28" t="s">
        <v>181</v>
      </c>
      <c r="F5" s="29" t="s">
        <v>384</v>
      </c>
      <c r="G5" s="30"/>
      <c r="H5" s="28" t="s">
        <v>183</v>
      </c>
      <c r="I5" s="29" t="s">
        <v>184</v>
      </c>
      <c r="J5" s="30"/>
      <c r="K5" s="28" t="s">
        <v>183</v>
      </c>
    </row>
    <row r="6" spans="1:67">
      <c r="A6" s="31" t="s">
        <v>129</v>
      </c>
      <c r="B6" s="31">
        <v>105100</v>
      </c>
      <c r="C6" s="32" t="s">
        <v>130</v>
      </c>
      <c r="D6" s="31" t="s">
        <v>2</v>
      </c>
      <c r="E6" s="33">
        <v>-578588</v>
      </c>
      <c r="F6" s="34"/>
      <c r="G6" s="35">
        <v>0</v>
      </c>
      <c r="H6" s="33">
        <f t="shared" ref="H6:H35" si="0">E6+G6</f>
        <v>-578588</v>
      </c>
      <c r="I6" s="34"/>
      <c r="J6" s="35">
        <f t="shared" ref="J6:J35" si="1">-ROUND(H6*$E$109,0)</f>
        <v>44990</v>
      </c>
      <c r="K6" s="36">
        <f>H6+J6</f>
        <v>-533598</v>
      </c>
    </row>
    <row r="7" spans="1:67">
      <c r="A7" s="37" t="s">
        <v>1</v>
      </c>
      <c r="B7" s="37">
        <v>1051156</v>
      </c>
      <c r="C7" s="38" t="s">
        <v>19</v>
      </c>
      <c r="D7" s="39" t="s">
        <v>20</v>
      </c>
      <c r="E7" s="40">
        <v>329757</v>
      </c>
      <c r="F7" s="41"/>
      <c r="G7" s="42">
        <v>0</v>
      </c>
      <c r="H7" s="40">
        <f t="shared" si="0"/>
        <v>329757</v>
      </c>
      <c r="I7" s="41"/>
      <c r="J7" s="42">
        <f t="shared" ref="J7:J8" si="2">-ROUND(H7*$E$109,0)</f>
        <v>-25641</v>
      </c>
      <c r="K7" s="40">
        <f t="shared" ref="K7:K8" si="3">H7+J7</f>
        <v>304116</v>
      </c>
    </row>
    <row r="8" spans="1:67">
      <c r="A8" s="37" t="s">
        <v>129</v>
      </c>
      <c r="B8" s="37" t="s">
        <v>132</v>
      </c>
      <c r="C8" s="38" t="s">
        <v>133</v>
      </c>
      <c r="D8" s="37" t="s">
        <v>20</v>
      </c>
      <c r="E8" s="40">
        <v>-69888</v>
      </c>
      <c r="F8" s="43"/>
      <c r="G8" s="42">
        <v>0</v>
      </c>
      <c r="H8" s="40">
        <f t="shared" si="0"/>
        <v>-69888</v>
      </c>
      <c r="I8" s="43"/>
      <c r="J8" s="42">
        <f t="shared" si="2"/>
        <v>5434</v>
      </c>
      <c r="K8" s="40">
        <f t="shared" si="3"/>
        <v>-64454</v>
      </c>
    </row>
    <row r="9" spans="1:67">
      <c r="A9" s="37" t="s">
        <v>129</v>
      </c>
      <c r="B9" s="37" t="s">
        <v>134</v>
      </c>
      <c r="C9" s="38" t="s">
        <v>5</v>
      </c>
      <c r="D9" s="37" t="s">
        <v>135</v>
      </c>
      <c r="E9" s="40">
        <v>-16085130</v>
      </c>
      <c r="F9" s="43"/>
      <c r="G9" s="42">
        <v>0</v>
      </c>
      <c r="H9" s="40">
        <f t="shared" si="0"/>
        <v>-16085130</v>
      </c>
      <c r="I9" s="43"/>
      <c r="J9" s="42">
        <f t="shared" si="1"/>
        <v>1250750</v>
      </c>
      <c r="K9" s="44">
        <f t="shared" ref="K9:K35" si="4">H9+J9</f>
        <v>-14834380</v>
      </c>
    </row>
    <row r="10" spans="1:67">
      <c r="A10" s="37" t="s">
        <v>129</v>
      </c>
      <c r="B10" s="37" t="s">
        <v>3</v>
      </c>
      <c r="C10" s="38" t="s">
        <v>136</v>
      </c>
      <c r="D10" s="37" t="s">
        <v>15</v>
      </c>
      <c r="E10" s="40">
        <v>-1240064</v>
      </c>
      <c r="F10" s="43"/>
      <c r="G10" s="42">
        <v>0</v>
      </c>
      <c r="H10" s="40">
        <f t="shared" si="0"/>
        <v>-1240064</v>
      </c>
      <c r="I10" s="43"/>
      <c r="J10" s="42">
        <f t="shared" si="1"/>
        <v>96425</v>
      </c>
      <c r="K10" s="44">
        <f t="shared" si="4"/>
        <v>-1143639</v>
      </c>
    </row>
    <row r="11" spans="1:67">
      <c r="A11" s="37" t="s">
        <v>1</v>
      </c>
      <c r="B11" s="37">
        <v>105122</v>
      </c>
      <c r="C11" s="38" t="s">
        <v>6</v>
      </c>
      <c r="D11" s="39" t="s">
        <v>7</v>
      </c>
      <c r="E11" s="40">
        <v>3900673</v>
      </c>
      <c r="F11" s="43"/>
      <c r="G11" s="42">
        <v>0</v>
      </c>
      <c r="H11" s="40">
        <f t="shared" si="0"/>
        <v>3900673</v>
      </c>
      <c r="I11" s="43"/>
      <c r="J11" s="42">
        <f t="shared" si="1"/>
        <v>-303309</v>
      </c>
      <c r="K11" s="44">
        <f t="shared" si="4"/>
        <v>3597364</v>
      </c>
    </row>
    <row r="12" spans="1:67">
      <c r="A12" s="37" t="s">
        <v>1</v>
      </c>
      <c r="B12" s="37">
        <v>105123</v>
      </c>
      <c r="C12" s="38" t="s">
        <v>8</v>
      </c>
      <c r="D12" s="39" t="s">
        <v>7</v>
      </c>
      <c r="E12" s="40">
        <v>-200082</v>
      </c>
      <c r="F12" s="43"/>
      <c r="G12" s="42">
        <v>0</v>
      </c>
      <c r="H12" s="40">
        <f t="shared" si="0"/>
        <v>-200082</v>
      </c>
      <c r="I12" s="43"/>
      <c r="J12" s="42">
        <f t="shared" si="1"/>
        <v>15558</v>
      </c>
      <c r="K12" s="44">
        <f t="shared" si="4"/>
        <v>-184524</v>
      </c>
    </row>
    <row r="13" spans="1:67">
      <c r="A13" s="37" t="s">
        <v>129</v>
      </c>
      <c r="B13" s="37">
        <v>105123</v>
      </c>
      <c r="C13" s="38" t="s">
        <v>8</v>
      </c>
      <c r="D13" s="39" t="s">
        <v>7</v>
      </c>
      <c r="E13" s="40">
        <v>-313359</v>
      </c>
      <c r="F13" s="43"/>
      <c r="G13" s="42">
        <v>0</v>
      </c>
      <c r="H13" s="40">
        <f t="shared" si="0"/>
        <v>-313359</v>
      </c>
      <c r="I13" s="43"/>
      <c r="J13" s="42">
        <f t="shared" si="1"/>
        <v>24366</v>
      </c>
      <c r="K13" s="44">
        <f t="shared" si="4"/>
        <v>-288993</v>
      </c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</row>
    <row r="14" spans="1:67">
      <c r="A14" s="37" t="s">
        <v>1</v>
      </c>
      <c r="B14" s="37" t="s">
        <v>9</v>
      </c>
      <c r="C14" s="38" t="s">
        <v>10</v>
      </c>
      <c r="D14" s="37" t="s">
        <v>11</v>
      </c>
      <c r="E14" s="40">
        <v>38857657</v>
      </c>
      <c r="F14" s="43"/>
      <c r="G14" s="42">
        <v>0</v>
      </c>
      <c r="H14" s="40">
        <f t="shared" si="0"/>
        <v>38857657</v>
      </c>
      <c r="I14" s="43"/>
      <c r="J14" s="42">
        <f t="shared" si="1"/>
        <v>-3021500</v>
      </c>
      <c r="K14" s="44">
        <f t="shared" si="4"/>
        <v>35836157</v>
      </c>
    </row>
    <row r="15" spans="1:67">
      <c r="A15" s="37" t="s">
        <v>1</v>
      </c>
      <c r="B15" s="37" t="s">
        <v>13</v>
      </c>
      <c r="C15" s="38" t="s">
        <v>14</v>
      </c>
      <c r="D15" s="37" t="s">
        <v>15</v>
      </c>
      <c r="E15" s="40">
        <v>2039389</v>
      </c>
      <c r="F15" s="43"/>
      <c r="G15" s="42">
        <v>0</v>
      </c>
      <c r="H15" s="40">
        <f t="shared" si="0"/>
        <v>2039389</v>
      </c>
      <c r="I15" s="43"/>
      <c r="J15" s="42">
        <f t="shared" si="1"/>
        <v>-158579</v>
      </c>
      <c r="K15" s="44">
        <f t="shared" si="4"/>
        <v>1880810</v>
      </c>
    </row>
    <row r="16" spans="1:67">
      <c r="A16" s="37" t="s">
        <v>129</v>
      </c>
      <c r="B16" s="37" t="s">
        <v>137</v>
      </c>
      <c r="C16" s="38" t="s">
        <v>138</v>
      </c>
      <c r="D16" s="37" t="s">
        <v>138</v>
      </c>
      <c r="E16" s="40">
        <v>-1351601</v>
      </c>
      <c r="F16" s="43"/>
      <c r="G16" s="42">
        <v>0</v>
      </c>
      <c r="H16" s="40">
        <f t="shared" si="0"/>
        <v>-1351601</v>
      </c>
      <c r="I16" s="43"/>
      <c r="J16" s="42">
        <f t="shared" si="1"/>
        <v>105098</v>
      </c>
      <c r="K16" s="44">
        <f t="shared" si="4"/>
        <v>-1246503</v>
      </c>
    </row>
    <row r="17" spans="1:11">
      <c r="A17" s="37" t="s">
        <v>1</v>
      </c>
      <c r="B17" s="37">
        <v>105137</v>
      </c>
      <c r="C17" s="38" t="s">
        <v>12</v>
      </c>
      <c r="D17" s="39" t="s">
        <v>2</v>
      </c>
      <c r="E17" s="40">
        <v>140296</v>
      </c>
      <c r="F17" s="43"/>
      <c r="G17" s="42">
        <v>0</v>
      </c>
      <c r="H17" s="40">
        <f t="shared" si="0"/>
        <v>140296</v>
      </c>
      <c r="I17" s="43"/>
      <c r="J17" s="42">
        <f t="shared" si="1"/>
        <v>-10909</v>
      </c>
      <c r="K17" s="44">
        <f t="shared" si="4"/>
        <v>129387</v>
      </c>
    </row>
    <row r="18" spans="1:11">
      <c r="A18" s="37" t="s">
        <v>129</v>
      </c>
      <c r="B18" s="37">
        <v>105140</v>
      </c>
      <c r="C18" s="38" t="s">
        <v>139</v>
      </c>
      <c r="D18" s="39" t="s">
        <v>37</v>
      </c>
      <c r="E18" s="40">
        <v>-129554</v>
      </c>
      <c r="F18" s="43"/>
      <c r="G18" s="42">
        <v>0</v>
      </c>
      <c r="H18" s="40">
        <f t="shared" si="0"/>
        <v>-129554</v>
      </c>
      <c r="I18" s="43"/>
      <c r="J18" s="42">
        <f t="shared" si="1"/>
        <v>10074</v>
      </c>
      <c r="K18" s="44">
        <f t="shared" si="4"/>
        <v>-119480</v>
      </c>
    </row>
    <row r="19" spans="1:11">
      <c r="A19" s="37" t="s">
        <v>1</v>
      </c>
      <c r="B19" s="37" t="s">
        <v>16</v>
      </c>
      <c r="C19" s="38" t="s">
        <v>17</v>
      </c>
      <c r="D19" s="37" t="s">
        <v>18</v>
      </c>
      <c r="E19" s="40">
        <v>2578374</v>
      </c>
      <c r="F19" s="43"/>
      <c r="G19" s="42">
        <v>0</v>
      </c>
      <c r="H19" s="40">
        <f t="shared" si="0"/>
        <v>2578374</v>
      </c>
      <c r="I19" s="43"/>
      <c r="J19" s="42">
        <f t="shared" si="1"/>
        <v>-200490</v>
      </c>
      <c r="K19" s="44">
        <f t="shared" si="4"/>
        <v>2377884</v>
      </c>
    </row>
    <row r="20" spans="1:11">
      <c r="A20" s="37" t="s">
        <v>129</v>
      </c>
      <c r="B20" s="37" t="s">
        <v>140</v>
      </c>
      <c r="C20" s="38" t="s">
        <v>141</v>
      </c>
      <c r="D20" s="37" t="s">
        <v>18</v>
      </c>
      <c r="E20" s="40">
        <v>-2197929</v>
      </c>
      <c r="F20" s="43"/>
      <c r="G20" s="42">
        <v>0</v>
      </c>
      <c r="H20" s="40">
        <f t="shared" si="0"/>
        <v>-2197929</v>
      </c>
      <c r="I20" s="43"/>
      <c r="J20" s="42">
        <f t="shared" si="1"/>
        <v>170907</v>
      </c>
      <c r="K20" s="44">
        <f t="shared" si="4"/>
        <v>-2027022</v>
      </c>
    </row>
    <row r="21" spans="1:11">
      <c r="A21" s="37" t="s">
        <v>129</v>
      </c>
      <c r="B21" s="37">
        <v>105146</v>
      </c>
      <c r="C21" s="38" t="s">
        <v>142</v>
      </c>
      <c r="D21" s="39" t="s">
        <v>7</v>
      </c>
      <c r="E21" s="40">
        <v>-5888</v>
      </c>
      <c r="F21" s="43"/>
      <c r="G21" s="42">
        <v>0</v>
      </c>
      <c r="H21" s="40">
        <f t="shared" si="0"/>
        <v>-5888</v>
      </c>
      <c r="I21" s="43"/>
      <c r="J21" s="42">
        <f t="shared" si="1"/>
        <v>458</v>
      </c>
      <c r="K21" s="44">
        <f t="shared" si="4"/>
        <v>-5430</v>
      </c>
    </row>
    <row r="22" spans="1:11">
      <c r="A22" s="37" t="s">
        <v>1</v>
      </c>
      <c r="B22" s="37" t="s">
        <v>23</v>
      </c>
      <c r="C22" s="38" t="s">
        <v>24</v>
      </c>
      <c r="D22" s="37" t="s">
        <v>25</v>
      </c>
      <c r="E22" s="40">
        <v>1013789</v>
      </c>
      <c r="F22" s="43"/>
      <c r="G22" s="42">
        <v>0</v>
      </c>
      <c r="H22" s="40">
        <f t="shared" si="0"/>
        <v>1013789</v>
      </c>
      <c r="I22" s="43"/>
      <c r="J22" s="42">
        <f t="shared" si="1"/>
        <v>-78830</v>
      </c>
      <c r="K22" s="44">
        <f t="shared" si="4"/>
        <v>934959</v>
      </c>
    </row>
    <row r="23" spans="1:11">
      <c r="A23" s="37" t="s">
        <v>129</v>
      </c>
      <c r="B23" s="37">
        <v>105152</v>
      </c>
      <c r="C23" s="38" t="s">
        <v>143</v>
      </c>
      <c r="D23" s="39" t="s">
        <v>25</v>
      </c>
      <c r="E23" s="40">
        <v>-310604</v>
      </c>
      <c r="F23" s="43"/>
      <c r="G23" s="42">
        <v>0</v>
      </c>
      <c r="H23" s="40">
        <f t="shared" si="0"/>
        <v>-310604</v>
      </c>
      <c r="I23" s="43"/>
      <c r="J23" s="42">
        <f t="shared" si="1"/>
        <v>24152</v>
      </c>
      <c r="K23" s="44">
        <f t="shared" si="4"/>
        <v>-286452</v>
      </c>
    </row>
    <row r="24" spans="1:11">
      <c r="A24" s="37" t="s">
        <v>1</v>
      </c>
      <c r="B24" s="37" t="s">
        <v>26</v>
      </c>
      <c r="C24" s="38" t="s">
        <v>27</v>
      </c>
      <c r="D24" s="37" t="s">
        <v>28</v>
      </c>
      <c r="E24" s="40">
        <v>13131</v>
      </c>
      <c r="F24" s="43"/>
      <c r="G24" s="42">
        <v>0</v>
      </c>
      <c r="H24" s="40">
        <f t="shared" si="0"/>
        <v>13131</v>
      </c>
      <c r="I24" s="43"/>
      <c r="J24" s="42">
        <f t="shared" si="1"/>
        <v>-1021</v>
      </c>
      <c r="K24" s="44">
        <f t="shared" si="4"/>
        <v>12110</v>
      </c>
    </row>
    <row r="25" spans="1:11">
      <c r="A25" s="37" t="s">
        <v>129</v>
      </c>
      <c r="B25" s="37">
        <v>105165</v>
      </c>
      <c r="C25" s="38" t="s">
        <v>27</v>
      </c>
      <c r="D25" s="39" t="s">
        <v>28</v>
      </c>
      <c r="E25" s="40">
        <v>-159</v>
      </c>
      <c r="F25" s="43"/>
      <c r="G25" s="42">
        <v>0</v>
      </c>
      <c r="H25" s="40">
        <f t="shared" si="0"/>
        <v>-159</v>
      </c>
      <c r="I25" s="43"/>
      <c r="J25" s="42">
        <f t="shared" si="1"/>
        <v>12</v>
      </c>
      <c r="K25" s="44">
        <f t="shared" si="4"/>
        <v>-147</v>
      </c>
    </row>
    <row r="26" spans="1:11">
      <c r="A26" s="37" t="s">
        <v>1</v>
      </c>
      <c r="B26" s="37" t="s">
        <v>29</v>
      </c>
      <c r="C26" s="38" t="s">
        <v>30</v>
      </c>
      <c r="D26" s="37" t="s">
        <v>28</v>
      </c>
      <c r="E26" s="40">
        <v>78349</v>
      </c>
      <c r="F26" s="43"/>
      <c r="G26" s="42">
        <v>0</v>
      </c>
      <c r="H26" s="40">
        <f t="shared" si="0"/>
        <v>78349</v>
      </c>
      <c r="I26" s="43"/>
      <c r="J26" s="42">
        <f t="shared" si="1"/>
        <v>-6092</v>
      </c>
      <c r="K26" s="44">
        <f t="shared" si="4"/>
        <v>72257</v>
      </c>
    </row>
    <row r="27" spans="1:11">
      <c r="A27" s="37" t="s">
        <v>129</v>
      </c>
      <c r="B27" s="37">
        <v>105170</v>
      </c>
      <c r="C27" s="38" t="s">
        <v>144</v>
      </c>
      <c r="D27" s="39" t="s">
        <v>28</v>
      </c>
      <c r="E27" s="40">
        <v>-29180</v>
      </c>
      <c r="F27" s="43"/>
      <c r="G27" s="42">
        <v>0</v>
      </c>
      <c r="H27" s="40">
        <f t="shared" si="0"/>
        <v>-29180</v>
      </c>
      <c r="I27" s="43"/>
      <c r="J27" s="42">
        <f t="shared" si="1"/>
        <v>2269</v>
      </c>
      <c r="K27" s="44">
        <f t="shared" si="4"/>
        <v>-26911</v>
      </c>
    </row>
    <row r="28" spans="1:11">
      <c r="A28" s="37" t="s">
        <v>1</v>
      </c>
      <c r="B28" s="37">
        <v>105175</v>
      </c>
      <c r="C28" s="38" t="s">
        <v>33</v>
      </c>
      <c r="D28" s="39" t="s">
        <v>25</v>
      </c>
      <c r="E28" s="40">
        <v>1451241</v>
      </c>
      <c r="F28" s="43"/>
      <c r="G28" s="42">
        <v>0</v>
      </c>
      <c r="H28" s="40">
        <f t="shared" si="0"/>
        <v>1451241</v>
      </c>
      <c r="I28" s="43"/>
      <c r="J28" s="42">
        <f t="shared" si="1"/>
        <v>-112846</v>
      </c>
      <c r="K28" s="44">
        <f>H28+J28</f>
        <v>1338395</v>
      </c>
    </row>
    <row r="29" spans="1:11">
      <c r="A29" s="37" t="s">
        <v>1</v>
      </c>
      <c r="B29" s="37">
        <v>105470</v>
      </c>
      <c r="C29" s="38" t="s">
        <v>34</v>
      </c>
      <c r="D29" s="39" t="s">
        <v>25</v>
      </c>
      <c r="E29" s="40">
        <v>30301</v>
      </c>
      <c r="F29" s="43"/>
      <c r="G29" s="42">
        <v>0</v>
      </c>
      <c r="H29" s="40">
        <f t="shared" si="0"/>
        <v>30301</v>
      </c>
      <c r="I29" s="43"/>
      <c r="J29" s="42">
        <f t="shared" si="1"/>
        <v>-2356</v>
      </c>
      <c r="K29" s="44">
        <f t="shared" si="4"/>
        <v>27945</v>
      </c>
    </row>
    <row r="30" spans="1:11">
      <c r="A30" s="37" t="s">
        <v>1</v>
      </c>
      <c r="B30" s="37" t="s">
        <v>54</v>
      </c>
      <c r="C30" s="38" t="s">
        <v>55</v>
      </c>
      <c r="D30" s="37" t="s">
        <v>2</v>
      </c>
      <c r="E30" s="40">
        <v>256623</v>
      </c>
      <c r="F30" s="43"/>
      <c r="G30" s="42">
        <v>0</v>
      </c>
      <c r="H30" s="40">
        <f t="shared" si="0"/>
        <v>256623</v>
      </c>
      <c r="I30" s="43"/>
      <c r="J30" s="42">
        <f t="shared" si="1"/>
        <v>-19955</v>
      </c>
      <c r="K30" s="44">
        <f t="shared" si="4"/>
        <v>236668</v>
      </c>
    </row>
    <row r="31" spans="1:11">
      <c r="A31" s="37" t="s">
        <v>1</v>
      </c>
      <c r="B31" s="37" t="s">
        <v>180</v>
      </c>
      <c r="C31" s="46" t="s">
        <v>188</v>
      </c>
      <c r="D31" s="39" t="s">
        <v>20</v>
      </c>
      <c r="E31" s="40">
        <v>0</v>
      </c>
      <c r="F31" s="41" t="s">
        <v>189</v>
      </c>
      <c r="G31" s="42">
        <v>203821</v>
      </c>
      <c r="H31" s="40">
        <f t="shared" si="0"/>
        <v>203821</v>
      </c>
      <c r="I31" s="43"/>
      <c r="J31" s="42">
        <f t="shared" si="1"/>
        <v>-15849</v>
      </c>
      <c r="K31" s="44">
        <f t="shared" si="4"/>
        <v>187972</v>
      </c>
    </row>
    <row r="32" spans="1:11">
      <c r="A32" s="37" t="s">
        <v>129</v>
      </c>
      <c r="B32" s="37" t="s">
        <v>180</v>
      </c>
      <c r="C32" s="46" t="s">
        <v>188</v>
      </c>
      <c r="D32" s="39" t="s">
        <v>20</v>
      </c>
      <c r="E32" s="40">
        <v>0</v>
      </c>
      <c r="F32" s="41" t="s">
        <v>189</v>
      </c>
      <c r="G32" s="42">
        <v>-10930</v>
      </c>
      <c r="H32" s="40">
        <f t="shared" si="0"/>
        <v>-10930</v>
      </c>
      <c r="I32" s="43"/>
      <c r="J32" s="42">
        <f t="shared" si="1"/>
        <v>850</v>
      </c>
      <c r="K32" s="44">
        <f t="shared" si="4"/>
        <v>-10080</v>
      </c>
    </row>
    <row r="33" spans="1:11">
      <c r="A33" s="37">
        <v>4111000</v>
      </c>
      <c r="B33" s="37" t="s">
        <v>180</v>
      </c>
      <c r="C33" s="46" t="s">
        <v>195</v>
      </c>
      <c r="D33" s="39" t="s">
        <v>20</v>
      </c>
      <c r="E33" s="40">
        <v>0</v>
      </c>
      <c r="F33" s="41" t="s">
        <v>194</v>
      </c>
      <c r="G33" s="42">
        <v>116447</v>
      </c>
      <c r="H33" s="40">
        <f t="shared" si="0"/>
        <v>116447</v>
      </c>
      <c r="I33" s="43"/>
      <c r="J33" s="42">
        <f t="shared" si="1"/>
        <v>-9055</v>
      </c>
      <c r="K33" s="44">
        <f t="shared" si="4"/>
        <v>107392</v>
      </c>
    </row>
    <row r="34" spans="1:11">
      <c r="A34" s="37">
        <v>4111000</v>
      </c>
      <c r="B34" s="37" t="s">
        <v>180</v>
      </c>
      <c r="C34" s="46" t="s">
        <v>196</v>
      </c>
      <c r="D34" s="39" t="s">
        <v>49</v>
      </c>
      <c r="E34" s="40">
        <v>0</v>
      </c>
      <c r="F34" s="41" t="s">
        <v>197</v>
      </c>
      <c r="G34" s="42">
        <v>-291667</v>
      </c>
      <c r="H34" s="40">
        <f t="shared" ref="H34" si="5">E34+G34</f>
        <v>-291667</v>
      </c>
      <c r="I34" s="43"/>
      <c r="J34" s="42">
        <f t="shared" ref="J34" si="6">-ROUND(H34*$E$109,0)</f>
        <v>22679</v>
      </c>
      <c r="K34" s="44">
        <f t="shared" ref="K34" si="7">H34+J34</f>
        <v>-268988</v>
      </c>
    </row>
    <row r="35" spans="1:11">
      <c r="A35" s="47">
        <v>4111000</v>
      </c>
      <c r="B35" s="47" t="s">
        <v>180</v>
      </c>
      <c r="C35" s="48" t="s">
        <v>397</v>
      </c>
      <c r="D35" s="49" t="s">
        <v>49</v>
      </c>
      <c r="E35" s="50">
        <v>0</v>
      </c>
      <c r="F35" s="51" t="s">
        <v>200</v>
      </c>
      <c r="G35" s="52">
        <v>-9662</v>
      </c>
      <c r="H35" s="50">
        <f t="shared" si="0"/>
        <v>-9662</v>
      </c>
      <c r="I35" s="53"/>
      <c r="J35" s="52">
        <f t="shared" si="1"/>
        <v>751</v>
      </c>
      <c r="K35" s="54">
        <f t="shared" si="4"/>
        <v>-8911</v>
      </c>
    </row>
    <row r="36" spans="1:11">
      <c r="A36" s="55" t="s">
        <v>393</v>
      </c>
      <c r="B36" s="113"/>
      <c r="C36" s="56"/>
      <c r="D36" s="114"/>
      <c r="E36" s="58">
        <f>SUBTOTAL(9,E6:E35)</f>
        <v>28177554</v>
      </c>
      <c r="F36" s="59"/>
      <c r="G36" s="60">
        <f>SUBTOTAL(9,G6:G35)</f>
        <v>8009</v>
      </c>
      <c r="H36" s="60">
        <f>SUBTOTAL(9,H6:H35)</f>
        <v>28185563</v>
      </c>
      <c r="I36" s="61"/>
      <c r="J36" s="62">
        <f>SUBTOTAL(9,J6:J35)</f>
        <v>-2191659</v>
      </c>
      <c r="K36" s="60">
        <f>SUBTOTAL(9,K6:K35)</f>
        <v>25993904</v>
      </c>
    </row>
    <row r="37" spans="1:11">
      <c r="A37" s="31" t="s">
        <v>129</v>
      </c>
      <c r="B37" s="31">
        <v>100105</v>
      </c>
      <c r="C37" s="32" t="s">
        <v>131</v>
      </c>
      <c r="D37" s="63" t="s">
        <v>20</v>
      </c>
      <c r="E37" s="33">
        <v>-5532834</v>
      </c>
      <c r="F37" s="64" t="s">
        <v>186</v>
      </c>
      <c r="G37" s="35">
        <v>5532834</v>
      </c>
      <c r="H37" s="33">
        <f t="shared" ref="H37:H68" si="8">E37+G37</f>
        <v>0</v>
      </c>
      <c r="I37" s="64"/>
      <c r="J37" s="35">
        <f>-ROUND(H37*$E$109,0)+1</f>
        <v>1</v>
      </c>
      <c r="K37" s="36">
        <f>H37+J37</f>
        <v>1</v>
      </c>
    </row>
    <row r="38" spans="1:11">
      <c r="A38" s="37" t="s">
        <v>1</v>
      </c>
      <c r="B38" s="37" t="s">
        <v>21</v>
      </c>
      <c r="C38" s="38" t="s">
        <v>22</v>
      </c>
      <c r="D38" s="37" t="s">
        <v>2</v>
      </c>
      <c r="E38" s="40">
        <v>130619</v>
      </c>
      <c r="F38" s="43"/>
      <c r="G38" s="42">
        <v>0</v>
      </c>
      <c r="H38" s="40">
        <f t="shared" si="8"/>
        <v>130619</v>
      </c>
      <c r="I38" s="43"/>
      <c r="J38" s="42">
        <f t="shared" ref="J38:J69" si="9">-ROUND(H38*$E$109,0)</f>
        <v>-10157</v>
      </c>
      <c r="K38" s="44">
        <f t="shared" ref="K38:K100" si="10">H38+J38</f>
        <v>120462</v>
      </c>
    </row>
    <row r="39" spans="1:11">
      <c r="A39" s="37" t="s">
        <v>1</v>
      </c>
      <c r="B39" s="37" t="s">
        <v>31</v>
      </c>
      <c r="C39" s="38" t="s">
        <v>32</v>
      </c>
      <c r="D39" s="37" t="s">
        <v>15</v>
      </c>
      <c r="E39" s="40">
        <v>59267</v>
      </c>
      <c r="F39" s="43"/>
      <c r="G39" s="42">
        <v>0</v>
      </c>
      <c r="H39" s="40">
        <f t="shared" si="8"/>
        <v>59267</v>
      </c>
      <c r="I39" s="43"/>
      <c r="J39" s="42">
        <f t="shared" si="9"/>
        <v>-4608</v>
      </c>
      <c r="K39" s="44">
        <f t="shared" si="10"/>
        <v>54659</v>
      </c>
    </row>
    <row r="40" spans="1:11">
      <c r="A40" s="65" t="s">
        <v>129</v>
      </c>
      <c r="B40" s="65" t="s">
        <v>145</v>
      </c>
      <c r="C40" s="66" t="s">
        <v>146</v>
      </c>
      <c r="D40" s="65" t="s">
        <v>20</v>
      </c>
      <c r="E40" s="67">
        <v>-39930</v>
      </c>
      <c r="F40" s="68"/>
      <c r="G40" s="69">
        <v>0</v>
      </c>
      <c r="H40" s="67">
        <f t="shared" si="8"/>
        <v>-39930</v>
      </c>
      <c r="I40" s="68"/>
      <c r="J40" s="69">
        <f t="shared" si="9"/>
        <v>3105</v>
      </c>
      <c r="K40" s="70">
        <f t="shared" si="10"/>
        <v>-36825</v>
      </c>
    </row>
    <row r="41" spans="1:11">
      <c r="A41" s="65" t="s">
        <v>129</v>
      </c>
      <c r="B41" s="65" t="s">
        <v>35</v>
      </c>
      <c r="C41" s="66" t="s">
        <v>36</v>
      </c>
      <c r="D41" s="65" t="s">
        <v>37</v>
      </c>
      <c r="E41" s="67">
        <v>-17</v>
      </c>
      <c r="F41" s="68"/>
      <c r="G41" s="69">
        <v>0</v>
      </c>
      <c r="H41" s="67">
        <f t="shared" si="8"/>
        <v>-17</v>
      </c>
      <c r="I41" s="68"/>
      <c r="J41" s="69">
        <f t="shared" si="9"/>
        <v>1</v>
      </c>
      <c r="K41" s="70">
        <f t="shared" si="10"/>
        <v>-16</v>
      </c>
    </row>
    <row r="42" spans="1:11">
      <c r="A42" s="37" t="s">
        <v>1</v>
      </c>
      <c r="B42" s="37" t="s">
        <v>38</v>
      </c>
      <c r="C42" s="38" t="s">
        <v>39</v>
      </c>
      <c r="D42" s="37" t="s">
        <v>15</v>
      </c>
      <c r="E42" s="40">
        <v>24955</v>
      </c>
      <c r="F42" s="43"/>
      <c r="G42" s="42">
        <v>0</v>
      </c>
      <c r="H42" s="40">
        <f t="shared" si="8"/>
        <v>24955</v>
      </c>
      <c r="I42" s="43"/>
      <c r="J42" s="42">
        <f t="shared" si="9"/>
        <v>-1940</v>
      </c>
      <c r="K42" s="44">
        <f t="shared" si="10"/>
        <v>23015</v>
      </c>
    </row>
    <row r="43" spans="1:11">
      <c r="A43" s="37" t="s">
        <v>1</v>
      </c>
      <c r="B43" s="37" t="s">
        <v>40</v>
      </c>
      <c r="C43" s="38" t="s">
        <v>41</v>
      </c>
      <c r="D43" s="37" t="s">
        <v>2</v>
      </c>
      <c r="E43" s="40">
        <v>19880</v>
      </c>
      <c r="F43" s="41"/>
      <c r="G43" s="42">
        <v>0</v>
      </c>
      <c r="H43" s="40">
        <f t="shared" si="8"/>
        <v>19880</v>
      </c>
      <c r="I43" s="43"/>
      <c r="J43" s="42">
        <f t="shared" si="9"/>
        <v>-1546</v>
      </c>
      <c r="K43" s="44">
        <f t="shared" si="10"/>
        <v>18334</v>
      </c>
    </row>
    <row r="44" spans="1:11">
      <c r="A44" s="37" t="s">
        <v>1</v>
      </c>
      <c r="B44" s="37" t="s">
        <v>42</v>
      </c>
      <c r="C44" s="38" t="s">
        <v>43</v>
      </c>
      <c r="D44" s="37" t="s">
        <v>2</v>
      </c>
      <c r="E44" s="40">
        <v>52800</v>
      </c>
      <c r="F44" s="41"/>
      <c r="G44" s="42">
        <v>0</v>
      </c>
      <c r="H44" s="40">
        <f t="shared" si="8"/>
        <v>52800</v>
      </c>
      <c r="I44" s="43"/>
      <c r="J44" s="42">
        <f t="shared" si="9"/>
        <v>-4106</v>
      </c>
      <c r="K44" s="44">
        <f t="shared" si="10"/>
        <v>48694</v>
      </c>
    </row>
    <row r="45" spans="1:11">
      <c r="A45" s="37" t="s">
        <v>1</v>
      </c>
      <c r="B45" s="37" t="s">
        <v>44</v>
      </c>
      <c r="C45" s="38" t="s">
        <v>45</v>
      </c>
      <c r="D45" s="37" t="s">
        <v>25</v>
      </c>
      <c r="E45" s="40">
        <v>131606</v>
      </c>
      <c r="F45" s="41"/>
      <c r="G45" s="42">
        <v>0</v>
      </c>
      <c r="H45" s="40">
        <f t="shared" si="8"/>
        <v>131606</v>
      </c>
      <c r="I45" s="43"/>
      <c r="J45" s="42">
        <f t="shared" si="9"/>
        <v>-10233</v>
      </c>
      <c r="K45" s="44">
        <f t="shared" si="10"/>
        <v>121373</v>
      </c>
    </row>
    <row r="46" spans="1:11">
      <c r="A46" s="37" t="s">
        <v>1</v>
      </c>
      <c r="B46" s="37" t="s">
        <v>46</v>
      </c>
      <c r="C46" s="38" t="s">
        <v>47</v>
      </c>
      <c r="D46" s="37" t="s">
        <v>48</v>
      </c>
      <c r="E46" s="40">
        <v>55534</v>
      </c>
      <c r="F46" s="43"/>
      <c r="G46" s="42">
        <v>0</v>
      </c>
      <c r="H46" s="40">
        <f t="shared" si="8"/>
        <v>55534</v>
      </c>
      <c r="I46" s="43"/>
      <c r="J46" s="42">
        <f t="shared" si="9"/>
        <v>-4318</v>
      </c>
      <c r="K46" s="44">
        <f t="shared" si="10"/>
        <v>51216</v>
      </c>
    </row>
    <row r="47" spans="1:11">
      <c r="A47" s="37" t="s">
        <v>1</v>
      </c>
      <c r="B47" s="37" t="s">
        <v>50</v>
      </c>
      <c r="C47" s="38" t="s">
        <v>51</v>
      </c>
      <c r="D47" s="37" t="s">
        <v>2</v>
      </c>
      <c r="E47" s="40">
        <v>1382608</v>
      </c>
      <c r="F47" s="43"/>
      <c r="G47" s="42">
        <v>0</v>
      </c>
      <c r="H47" s="40">
        <f t="shared" si="8"/>
        <v>1382608</v>
      </c>
      <c r="I47" s="43"/>
      <c r="J47" s="42">
        <f t="shared" si="9"/>
        <v>-107509</v>
      </c>
      <c r="K47" s="44">
        <f t="shared" si="10"/>
        <v>1275099</v>
      </c>
    </row>
    <row r="48" spans="1:11">
      <c r="A48" s="65" t="s">
        <v>129</v>
      </c>
      <c r="B48" s="65" t="s">
        <v>50</v>
      </c>
      <c r="C48" s="66" t="s">
        <v>147</v>
      </c>
      <c r="D48" s="65" t="s">
        <v>2</v>
      </c>
      <c r="E48" s="67">
        <v>-1028154</v>
      </c>
      <c r="F48" s="68"/>
      <c r="G48" s="42">
        <v>0</v>
      </c>
      <c r="H48" s="67">
        <f t="shared" si="8"/>
        <v>-1028154</v>
      </c>
      <c r="I48" s="68"/>
      <c r="J48" s="69">
        <f t="shared" si="9"/>
        <v>79947</v>
      </c>
      <c r="K48" s="70">
        <f t="shared" si="10"/>
        <v>-948207</v>
      </c>
    </row>
    <row r="49" spans="1:11">
      <c r="A49" s="37" t="s">
        <v>1</v>
      </c>
      <c r="B49" s="37" t="s">
        <v>52</v>
      </c>
      <c r="C49" s="38" t="s">
        <v>53</v>
      </c>
      <c r="D49" s="37" t="s">
        <v>2</v>
      </c>
      <c r="E49" s="40">
        <v>42391</v>
      </c>
      <c r="F49" s="43"/>
      <c r="G49" s="42">
        <v>0</v>
      </c>
      <c r="H49" s="40">
        <f t="shared" si="8"/>
        <v>42391</v>
      </c>
      <c r="I49" s="43"/>
      <c r="J49" s="42">
        <f t="shared" si="9"/>
        <v>-3296</v>
      </c>
      <c r="K49" s="44">
        <f t="shared" si="10"/>
        <v>39095</v>
      </c>
    </row>
    <row r="50" spans="1:11">
      <c r="A50" s="65" t="s">
        <v>129</v>
      </c>
      <c r="B50" s="65" t="s">
        <v>52</v>
      </c>
      <c r="C50" s="66" t="s">
        <v>53</v>
      </c>
      <c r="D50" s="65" t="s">
        <v>2</v>
      </c>
      <c r="E50" s="67">
        <v>-396845</v>
      </c>
      <c r="F50" s="68"/>
      <c r="G50" s="42">
        <v>0</v>
      </c>
      <c r="H50" s="67">
        <f t="shared" si="8"/>
        <v>-396845</v>
      </c>
      <c r="I50" s="68"/>
      <c r="J50" s="69">
        <f t="shared" si="9"/>
        <v>30858</v>
      </c>
      <c r="K50" s="70">
        <f t="shared" si="10"/>
        <v>-365987</v>
      </c>
    </row>
    <row r="51" spans="1:11">
      <c r="A51" s="37" t="s">
        <v>1</v>
      </c>
      <c r="B51" s="37" t="s">
        <v>56</v>
      </c>
      <c r="C51" s="38" t="s">
        <v>57</v>
      </c>
      <c r="D51" s="37" t="s">
        <v>7</v>
      </c>
      <c r="E51" s="40">
        <v>51536</v>
      </c>
      <c r="F51" s="43"/>
      <c r="G51" s="42">
        <v>0</v>
      </c>
      <c r="H51" s="40">
        <f t="shared" si="8"/>
        <v>51536</v>
      </c>
      <c r="I51" s="43"/>
      <c r="J51" s="42">
        <f t="shared" si="9"/>
        <v>-4007</v>
      </c>
      <c r="K51" s="44">
        <f t="shared" si="10"/>
        <v>47529</v>
      </c>
    </row>
    <row r="52" spans="1:11">
      <c r="A52" s="65" t="s">
        <v>129</v>
      </c>
      <c r="B52" s="65" t="s">
        <v>58</v>
      </c>
      <c r="C52" s="66" t="s">
        <v>148</v>
      </c>
      <c r="D52" s="65" t="s">
        <v>2</v>
      </c>
      <c r="E52" s="67">
        <v>-15595</v>
      </c>
      <c r="F52" s="78"/>
      <c r="G52" s="42">
        <v>0</v>
      </c>
      <c r="H52" s="67">
        <f t="shared" si="8"/>
        <v>-15595</v>
      </c>
      <c r="I52" s="68"/>
      <c r="J52" s="69">
        <f t="shared" si="9"/>
        <v>1213</v>
      </c>
      <c r="K52" s="70">
        <f t="shared" si="10"/>
        <v>-14382</v>
      </c>
    </row>
    <row r="53" spans="1:11">
      <c r="A53" s="37" t="s">
        <v>1</v>
      </c>
      <c r="B53" s="37" t="s">
        <v>59</v>
      </c>
      <c r="C53" s="38" t="s">
        <v>60</v>
      </c>
      <c r="D53" s="37" t="s">
        <v>20</v>
      </c>
      <c r="E53" s="40">
        <v>208010</v>
      </c>
      <c r="F53" s="41"/>
      <c r="G53" s="42">
        <v>0</v>
      </c>
      <c r="H53" s="40">
        <f t="shared" si="8"/>
        <v>208010</v>
      </c>
      <c r="I53" s="43"/>
      <c r="J53" s="42">
        <f t="shared" si="9"/>
        <v>-16174</v>
      </c>
      <c r="K53" s="44">
        <f t="shared" si="10"/>
        <v>191836</v>
      </c>
    </row>
    <row r="54" spans="1:11">
      <c r="A54" s="65" t="s">
        <v>129</v>
      </c>
      <c r="B54" s="65" t="s">
        <v>59</v>
      </c>
      <c r="C54" s="66" t="s">
        <v>149</v>
      </c>
      <c r="D54" s="65" t="s">
        <v>20</v>
      </c>
      <c r="E54" s="67">
        <v>-224611</v>
      </c>
      <c r="F54" s="78"/>
      <c r="G54" s="42">
        <v>0</v>
      </c>
      <c r="H54" s="67">
        <f t="shared" si="8"/>
        <v>-224611</v>
      </c>
      <c r="I54" s="68"/>
      <c r="J54" s="69">
        <f t="shared" si="9"/>
        <v>17465</v>
      </c>
      <c r="K54" s="70">
        <f t="shared" si="10"/>
        <v>-207146</v>
      </c>
    </row>
    <row r="55" spans="1:11">
      <c r="A55" s="65" t="s">
        <v>129</v>
      </c>
      <c r="B55" s="65" t="s">
        <v>150</v>
      </c>
      <c r="C55" s="66" t="s">
        <v>151</v>
      </c>
      <c r="D55" s="65" t="s">
        <v>20</v>
      </c>
      <c r="E55" s="67">
        <v>-19806</v>
      </c>
      <c r="F55" s="78"/>
      <c r="G55" s="42">
        <v>0</v>
      </c>
      <c r="H55" s="67">
        <f t="shared" si="8"/>
        <v>-19806</v>
      </c>
      <c r="I55" s="68"/>
      <c r="J55" s="69">
        <f t="shared" si="9"/>
        <v>1540</v>
      </c>
      <c r="K55" s="70">
        <f t="shared" si="10"/>
        <v>-18266</v>
      </c>
    </row>
    <row r="56" spans="1:11">
      <c r="A56" s="37" t="s">
        <v>1</v>
      </c>
      <c r="B56" s="37" t="s">
        <v>61</v>
      </c>
      <c r="C56" s="38" t="s">
        <v>62</v>
      </c>
      <c r="D56" s="37" t="s">
        <v>49</v>
      </c>
      <c r="E56" s="40">
        <v>4457</v>
      </c>
      <c r="F56" s="43"/>
      <c r="G56" s="42">
        <v>0</v>
      </c>
      <c r="H56" s="40">
        <f t="shared" si="8"/>
        <v>4457</v>
      </c>
      <c r="I56" s="43"/>
      <c r="J56" s="42">
        <f t="shared" si="9"/>
        <v>-347</v>
      </c>
      <c r="K56" s="44">
        <f t="shared" si="10"/>
        <v>4110</v>
      </c>
    </row>
    <row r="57" spans="1:11">
      <c r="A57" s="65" t="s">
        <v>129</v>
      </c>
      <c r="B57" s="65" t="s">
        <v>63</v>
      </c>
      <c r="C57" s="66" t="s">
        <v>152</v>
      </c>
      <c r="D57" s="65" t="s">
        <v>20</v>
      </c>
      <c r="E57" s="67">
        <v>-17815</v>
      </c>
      <c r="F57" s="68"/>
      <c r="G57" s="42">
        <v>0</v>
      </c>
      <c r="H57" s="67">
        <f t="shared" si="8"/>
        <v>-17815</v>
      </c>
      <c r="I57" s="68"/>
      <c r="J57" s="69">
        <f t="shared" si="9"/>
        <v>1385</v>
      </c>
      <c r="K57" s="70">
        <f t="shared" si="10"/>
        <v>-16430</v>
      </c>
    </row>
    <row r="58" spans="1:11">
      <c r="A58" s="65" t="s">
        <v>129</v>
      </c>
      <c r="B58" s="65" t="s">
        <v>64</v>
      </c>
      <c r="C58" s="66" t="s">
        <v>153</v>
      </c>
      <c r="D58" s="65" t="s">
        <v>49</v>
      </c>
      <c r="E58" s="67">
        <v>-341172</v>
      </c>
      <c r="F58" s="78"/>
      <c r="G58" s="42">
        <v>0</v>
      </c>
      <c r="H58" s="67">
        <f t="shared" si="8"/>
        <v>-341172</v>
      </c>
      <c r="I58" s="68"/>
      <c r="J58" s="69">
        <f t="shared" si="9"/>
        <v>26529</v>
      </c>
      <c r="K58" s="70">
        <f t="shared" si="10"/>
        <v>-314643</v>
      </c>
    </row>
    <row r="59" spans="1:11">
      <c r="A59" s="65" t="s">
        <v>129</v>
      </c>
      <c r="B59" s="65" t="s">
        <v>65</v>
      </c>
      <c r="C59" s="66" t="s">
        <v>66</v>
      </c>
      <c r="D59" s="65" t="s">
        <v>20</v>
      </c>
      <c r="E59" s="67">
        <v>-627345</v>
      </c>
      <c r="F59" s="78"/>
      <c r="G59" s="42">
        <v>0</v>
      </c>
      <c r="H59" s="67">
        <f t="shared" si="8"/>
        <v>-627345</v>
      </c>
      <c r="I59" s="68"/>
      <c r="J59" s="69">
        <f t="shared" si="9"/>
        <v>48781</v>
      </c>
      <c r="K59" s="70">
        <f t="shared" si="10"/>
        <v>-578564</v>
      </c>
    </row>
    <row r="60" spans="1:11">
      <c r="A60" s="37" t="s">
        <v>1</v>
      </c>
      <c r="B60" s="37" t="s">
        <v>67</v>
      </c>
      <c r="C60" s="38" t="s">
        <v>68</v>
      </c>
      <c r="D60" s="37" t="s">
        <v>69</v>
      </c>
      <c r="E60" s="40">
        <v>1624</v>
      </c>
      <c r="F60" s="43"/>
      <c r="G60" s="42">
        <v>0</v>
      </c>
      <c r="H60" s="40">
        <f t="shared" si="8"/>
        <v>1624</v>
      </c>
      <c r="I60" s="43"/>
      <c r="J60" s="42">
        <f t="shared" si="9"/>
        <v>-126</v>
      </c>
      <c r="K60" s="44">
        <f t="shared" si="10"/>
        <v>1498</v>
      </c>
    </row>
    <row r="61" spans="1:11">
      <c r="A61" s="37" t="s">
        <v>1</v>
      </c>
      <c r="B61" s="37" t="s">
        <v>70</v>
      </c>
      <c r="C61" s="38" t="s">
        <v>71</v>
      </c>
      <c r="D61" s="37" t="s">
        <v>37</v>
      </c>
      <c r="E61" s="40">
        <v>4519</v>
      </c>
      <c r="F61" s="43"/>
      <c r="G61" s="42">
        <v>0</v>
      </c>
      <c r="H61" s="40">
        <f t="shared" si="8"/>
        <v>4519</v>
      </c>
      <c r="I61" s="43"/>
      <c r="J61" s="42">
        <f t="shared" si="9"/>
        <v>-351</v>
      </c>
      <c r="K61" s="44">
        <f t="shared" si="10"/>
        <v>4168</v>
      </c>
    </row>
    <row r="62" spans="1:11">
      <c r="A62" s="37" t="s">
        <v>1</v>
      </c>
      <c r="B62" s="37" t="s">
        <v>72</v>
      </c>
      <c r="C62" s="38" t="s">
        <v>73</v>
      </c>
      <c r="D62" s="37" t="s">
        <v>49</v>
      </c>
      <c r="E62" s="40">
        <v>63273</v>
      </c>
      <c r="F62" s="43"/>
      <c r="G62" s="42">
        <v>0</v>
      </c>
      <c r="H62" s="40">
        <f t="shared" si="8"/>
        <v>63273</v>
      </c>
      <c r="I62" s="43"/>
      <c r="J62" s="42">
        <f t="shared" si="9"/>
        <v>-4920</v>
      </c>
      <c r="K62" s="44">
        <f t="shared" si="10"/>
        <v>58353</v>
      </c>
    </row>
    <row r="63" spans="1:11">
      <c r="A63" s="65" t="s">
        <v>129</v>
      </c>
      <c r="B63" s="65" t="s">
        <v>74</v>
      </c>
      <c r="C63" s="66" t="s">
        <v>154</v>
      </c>
      <c r="D63" s="65" t="s">
        <v>49</v>
      </c>
      <c r="E63" s="67">
        <v>-302</v>
      </c>
      <c r="F63" s="78"/>
      <c r="G63" s="42">
        <v>0</v>
      </c>
      <c r="H63" s="67">
        <f t="shared" si="8"/>
        <v>-302</v>
      </c>
      <c r="I63" s="68"/>
      <c r="J63" s="69">
        <f t="shared" si="9"/>
        <v>23</v>
      </c>
      <c r="K63" s="70">
        <f t="shared" si="10"/>
        <v>-279</v>
      </c>
    </row>
    <row r="64" spans="1:11">
      <c r="A64" s="65" t="s">
        <v>129</v>
      </c>
      <c r="B64" s="65" t="s">
        <v>155</v>
      </c>
      <c r="C64" s="66" t="s">
        <v>156</v>
      </c>
      <c r="D64" s="65" t="s">
        <v>49</v>
      </c>
      <c r="E64" s="67">
        <v>-11516</v>
      </c>
      <c r="F64" s="78"/>
      <c r="G64" s="42">
        <v>0</v>
      </c>
      <c r="H64" s="67">
        <f t="shared" si="8"/>
        <v>-11516</v>
      </c>
      <c r="I64" s="68"/>
      <c r="J64" s="69">
        <f t="shared" si="9"/>
        <v>895</v>
      </c>
      <c r="K64" s="70">
        <f t="shared" si="10"/>
        <v>-10621</v>
      </c>
    </row>
    <row r="65" spans="1:11">
      <c r="A65" s="65" t="s">
        <v>129</v>
      </c>
      <c r="B65" s="65" t="s">
        <v>157</v>
      </c>
      <c r="C65" s="66" t="s">
        <v>158</v>
      </c>
      <c r="D65" s="65" t="s">
        <v>49</v>
      </c>
      <c r="E65" s="67">
        <v>-14392</v>
      </c>
      <c r="F65" s="78"/>
      <c r="G65" s="42">
        <v>0</v>
      </c>
      <c r="H65" s="67">
        <f t="shared" si="8"/>
        <v>-14392</v>
      </c>
      <c r="I65" s="68"/>
      <c r="J65" s="69">
        <f t="shared" si="9"/>
        <v>1119</v>
      </c>
      <c r="K65" s="70">
        <f t="shared" si="10"/>
        <v>-13273</v>
      </c>
    </row>
    <row r="66" spans="1:11">
      <c r="A66" s="37" t="s">
        <v>1</v>
      </c>
      <c r="B66" s="37" t="s">
        <v>76</v>
      </c>
      <c r="C66" s="38" t="s">
        <v>77</v>
      </c>
      <c r="D66" s="37" t="s">
        <v>2</v>
      </c>
      <c r="E66" s="40">
        <v>525945</v>
      </c>
      <c r="F66" s="41"/>
      <c r="G66" s="42">
        <v>0</v>
      </c>
      <c r="H66" s="40">
        <f t="shared" si="8"/>
        <v>525945</v>
      </c>
      <c r="I66" s="43"/>
      <c r="J66" s="42">
        <f t="shared" si="9"/>
        <v>-40897</v>
      </c>
      <c r="K66" s="44">
        <f t="shared" si="10"/>
        <v>485048</v>
      </c>
    </row>
    <row r="67" spans="1:11">
      <c r="A67" s="37" t="s">
        <v>1</v>
      </c>
      <c r="B67" s="37" t="s">
        <v>78</v>
      </c>
      <c r="C67" s="38" t="s">
        <v>79</v>
      </c>
      <c r="D67" s="37" t="s">
        <v>2</v>
      </c>
      <c r="E67" s="40">
        <v>73638</v>
      </c>
      <c r="F67" s="43"/>
      <c r="G67" s="42">
        <v>0</v>
      </c>
      <c r="H67" s="40">
        <f t="shared" si="8"/>
        <v>73638</v>
      </c>
      <c r="I67" s="43"/>
      <c r="J67" s="42">
        <f t="shared" si="9"/>
        <v>-5726</v>
      </c>
      <c r="K67" s="44">
        <f t="shared" si="10"/>
        <v>67912</v>
      </c>
    </row>
    <row r="68" spans="1:11">
      <c r="A68" s="37" t="s">
        <v>1</v>
      </c>
      <c r="B68" s="37" t="s">
        <v>80</v>
      </c>
      <c r="C68" s="38" t="s">
        <v>81</v>
      </c>
      <c r="D68" s="37" t="s">
        <v>2</v>
      </c>
      <c r="E68" s="40">
        <v>23441</v>
      </c>
      <c r="F68" s="43"/>
      <c r="G68" s="42">
        <v>0</v>
      </c>
      <c r="H68" s="40">
        <f t="shared" si="8"/>
        <v>23441</v>
      </c>
      <c r="I68" s="43"/>
      <c r="J68" s="42">
        <f t="shared" si="9"/>
        <v>-1823</v>
      </c>
      <c r="K68" s="44">
        <f t="shared" si="10"/>
        <v>21618</v>
      </c>
    </row>
    <row r="69" spans="1:11">
      <c r="A69" s="37" t="s">
        <v>1</v>
      </c>
      <c r="B69" s="37" t="s">
        <v>82</v>
      </c>
      <c r="C69" s="38" t="s">
        <v>83</v>
      </c>
      <c r="D69" s="37" t="s">
        <v>2</v>
      </c>
      <c r="E69" s="40">
        <v>51898</v>
      </c>
      <c r="F69" s="43"/>
      <c r="G69" s="42">
        <v>0</v>
      </c>
      <c r="H69" s="40">
        <f t="shared" ref="H69:H102" si="11">E69+G69</f>
        <v>51898</v>
      </c>
      <c r="I69" s="43"/>
      <c r="J69" s="42">
        <f t="shared" si="9"/>
        <v>-4035</v>
      </c>
      <c r="K69" s="44">
        <f t="shared" si="10"/>
        <v>47863</v>
      </c>
    </row>
    <row r="70" spans="1:11">
      <c r="A70" s="65" t="s">
        <v>129</v>
      </c>
      <c r="B70" s="65" t="s">
        <v>84</v>
      </c>
      <c r="C70" s="66" t="s">
        <v>85</v>
      </c>
      <c r="D70" s="65" t="s">
        <v>2</v>
      </c>
      <c r="E70" s="67">
        <v>-1079</v>
      </c>
      <c r="F70" s="68"/>
      <c r="G70" s="42">
        <v>0</v>
      </c>
      <c r="H70" s="67">
        <f t="shared" si="11"/>
        <v>-1079</v>
      </c>
      <c r="I70" s="68"/>
      <c r="J70" s="69">
        <f t="shared" ref="J70:J101" si="12">-ROUND(H70*$E$109,0)</f>
        <v>84</v>
      </c>
      <c r="K70" s="70">
        <f t="shared" si="10"/>
        <v>-995</v>
      </c>
    </row>
    <row r="71" spans="1:11">
      <c r="A71" s="65" t="s">
        <v>129</v>
      </c>
      <c r="B71" s="65" t="s">
        <v>86</v>
      </c>
      <c r="C71" s="66" t="s">
        <v>159</v>
      </c>
      <c r="D71" s="65" t="s">
        <v>15</v>
      </c>
      <c r="E71" s="67">
        <v>-5460</v>
      </c>
      <c r="F71" s="68"/>
      <c r="G71" s="42">
        <v>0</v>
      </c>
      <c r="H71" s="67">
        <f t="shared" si="11"/>
        <v>-5460</v>
      </c>
      <c r="I71" s="68"/>
      <c r="J71" s="69">
        <f t="shared" si="12"/>
        <v>425</v>
      </c>
      <c r="K71" s="70">
        <f t="shared" si="10"/>
        <v>-5035</v>
      </c>
    </row>
    <row r="72" spans="1:11">
      <c r="A72" s="37" t="s">
        <v>1</v>
      </c>
      <c r="B72" s="37" t="s">
        <v>87</v>
      </c>
      <c r="C72" s="38" t="s">
        <v>88</v>
      </c>
      <c r="D72" s="37" t="s">
        <v>2</v>
      </c>
      <c r="E72" s="40">
        <v>14971</v>
      </c>
      <c r="F72" s="43"/>
      <c r="G72" s="42">
        <v>0</v>
      </c>
      <c r="H72" s="40">
        <f t="shared" si="11"/>
        <v>14971</v>
      </c>
      <c r="I72" s="43"/>
      <c r="J72" s="42">
        <f t="shared" si="12"/>
        <v>-1164</v>
      </c>
      <c r="K72" s="44">
        <f t="shared" si="10"/>
        <v>13807</v>
      </c>
    </row>
    <row r="73" spans="1:11">
      <c r="A73" s="37" t="s">
        <v>1</v>
      </c>
      <c r="B73" s="37" t="s">
        <v>89</v>
      </c>
      <c r="C73" s="38" t="s">
        <v>90</v>
      </c>
      <c r="D73" s="37" t="s">
        <v>75</v>
      </c>
      <c r="E73" s="40">
        <v>162776</v>
      </c>
      <c r="F73" s="41"/>
      <c r="G73" s="42">
        <v>0</v>
      </c>
      <c r="H73" s="40">
        <f t="shared" si="11"/>
        <v>162776</v>
      </c>
      <c r="I73" s="43"/>
      <c r="J73" s="42">
        <f t="shared" si="12"/>
        <v>-12657</v>
      </c>
      <c r="K73" s="44">
        <f t="shared" si="10"/>
        <v>150119</v>
      </c>
    </row>
    <row r="74" spans="1:11">
      <c r="A74" s="65" t="s">
        <v>129</v>
      </c>
      <c r="B74" s="65" t="s">
        <v>89</v>
      </c>
      <c r="C74" s="66" t="s">
        <v>160</v>
      </c>
      <c r="D74" s="65" t="s">
        <v>75</v>
      </c>
      <c r="E74" s="67">
        <v>-294743</v>
      </c>
      <c r="F74" s="78"/>
      <c r="G74" s="42">
        <v>0</v>
      </c>
      <c r="H74" s="67">
        <f t="shared" si="11"/>
        <v>-294743</v>
      </c>
      <c r="I74" s="68"/>
      <c r="J74" s="69">
        <f t="shared" si="12"/>
        <v>22919</v>
      </c>
      <c r="K74" s="70">
        <f t="shared" si="10"/>
        <v>-271824</v>
      </c>
    </row>
    <row r="75" spans="1:11">
      <c r="A75" s="65" t="s">
        <v>129</v>
      </c>
      <c r="B75" s="65" t="s">
        <v>91</v>
      </c>
      <c r="C75" s="66" t="s">
        <v>92</v>
      </c>
      <c r="D75" s="65" t="s">
        <v>15</v>
      </c>
      <c r="E75" s="67">
        <v>-360218</v>
      </c>
      <c r="F75" s="68"/>
      <c r="G75" s="42">
        <v>0</v>
      </c>
      <c r="H75" s="67">
        <f t="shared" si="11"/>
        <v>-360218</v>
      </c>
      <c r="I75" s="68"/>
      <c r="J75" s="69">
        <f t="shared" si="12"/>
        <v>28010</v>
      </c>
      <c r="K75" s="70">
        <f t="shared" si="10"/>
        <v>-332208</v>
      </c>
    </row>
    <row r="76" spans="1:11">
      <c r="A76" s="37" t="s">
        <v>1</v>
      </c>
      <c r="B76" s="37" t="s">
        <v>93</v>
      </c>
      <c r="C76" s="38" t="s">
        <v>94</v>
      </c>
      <c r="D76" s="37" t="s">
        <v>15</v>
      </c>
      <c r="E76" s="40">
        <v>284326</v>
      </c>
      <c r="F76" s="43"/>
      <c r="G76" s="42">
        <v>0</v>
      </c>
      <c r="H76" s="40">
        <f t="shared" si="11"/>
        <v>284326</v>
      </c>
      <c r="I76" s="43"/>
      <c r="J76" s="42">
        <f t="shared" si="12"/>
        <v>-22109</v>
      </c>
      <c r="K76" s="44">
        <f t="shared" si="10"/>
        <v>262217</v>
      </c>
    </row>
    <row r="77" spans="1:11">
      <c r="A77" s="37" t="s">
        <v>1</v>
      </c>
      <c r="B77" s="37" t="s">
        <v>95</v>
      </c>
      <c r="C77" s="38" t="s">
        <v>96</v>
      </c>
      <c r="D77" s="37" t="s">
        <v>2</v>
      </c>
      <c r="E77" s="40">
        <v>1643</v>
      </c>
      <c r="F77" s="43"/>
      <c r="G77" s="42">
        <v>0</v>
      </c>
      <c r="H77" s="40">
        <f t="shared" si="11"/>
        <v>1643</v>
      </c>
      <c r="I77" s="43"/>
      <c r="J77" s="42">
        <f t="shared" si="12"/>
        <v>-128</v>
      </c>
      <c r="K77" s="44">
        <f t="shared" si="10"/>
        <v>1515</v>
      </c>
    </row>
    <row r="78" spans="1:11">
      <c r="A78" s="37" t="s">
        <v>1</v>
      </c>
      <c r="B78" s="37" t="s">
        <v>97</v>
      </c>
      <c r="C78" s="38" t="s">
        <v>98</v>
      </c>
      <c r="D78" s="37" t="s">
        <v>15</v>
      </c>
      <c r="E78" s="40">
        <v>150</v>
      </c>
      <c r="F78" s="43"/>
      <c r="G78" s="42">
        <v>0</v>
      </c>
      <c r="H78" s="40">
        <f t="shared" si="11"/>
        <v>150</v>
      </c>
      <c r="I78" s="43"/>
      <c r="J78" s="42">
        <f t="shared" si="12"/>
        <v>-12</v>
      </c>
      <c r="K78" s="44">
        <f t="shared" si="10"/>
        <v>138</v>
      </c>
    </row>
    <row r="79" spans="1:11">
      <c r="A79" s="37" t="s">
        <v>1</v>
      </c>
      <c r="B79" s="37" t="s">
        <v>99</v>
      </c>
      <c r="C79" s="38" t="s">
        <v>100</v>
      </c>
      <c r="D79" s="37" t="s">
        <v>15</v>
      </c>
      <c r="E79" s="40">
        <v>17925</v>
      </c>
      <c r="F79" s="43"/>
      <c r="G79" s="42">
        <v>0</v>
      </c>
      <c r="H79" s="40">
        <f t="shared" si="11"/>
        <v>17925</v>
      </c>
      <c r="I79" s="43"/>
      <c r="J79" s="42">
        <f t="shared" si="12"/>
        <v>-1394</v>
      </c>
      <c r="K79" s="44">
        <f t="shared" si="10"/>
        <v>16531</v>
      </c>
    </row>
    <row r="80" spans="1:11">
      <c r="A80" s="37" t="s">
        <v>1</v>
      </c>
      <c r="B80" s="37" t="s">
        <v>101</v>
      </c>
      <c r="C80" s="38" t="s">
        <v>102</v>
      </c>
      <c r="D80" s="37" t="s">
        <v>20</v>
      </c>
      <c r="E80" s="40">
        <v>130443</v>
      </c>
      <c r="F80" s="41"/>
      <c r="G80" s="42">
        <v>0</v>
      </c>
      <c r="H80" s="40">
        <f t="shared" si="11"/>
        <v>130443</v>
      </c>
      <c r="I80" s="43"/>
      <c r="J80" s="42">
        <f t="shared" si="12"/>
        <v>-10143</v>
      </c>
      <c r="K80" s="44">
        <f t="shared" si="10"/>
        <v>120300</v>
      </c>
    </row>
    <row r="81" spans="1:11">
      <c r="A81" s="65" t="s">
        <v>129</v>
      </c>
      <c r="B81" s="65" t="s">
        <v>101</v>
      </c>
      <c r="C81" s="66" t="s">
        <v>102</v>
      </c>
      <c r="D81" s="65" t="s">
        <v>20</v>
      </c>
      <c r="E81" s="67">
        <v>-126418</v>
      </c>
      <c r="F81" s="78"/>
      <c r="G81" s="42">
        <v>0</v>
      </c>
      <c r="H81" s="67">
        <f t="shared" si="11"/>
        <v>-126418</v>
      </c>
      <c r="I81" s="68"/>
      <c r="J81" s="69">
        <f t="shared" si="12"/>
        <v>9830</v>
      </c>
      <c r="K81" s="70">
        <f t="shared" si="10"/>
        <v>-116588</v>
      </c>
    </row>
    <row r="82" spans="1:11">
      <c r="A82" s="65" t="s">
        <v>129</v>
      </c>
      <c r="B82" s="65" t="s">
        <v>103</v>
      </c>
      <c r="C82" s="66" t="s">
        <v>104</v>
      </c>
      <c r="D82" s="65" t="s">
        <v>2</v>
      </c>
      <c r="E82" s="67">
        <v>-3080</v>
      </c>
      <c r="F82" s="68"/>
      <c r="G82" s="42">
        <v>0</v>
      </c>
      <c r="H82" s="67">
        <f t="shared" si="11"/>
        <v>-3080</v>
      </c>
      <c r="I82" s="68"/>
      <c r="J82" s="69">
        <f t="shared" si="12"/>
        <v>239</v>
      </c>
      <c r="K82" s="70">
        <f t="shared" si="10"/>
        <v>-2841</v>
      </c>
    </row>
    <row r="83" spans="1:11">
      <c r="A83" s="65" t="s">
        <v>129</v>
      </c>
      <c r="B83" s="65" t="s">
        <v>161</v>
      </c>
      <c r="C83" s="66" t="s">
        <v>162</v>
      </c>
      <c r="D83" s="65" t="s">
        <v>20</v>
      </c>
      <c r="E83" s="67">
        <v>-241766</v>
      </c>
      <c r="F83" s="78"/>
      <c r="G83" s="42">
        <v>0</v>
      </c>
      <c r="H83" s="67">
        <f t="shared" si="11"/>
        <v>-241766</v>
      </c>
      <c r="I83" s="68"/>
      <c r="J83" s="69">
        <f t="shared" si="12"/>
        <v>18799</v>
      </c>
      <c r="K83" s="70">
        <f t="shared" si="10"/>
        <v>-222967</v>
      </c>
    </row>
    <row r="84" spans="1:11">
      <c r="A84" s="37" t="s">
        <v>1</v>
      </c>
      <c r="B84" s="37" t="s">
        <v>105</v>
      </c>
      <c r="C84" s="38" t="s">
        <v>106</v>
      </c>
      <c r="D84" s="37" t="s">
        <v>7</v>
      </c>
      <c r="E84" s="40">
        <v>10</v>
      </c>
      <c r="F84" s="43"/>
      <c r="G84" s="42">
        <v>0</v>
      </c>
      <c r="H84" s="40">
        <f t="shared" si="11"/>
        <v>10</v>
      </c>
      <c r="I84" s="43"/>
      <c r="J84" s="42">
        <f t="shared" si="12"/>
        <v>-1</v>
      </c>
      <c r="K84" s="44">
        <f t="shared" si="10"/>
        <v>9</v>
      </c>
    </row>
    <row r="85" spans="1:11">
      <c r="A85" s="37" t="s">
        <v>1</v>
      </c>
      <c r="B85" s="37" t="s">
        <v>107</v>
      </c>
      <c r="C85" s="38" t="s">
        <v>108</v>
      </c>
      <c r="D85" s="37" t="s">
        <v>49</v>
      </c>
      <c r="E85" s="40">
        <v>46102</v>
      </c>
      <c r="F85" s="43"/>
      <c r="G85" s="42">
        <v>0</v>
      </c>
      <c r="H85" s="40">
        <f t="shared" si="11"/>
        <v>46102</v>
      </c>
      <c r="I85" s="43"/>
      <c r="J85" s="42">
        <f t="shared" si="12"/>
        <v>-3585</v>
      </c>
      <c r="K85" s="44">
        <f t="shared" si="10"/>
        <v>42517</v>
      </c>
    </row>
    <row r="86" spans="1:11">
      <c r="A86" s="37" t="s">
        <v>1</v>
      </c>
      <c r="B86" s="37" t="s">
        <v>109</v>
      </c>
      <c r="C86" s="38" t="s">
        <v>110</v>
      </c>
      <c r="D86" s="37" t="s">
        <v>2</v>
      </c>
      <c r="E86" s="40">
        <v>4778</v>
      </c>
      <c r="F86" s="43"/>
      <c r="G86" s="42">
        <v>0</v>
      </c>
      <c r="H86" s="40">
        <f t="shared" si="11"/>
        <v>4778</v>
      </c>
      <c r="I86" s="43"/>
      <c r="J86" s="42">
        <f t="shared" si="12"/>
        <v>-372</v>
      </c>
      <c r="K86" s="44">
        <f t="shared" si="10"/>
        <v>4406</v>
      </c>
    </row>
    <row r="87" spans="1:11">
      <c r="A87" s="65" t="s">
        <v>129</v>
      </c>
      <c r="B87" s="65" t="s">
        <v>111</v>
      </c>
      <c r="C87" s="66" t="s">
        <v>112</v>
      </c>
      <c r="D87" s="65" t="s">
        <v>2</v>
      </c>
      <c r="E87" s="67">
        <v>-1797</v>
      </c>
      <c r="F87" s="68"/>
      <c r="G87" s="42">
        <v>0</v>
      </c>
      <c r="H87" s="67">
        <f t="shared" si="11"/>
        <v>-1797</v>
      </c>
      <c r="I87" s="68"/>
      <c r="J87" s="69">
        <f t="shared" si="12"/>
        <v>140</v>
      </c>
      <c r="K87" s="70">
        <f t="shared" si="10"/>
        <v>-1657</v>
      </c>
    </row>
    <row r="88" spans="1:11">
      <c r="A88" s="37" t="s">
        <v>1</v>
      </c>
      <c r="B88" s="37" t="s">
        <v>113</v>
      </c>
      <c r="C88" s="38" t="s">
        <v>114</v>
      </c>
      <c r="D88" s="37" t="s">
        <v>2</v>
      </c>
      <c r="E88" s="40">
        <v>14024</v>
      </c>
      <c r="F88" s="43"/>
      <c r="G88" s="42">
        <v>0</v>
      </c>
      <c r="H88" s="40">
        <f t="shared" si="11"/>
        <v>14024</v>
      </c>
      <c r="I88" s="43"/>
      <c r="J88" s="42">
        <f t="shared" si="12"/>
        <v>-1090</v>
      </c>
      <c r="K88" s="44">
        <f t="shared" si="10"/>
        <v>12934</v>
      </c>
    </row>
    <row r="89" spans="1:11">
      <c r="A89" s="65" t="s">
        <v>129</v>
      </c>
      <c r="B89" s="65" t="s">
        <v>113</v>
      </c>
      <c r="C89" s="66" t="s">
        <v>163</v>
      </c>
      <c r="D89" s="65" t="s">
        <v>2</v>
      </c>
      <c r="E89" s="67">
        <v>-14024</v>
      </c>
      <c r="F89" s="68"/>
      <c r="G89" s="42">
        <v>0</v>
      </c>
      <c r="H89" s="67">
        <f t="shared" si="11"/>
        <v>-14024</v>
      </c>
      <c r="I89" s="68"/>
      <c r="J89" s="69">
        <f t="shared" si="12"/>
        <v>1090</v>
      </c>
      <c r="K89" s="70">
        <f t="shared" si="10"/>
        <v>-12934</v>
      </c>
    </row>
    <row r="90" spans="1:11">
      <c r="A90" s="37" t="s">
        <v>1</v>
      </c>
      <c r="B90" s="37" t="s">
        <v>115</v>
      </c>
      <c r="C90" s="38" t="s">
        <v>116</v>
      </c>
      <c r="D90" s="37" t="s">
        <v>2</v>
      </c>
      <c r="E90" s="40">
        <v>6552</v>
      </c>
      <c r="F90" s="43"/>
      <c r="G90" s="42">
        <v>0</v>
      </c>
      <c r="H90" s="40">
        <f t="shared" si="11"/>
        <v>6552</v>
      </c>
      <c r="I90" s="43"/>
      <c r="J90" s="42">
        <f t="shared" si="12"/>
        <v>-509</v>
      </c>
      <c r="K90" s="44">
        <f t="shared" si="10"/>
        <v>6043</v>
      </c>
    </row>
    <row r="91" spans="1:11">
      <c r="A91" s="37" t="s">
        <v>1</v>
      </c>
      <c r="B91" s="37" t="s">
        <v>117</v>
      </c>
      <c r="C91" s="38" t="s">
        <v>118</v>
      </c>
      <c r="D91" s="37" t="s">
        <v>2</v>
      </c>
      <c r="E91" s="40">
        <v>23614</v>
      </c>
      <c r="F91" s="41"/>
      <c r="G91" s="42">
        <v>0</v>
      </c>
      <c r="H91" s="40">
        <f t="shared" si="11"/>
        <v>23614</v>
      </c>
      <c r="I91" s="43"/>
      <c r="J91" s="42">
        <f t="shared" si="12"/>
        <v>-1836</v>
      </c>
      <c r="K91" s="44">
        <f t="shared" si="10"/>
        <v>21778</v>
      </c>
    </row>
    <row r="92" spans="1:11">
      <c r="A92" s="65" t="s">
        <v>129</v>
      </c>
      <c r="B92" s="65" t="s">
        <v>119</v>
      </c>
      <c r="C92" s="66" t="s">
        <v>120</v>
      </c>
      <c r="D92" s="65" t="s">
        <v>18</v>
      </c>
      <c r="E92" s="67">
        <v>-76020</v>
      </c>
      <c r="F92" s="68"/>
      <c r="G92" s="42">
        <v>0</v>
      </c>
      <c r="H92" s="67">
        <f t="shared" si="11"/>
        <v>-76020</v>
      </c>
      <c r="I92" s="68"/>
      <c r="J92" s="69">
        <f t="shared" si="12"/>
        <v>5911</v>
      </c>
      <c r="K92" s="70">
        <f t="shared" si="10"/>
        <v>-70109</v>
      </c>
    </row>
    <row r="93" spans="1:11">
      <c r="A93" s="37" t="s">
        <v>1</v>
      </c>
      <c r="B93" s="37" t="s">
        <v>121</v>
      </c>
      <c r="C93" s="38" t="s">
        <v>122</v>
      </c>
      <c r="D93" s="37" t="s">
        <v>2</v>
      </c>
      <c r="E93" s="40">
        <v>28501</v>
      </c>
      <c r="F93" s="43"/>
      <c r="G93" s="42">
        <v>0</v>
      </c>
      <c r="H93" s="40">
        <f t="shared" si="11"/>
        <v>28501</v>
      </c>
      <c r="I93" s="43"/>
      <c r="J93" s="42">
        <f t="shared" si="12"/>
        <v>-2216</v>
      </c>
      <c r="K93" s="44">
        <f t="shared" si="10"/>
        <v>26285</v>
      </c>
    </row>
    <row r="94" spans="1:11">
      <c r="A94" s="37" t="s">
        <v>1</v>
      </c>
      <c r="B94" s="37" t="s">
        <v>123</v>
      </c>
      <c r="C94" s="38" t="s">
        <v>124</v>
      </c>
      <c r="D94" s="37" t="s">
        <v>2</v>
      </c>
      <c r="E94" s="40">
        <v>7195</v>
      </c>
      <c r="F94" s="43"/>
      <c r="G94" s="42">
        <v>0</v>
      </c>
      <c r="H94" s="40">
        <f t="shared" si="11"/>
        <v>7195</v>
      </c>
      <c r="I94" s="43"/>
      <c r="J94" s="42">
        <f t="shared" si="12"/>
        <v>-559</v>
      </c>
      <c r="K94" s="44">
        <f t="shared" si="10"/>
        <v>6636</v>
      </c>
    </row>
    <row r="95" spans="1:11">
      <c r="A95" s="37" t="s">
        <v>1</v>
      </c>
      <c r="B95" s="37" t="s">
        <v>125</v>
      </c>
      <c r="C95" s="38" t="s">
        <v>126</v>
      </c>
      <c r="D95" s="37" t="s">
        <v>15</v>
      </c>
      <c r="E95" s="40">
        <v>10931</v>
      </c>
      <c r="F95" s="43"/>
      <c r="G95" s="42">
        <v>0</v>
      </c>
      <c r="H95" s="40">
        <f t="shared" si="11"/>
        <v>10931</v>
      </c>
      <c r="I95" s="43"/>
      <c r="J95" s="42">
        <f t="shared" si="12"/>
        <v>-850</v>
      </c>
      <c r="K95" s="44">
        <f t="shared" si="10"/>
        <v>10081</v>
      </c>
    </row>
    <row r="96" spans="1:11">
      <c r="A96" s="65" t="s">
        <v>129</v>
      </c>
      <c r="B96" s="65" t="s">
        <v>164</v>
      </c>
      <c r="C96" s="66" t="s">
        <v>165</v>
      </c>
      <c r="D96" s="65" t="s">
        <v>15</v>
      </c>
      <c r="E96" s="67">
        <v>-42239</v>
      </c>
      <c r="F96" s="68"/>
      <c r="G96" s="42">
        <v>0</v>
      </c>
      <c r="H96" s="67">
        <f t="shared" si="11"/>
        <v>-42239</v>
      </c>
      <c r="I96" s="68"/>
      <c r="J96" s="69">
        <f t="shared" si="12"/>
        <v>3284</v>
      </c>
      <c r="K96" s="70">
        <f t="shared" si="10"/>
        <v>-38955</v>
      </c>
    </row>
    <row r="97" spans="1:11">
      <c r="A97" s="37" t="s">
        <v>1</v>
      </c>
      <c r="B97" s="37" t="s">
        <v>127</v>
      </c>
      <c r="C97" s="38" t="s">
        <v>128</v>
      </c>
      <c r="D97" s="37" t="s">
        <v>15</v>
      </c>
      <c r="E97" s="40">
        <v>7681</v>
      </c>
      <c r="F97" s="43"/>
      <c r="G97" s="42">
        <v>0</v>
      </c>
      <c r="H97" s="40">
        <f t="shared" si="11"/>
        <v>7681</v>
      </c>
      <c r="I97" s="43"/>
      <c r="J97" s="42">
        <f t="shared" si="12"/>
        <v>-597</v>
      </c>
      <c r="K97" s="44">
        <f t="shared" si="10"/>
        <v>7084</v>
      </c>
    </row>
    <row r="98" spans="1:11">
      <c r="A98" s="65" t="s">
        <v>129</v>
      </c>
      <c r="B98" s="65" t="s">
        <v>166</v>
      </c>
      <c r="C98" s="66" t="s">
        <v>167</v>
      </c>
      <c r="D98" s="65" t="s">
        <v>2</v>
      </c>
      <c r="E98" s="67">
        <v>-50199</v>
      </c>
      <c r="F98" s="68"/>
      <c r="G98" s="42">
        <v>0</v>
      </c>
      <c r="H98" s="67">
        <f t="shared" si="11"/>
        <v>-50199</v>
      </c>
      <c r="I98" s="68"/>
      <c r="J98" s="69">
        <f t="shared" si="12"/>
        <v>3903</v>
      </c>
      <c r="K98" s="70">
        <f t="shared" si="10"/>
        <v>-46296</v>
      </c>
    </row>
    <row r="99" spans="1:11">
      <c r="A99" s="37" t="s">
        <v>1</v>
      </c>
      <c r="B99" s="65" t="s">
        <v>180</v>
      </c>
      <c r="C99" s="79" t="s">
        <v>190</v>
      </c>
      <c r="D99" s="80" t="s">
        <v>20</v>
      </c>
      <c r="E99" s="67">
        <v>0</v>
      </c>
      <c r="F99" s="78"/>
      <c r="G99" s="42">
        <v>0</v>
      </c>
      <c r="H99" s="67">
        <f t="shared" si="11"/>
        <v>0</v>
      </c>
      <c r="I99" s="68"/>
      <c r="J99" s="69">
        <f t="shared" si="12"/>
        <v>0</v>
      </c>
      <c r="K99" s="70">
        <f t="shared" si="10"/>
        <v>0</v>
      </c>
    </row>
    <row r="100" spans="1:11">
      <c r="A100" s="37">
        <v>4101000</v>
      </c>
      <c r="B100" s="65" t="s">
        <v>180</v>
      </c>
      <c r="C100" s="79" t="s">
        <v>198</v>
      </c>
      <c r="D100" s="80" t="s">
        <v>20</v>
      </c>
      <c r="E100" s="67">
        <v>0</v>
      </c>
      <c r="F100" s="78"/>
      <c r="G100" s="42">
        <v>0</v>
      </c>
      <c r="H100" s="67">
        <f t="shared" si="11"/>
        <v>0</v>
      </c>
      <c r="I100" s="68"/>
      <c r="J100" s="69">
        <f t="shared" si="12"/>
        <v>0</v>
      </c>
      <c r="K100" s="70">
        <f t="shared" si="10"/>
        <v>0</v>
      </c>
    </row>
    <row r="101" spans="1:11">
      <c r="A101" s="37">
        <v>4111000</v>
      </c>
      <c r="B101" s="65" t="s">
        <v>180</v>
      </c>
      <c r="C101" s="79" t="s">
        <v>204</v>
      </c>
      <c r="D101" s="80" t="s">
        <v>20</v>
      </c>
      <c r="E101" s="67">
        <v>0</v>
      </c>
      <c r="F101" s="78"/>
      <c r="G101" s="42">
        <v>0</v>
      </c>
      <c r="H101" s="67">
        <f t="shared" si="11"/>
        <v>0</v>
      </c>
      <c r="I101" s="68"/>
      <c r="J101" s="69">
        <f t="shared" si="12"/>
        <v>0</v>
      </c>
      <c r="K101" s="70">
        <f t="shared" ref="K101" si="13">H101+J101</f>
        <v>0</v>
      </c>
    </row>
    <row r="102" spans="1:11">
      <c r="A102" s="81">
        <v>4101000</v>
      </c>
      <c r="B102" s="82" t="s">
        <v>180</v>
      </c>
      <c r="C102" s="83" t="s">
        <v>382</v>
      </c>
      <c r="D102" s="84" t="s">
        <v>20</v>
      </c>
      <c r="E102" s="85">
        <v>0</v>
      </c>
      <c r="F102" s="68" t="s">
        <v>383</v>
      </c>
      <c r="G102" s="42">
        <v>284920</v>
      </c>
      <c r="H102" s="67">
        <f t="shared" si="11"/>
        <v>284920</v>
      </c>
      <c r="I102" s="68"/>
      <c r="J102" s="69">
        <f t="shared" ref="J102" si="14">-ROUND(H102*$E$109,0)</f>
        <v>-22155</v>
      </c>
      <c r="K102" s="70">
        <f t="shared" ref="K102" si="15">H102+J102</f>
        <v>262765</v>
      </c>
    </row>
    <row r="103" spans="1:11">
      <c r="A103" s="55" t="s">
        <v>392</v>
      </c>
      <c r="B103" s="113"/>
      <c r="C103" s="56"/>
      <c r="D103" s="114"/>
      <c r="E103" s="58">
        <f>SUBTOTAL(9,E37:E102)</f>
        <v>-5817754</v>
      </c>
      <c r="F103" s="59"/>
      <c r="G103" s="60">
        <f t="shared" ref="G103:H103" si="16">SUBTOTAL(9,G37:G102)</f>
        <v>5817754</v>
      </c>
      <c r="H103" s="60">
        <f t="shared" si="16"/>
        <v>0</v>
      </c>
      <c r="I103" s="61"/>
      <c r="J103" s="62">
        <f t="shared" ref="J103:K103" si="17">SUBTOTAL(9,J37:J102)</f>
        <v>0</v>
      </c>
      <c r="K103" s="60">
        <f t="shared" si="17"/>
        <v>0</v>
      </c>
    </row>
    <row r="104" spans="1:11">
      <c r="A104" s="55" t="s">
        <v>391</v>
      </c>
      <c r="B104" s="113"/>
      <c r="C104" s="56"/>
      <c r="D104" s="114"/>
      <c r="E104" s="58">
        <f>SUBTOTAL(9,E6:E103)</f>
        <v>22359800</v>
      </c>
      <c r="F104" s="59"/>
      <c r="G104" s="60">
        <f t="shared" ref="G104:H104" si="18">SUBTOTAL(9,G6:G103)</f>
        <v>5825763</v>
      </c>
      <c r="H104" s="60">
        <f t="shared" si="18"/>
        <v>28185563</v>
      </c>
      <c r="I104" s="89" t="s">
        <v>207</v>
      </c>
      <c r="J104" s="62">
        <f t="shared" ref="J104:K104" si="19">SUBTOTAL(9,J6:J103)</f>
        <v>-2191659</v>
      </c>
      <c r="K104" s="60">
        <f t="shared" si="19"/>
        <v>25993904</v>
      </c>
    </row>
    <row r="107" spans="1:11">
      <c r="A107" s="115" t="s">
        <v>174</v>
      </c>
      <c r="B107" s="116"/>
      <c r="C107" s="92"/>
      <c r="D107" s="26" t="s">
        <v>175</v>
      </c>
      <c r="E107" s="117" t="s">
        <v>176</v>
      </c>
      <c r="F107" s="118"/>
      <c r="G107" s="118"/>
      <c r="H107" s="118"/>
      <c r="I107" s="118"/>
      <c r="J107" s="118"/>
      <c r="K107" s="118"/>
    </row>
    <row r="108" spans="1:11">
      <c r="A108" s="119" t="s">
        <v>177</v>
      </c>
      <c r="B108" s="120"/>
      <c r="C108" s="98"/>
      <c r="D108" s="121">
        <v>0.35</v>
      </c>
      <c r="E108" s="122">
        <f>D108/D110</f>
        <v>0.92224183815973237</v>
      </c>
      <c r="F108" s="123"/>
      <c r="G108" s="124"/>
      <c r="H108" s="124"/>
      <c r="I108" s="123"/>
      <c r="J108" s="124"/>
      <c r="K108" s="124"/>
    </row>
    <row r="109" spans="1:11">
      <c r="A109" s="125" t="s">
        <v>206</v>
      </c>
      <c r="B109" s="126"/>
      <c r="C109" s="105"/>
      <c r="D109" s="127">
        <v>2.9510000000000002E-2</v>
      </c>
      <c r="E109" s="128">
        <f>D109/D110</f>
        <v>7.7758161840267723E-2</v>
      </c>
      <c r="F109" s="123"/>
      <c r="G109" s="124"/>
      <c r="H109" s="124"/>
      <c r="I109" s="123"/>
      <c r="J109" s="124"/>
      <c r="K109" s="124"/>
    </row>
    <row r="110" spans="1:11">
      <c r="A110" s="115" t="s">
        <v>178</v>
      </c>
      <c r="B110" s="116"/>
      <c r="C110" s="92"/>
      <c r="D110" s="129">
        <f>SUM(D108:D109)</f>
        <v>0.37950999999999996</v>
      </c>
      <c r="E110" s="130">
        <f>SUM(E108:E109)</f>
        <v>1</v>
      </c>
      <c r="F110" s="131"/>
      <c r="G110" s="132"/>
      <c r="H110" s="132"/>
      <c r="I110" s="131"/>
      <c r="J110" s="132"/>
      <c r="K110" s="132"/>
    </row>
  </sheetData>
  <pageMargins left="0.75" right="0.75" top="1" bottom="0.75" header="0.5" footer="0.5"/>
  <pageSetup scale="43" orientation="portrait" r:id="rId1"/>
  <headerFooter>
    <oddHeader>&amp;L&amp;"Arial,Bold"&amp;10PacifiCorp
Provision for Deferred Income Tax: FLOW-THROUGH</oddHeader>
    <oddFooter xml:space="preserve">&amp;L&amp;"Arial,Bold"&amp;10PROVISION FOR DEFERRED INCOME TAX: FLOW-THROUGH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110"/>
  <sheetViews>
    <sheetView view="pageLayout" zoomScaleNormal="85" workbookViewId="0">
      <selection sqref="A1:XFD1048576"/>
    </sheetView>
  </sheetViews>
  <sheetFormatPr defaultRowHeight="12.75"/>
  <cols>
    <col min="1" max="2" width="15.7109375" style="10" customWidth="1"/>
    <col min="3" max="3" width="50.7109375" style="11" customWidth="1"/>
    <col min="4" max="4" width="15.7109375" style="10" customWidth="1"/>
    <col min="5" max="5" width="20.7109375" style="112" customWidth="1"/>
    <col min="6" max="6" width="5.7109375" style="112" customWidth="1"/>
    <col min="7" max="7" width="15.7109375" style="112" customWidth="1"/>
    <col min="8" max="8" width="20.7109375" style="112" customWidth="1"/>
    <col min="9" max="9" width="5.7109375" style="112" customWidth="1"/>
    <col min="10" max="10" width="15.7109375" style="112" customWidth="1"/>
    <col min="11" max="11" width="20.7109375" style="112" customWidth="1"/>
    <col min="12" max="16384" width="9.140625" style="11"/>
  </cols>
  <sheetData>
    <row r="1" spans="1:67">
      <c r="E1" s="12" t="s">
        <v>210</v>
      </c>
      <c r="F1" s="12"/>
      <c r="G1" s="12"/>
      <c r="H1" s="12"/>
      <c r="I1" s="12"/>
      <c r="J1" s="12"/>
      <c r="K1" s="12" t="s">
        <v>209</v>
      </c>
    </row>
    <row r="2" spans="1:67">
      <c r="E2" s="12" t="s">
        <v>208</v>
      </c>
      <c r="F2" s="12"/>
      <c r="G2" s="12"/>
      <c r="H2" s="12"/>
      <c r="I2" s="12"/>
      <c r="J2" s="12"/>
      <c r="K2" s="12" t="s">
        <v>211</v>
      </c>
    </row>
    <row r="3" spans="1:67">
      <c r="A3" s="13"/>
      <c r="B3" s="14"/>
      <c r="C3" s="15"/>
      <c r="D3" s="14"/>
      <c r="E3" s="16" t="s">
        <v>212</v>
      </c>
      <c r="F3" s="17" t="s">
        <v>213</v>
      </c>
      <c r="G3" s="18"/>
      <c r="H3" s="16" t="s">
        <v>385</v>
      </c>
      <c r="I3" s="17" t="s">
        <v>386</v>
      </c>
      <c r="J3" s="18"/>
      <c r="K3" s="16" t="s">
        <v>387</v>
      </c>
    </row>
    <row r="4" spans="1:67">
      <c r="A4" s="19" t="s">
        <v>0</v>
      </c>
      <c r="B4" s="20" t="s">
        <v>170</v>
      </c>
      <c r="C4" s="21"/>
      <c r="D4" s="19" t="s">
        <v>172</v>
      </c>
      <c r="E4" s="22"/>
      <c r="F4" s="23"/>
      <c r="G4" s="24"/>
      <c r="H4" s="22"/>
      <c r="I4" s="23" t="s">
        <v>182</v>
      </c>
      <c r="J4" s="24"/>
      <c r="K4" s="22"/>
    </row>
    <row r="5" spans="1:67">
      <c r="A5" s="25" t="s">
        <v>171</v>
      </c>
      <c r="B5" s="26" t="s">
        <v>168</v>
      </c>
      <c r="C5" s="27" t="s">
        <v>169</v>
      </c>
      <c r="D5" s="25" t="s">
        <v>173</v>
      </c>
      <c r="E5" s="28" t="s">
        <v>181</v>
      </c>
      <c r="F5" s="29" t="s">
        <v>384</v>
      </c>
      <c r="G5" s="30"/>
      <c r="H5" s="28" t="s">
        <v>183</v>
      </c>
      <c r="I5" s="29" t="s">
        <v>184</v>
      </c>
      <c r="J5" s="30"/>
      <c r="K5" s="28" t="s">
        <v>183</v>
      </c>
    </row>
    <row r="6" spans="1:67">
      <c r="A6" s="31" t="s">
        <v>129</v>
      </c>
      <c r="B6" s="31">
        <v>105100</v>
      </c>
      <c r="C6" s="32" t="s">
        <v>130</v>
      </c>
      <c r="D6" s="31" t="s">
        <v>2</v>
      </c>
      <c r="E6" s="33">
        <v>-578588</v>
      </c>
      <c r="F6" s="34"/>
      <c r="G6" s="35">
        <v>0</v>
      </c>
      <c r="H6" s="33">
        <f t="shared" ref="H6:H35" si="0">E6+G6</f>
        <v>-578588</v>
      </c>
      <c r="I6" s="34"/>
      <c r="J6" s="35">
        <f>-ROUND(H6*$E$109,0)</f>
        <v>44990</v>
      </c>
      <c r="K6" s="36">
        <f>H6+J6</f>
        <v>-533598</v>
      </c>
    </row>
    <row r="7" spans="1:67">
      <c r="A7" s="37" t="s">
        <v>1</v>
      </c>
      <c r="B7" s="37">
        <v>1051156</v>
      </c>
      <c r="C7" s="38" t="s">
        <v>379</v>
      </c>
      <c r="D7" s="39" t="s">
        <v>20</v>
      </c>
      <c r="E7" s="40">
        <v>329757</v>
      </c>
      <c r="F7" s="41" t="s">
        <v>185</v>
      </c>
      <c r="G7" s="42">
        <v>525562</v>
      </c>
      <c r="H7" s="40">
        <f t="shared" si="0"/>
        <v>855319</v>
      </c>
      <c r="I7" s="41"/>
      <c r="J7" s="42">
        <f t="shared" ref="J7:J8" si="1">-ROUND(H7*$E$109,0)</f>
        <v>-66508</v>
      </c>
      <c r="K7" s="40">
        <f t="shared" ref="K7:K8" si="2">H7+J7</f>
        <v>788811</v>
      </c>
    </row>
    <row r="8" spans="1:67">
      <c r="A8" s="37" t="s">
        <v>129</v>
      </c>
      <c r="B8" s="37" t="s">
        <v>132</v>
      </c>
      <c r="C8" s="38" t="s">
        <v>133</v>
      </c>
      <c r="D8" s="37" t="s">
        <v>20</v>
      </c>
      <c r="E8" s="40">
        <v>-69888</v>
      </c>
      <c r="F8" s="43"/>
      <c r="G8" s="42">
        <v>0</v>
      </c>
      <c r="H8" s="40">
        <f t="shared" si="0"/>
        <v>-69888</v>
      </c>
      <c r="I8" s="43"/>
      <c r="J8" s="42">
        <f t="shared" si="1"/>
        <v>5434</v>
      </c>
      <c r="K8" s="40">
        <f t="shared" si="2"/>
        <v>-64454</v>
      </c>
    </row>
    <row r="9" spans="1:67">
      <c r="A9" s="37" t="s">
        <v>129</v>
      </c>
      <c r="B9" s="37" t="s">
        <v>134</v>
      </c>
      <c r="C9" s="38" t="s">
        <v>5</v>
      </c>
      <c r="D9" s="37" t="s">
        <v>135</v>
      </c>
      <c r="E9" s="40">
        <v>-16085130</v>
      </c>
      <c r="F9" s="43"/>
      <c r="G9" s="42">
        <v>0</v>
      </c>
      <c r="H9" s="40">
        <f t="shared" si="0"/>
        <v>-16085130</v>
      </c>
      <c r="I9" s="43"/>
      <c r="J9" s="42">
        <f t="shared" ref="J9:J35" si="3">-ROUND(H9*$E$109,0)</f>
        <v>1250750</v>
      </c>
      <c r="K9" s="44">
        <f t="shared" ref="K9:K35" si="4">H9+J9</f>
        <v>-14834380</v>
      </c>
    </row>
    <row r="10" spans="1:67">
      <c r="A10" s="37" t="s">
        <v>129</v>
      </c>
      <c r="B10" s="37" t="s">
        <v>3</v>
      </c>
      <c r="C10" s="38" t="s">
        <v>136</v>
      </c>
      <c r="D10" s="37" t="s">
        <v>15</v>
      </c>
      <c r="E10" s="40">
        <v>-1240064</v>
      </c>
      <c r="F10" s="43"/>
      <c r="G10" s="42">
        <v>0</v>
      </c>
      <c r="H10" s="40">
        <f t="shared" si="0"/>
        <v>-1240064</v>
      </c>
      <c r="I10" s="43"/>
      <c r="J10" s="42">
        <f t="shared" si="3"/>
        <v>96425</v>
      </c>
      <c r="K10" s="44">
        <f t="shared" si="4"/>
        <v>-1143639</v>
      </c>
    </row>
    <row r="11" spans="1:67">
      <c r="A11" s="37" t="s">
        <v>1</v>
      </c>
      <c r="B11" s="37">
        <v>105122</v>
      </c>
      <c r="C11" s="38" t="s">
        <v>6</v>
      </c>
      <c r="D11" s="39" t="s">
        <v>7</v>
      </c>
      <c r="E11" s="40">
        <v>3900673</v>
      </c>
      <c r="F11" s="43"/>
      <c r="G11" s="42">
        <v>0</v>
      </c>
      <c r="H11" s="40">
        <f t="shared" si="0"/>
        <v>3900673</v>
      </c>
      <c r="I11" s="43"/>
      <c r="J11" s="42">
        <f t="shared" si="3"/>
        <v>-303309</v>
      </c>
      <c r="K11" s="44">
        <f t="shared" si="4"/>
        <v>3597364</v>
      </c>
    </row>
    <row r="12" spans="1:67">
      <c r="A12" s="37" t="s">
        <v>1</v>
      </c>
      <c r="B12" s="37">
        <v>105123</v>
      </c>
      <c r="C12" s="38" t="s">
        <v>8</v>
      </c>
      <c r="D12" s="39" t="s">
        <v>7</v>
      </c>
      <c r="E12" s="40">
        <v>-200082</v>
      </c>
      <c r="F12" s="43"/>
      <c r="G12" s="42">
        <v>0</v>
      </c>
      <c r="H12" s="40">
        <f t="shared" si="0"/>
        <v>-200082</v>
      </c>
      <c r="I12" s="43"/>
      <c r="J12" s="42">
        <f t="shared" si="3"/>
        <v>15558</v>
      </c>
      <c r="K12" s="44">
        <f t="shared" si="4"/>
        <v>-184524</v>
      </c>
    </row>
    <row r="13" spans="1:67">
      <c r="A13" s="37" t="s">
        <v>129</v>
      </c>
      <c r="B13" s="37">
        <v>105123</v>
      </c>
      <c r="C13" s="38" t="s">
        <v>8</v>
      </c>
      <c r="D13" s="39" t="s">
        <v>7</v>
      </c>
      <c r="E13" s="40">
        <v>-313359</v>
      </c>
      <c r="F13" s="43"/>
      <c r="G13" s="42">
        <v>0</v>
      </c>
      <c r="H13" s="40">
        <f t="shared" si="0"/>
        <v>-313359</v>
      </c>
      <c r="I13" s="43"/>
      <c r="J13" s="42">
        <f t="shared" si="3"/>
        <v>24366</v>
      </c>
      <c r="K13" s="44">
        <f t="shared" si="4"/>
        <v>-288993</v>
      </c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</row>
    <row r="14" spans="1:67">
      <c r="A14" s="37" t="s">
        <v>1</v>
      </c>
      <c r="B14" s="37" t="s">
        <v>9</v>
      </c>
      <c r="C14" s="38" t="s">
        <v>10</v>
      </c>
      <c r="D14" s="37" t="s">
        <v>11</v>
      </c>
      <c r="E14" s="40">
        <v>38857657</v>
      </c>
      <c r="F14" s="43"/>
      <c r="G14" s="42">
        <v>0</v>
      </c>
      <c r="H14" s="40">
        <f t="shared" si="0"/>
        <v>38857657</v>
      </c>
      <c r="I14" s="43"/>
      <c r="J14" s="42">
        <f t="shared" si="3"/>
        <v>-3021500</v>
      </c>
      <c r="K14" s="44">
        <f t="shared" si="4"/>
        <v>35836157</v>
      </c>
    </row>
    <row r="15" spans="1:67">
      <c r="A15" s="37" t="s">
        <v>1</v>
      </c>
      <c r="B15" s="37" t="s">
        <v>13</v>
      </c>
      <c r="C15" s="38" t="s">
        <v>14</v>
      </c>
      <c r="D15" s="37" t="s">
        <v>15</v>
      </c>
      <c r="E15" s="40">
        <v>2039389</v>
      </c>
      <c r="F15" s="43"/>
      <c r="G15" s="42">
        <v>0</v>
      </c>
      <c r="H15" s="40">
        <f t="shared" si="0"/>
        <v>2039389</v>
      </c>
      <c r="I15" s="43"/>
      <c r="J15" s="42">
        <f t="shared" si="3"/>
        <v>-158579</v>
      </c>
      <c r="K15" s="44">
        <f t="shared" si="4"/>
        <v>1880810</v>
      </c>
    </row>
    <row r="16" spans="1:67">
      <c r="A16" s="37" t="s">
        <v>129</v>
      </c>
      <c r="B16" s="37" t="s">
        <v>137</v>
      </c>
      <c r="C16" s="38" t="s">
        <v>138</v>
      </c>
      <c r="D16" s="37" t="s">
        <v>138</v>
      </c>
      <c r="E16" s="40">
        <v>-1351601</v>
      </c>
      <c r="F16" s="43"/>
      <c r="G16" s="42">
        <v>0</v>
      </c>
      <c r="H16" s="40">
        <f t="shared" si="0"/>
        <v>-1351601</v>
      </c>
      <c r="I16" s="43"/>
      <c r="J16" s="42">
        <f t="shared" si="3"/>
        <v>105098</v>
      </c>
      <c r="K16" s="44">
        <f t="shared" si="4"/>
        <v>-1246503</v>
      </c>
    </row>
    <row r="17" spans="1:11">
      <c r="A17" s="37" t="s">
        <v>1</v>
      </c>
      <c r="B17" s="37">
        <v>105137</v>
      </c>
      <c r="C17" s="38" t="s">
        <v>12</v>
      </c>
      <c r="D17" s="39" t="s">
        <v>2</v>
      </c>
      <c r="E17" s="40">
        <v>140296</v>
      </c>
      <c r="F17" s="43"/>
      <c r="G17" s="42">
        <v>0</v>
      </c>
      <c r="H17" s="40">
        <f t="shared" si="0"/>
        <v>140296</v>
      </c>
      <c r="I17" s="43"/>
      <c r="J17" s="42">
        <f t="shared" si="3"/>
        <v>-10909</v>
      </c>
      <c r="K17" s="44">
        <f t="shared" si="4"/>
        <v>129387</v>
      </c>
    </row>
    <row r="18" spans="1:11">
      <c r="A18" s="37" t="s">
        <v>129</v>
      </c>
      <c r="B18" s="37">
        <v>105140</v>
      </c>
      <c r="C18" s="38" t="s">
        <v>139</v>
      </c>
      <c r="D18" s="39" t="s">
        <v>37</v>
      </c>
      <c r="E18" s="40">
        <v>-129554</v>
      </c>
      <c r="F18" s="43"/>
      <c r="G18" s="42">
        <v>0</v>
      </c>
      <c r="H18" s="40">
        <f t="shared" si="0"/>
        <v>-129554</v>
      </c>
      <c r="I18" s="43"/>
      <c r="J18" s="42">
        <f t="shared" si="3"/>
        <v>10074</v>
      </c>
      <c r="K18" s="44">
        <f t="shared" si="4"/>
        <v>-119480</v>
      </c>
    </row>
    <row r="19" spans="1:11">
      <c r="A19" s="37" t="s">
        <v>1</v>
      </c>
      <c r="B19" s="37" t="s">
        <v>16</v>
      </c>
      <c r="C19" s="38" t="s">
        <v>17</v>
      </c>
      <c r="D19" s="37" t="s">
        <v>18</v>
      </c>
      <c r="E19" s="40">
        <v>2578374</v>
      </c>
      <c r="F19" s="43"/>
      <c r="G19" s="42">
        <v>0</v>
      </c>
      <c r="H19" s="40">
        <f t="shared" si="0"/>
        <v>2578374</v>
      </c>
      <c r="I19" s="43"/>
      <c r="J19" s="42">
        <f t="shared" si="3"/>
        <v>-200490</v>
      </c>
      <c r="K19" s="44">
        <f t="shared" si="4"/>
        <v>2377884</v>
      </c>
    </row>
    <row r="20" spans="1:11">
      <c r="A20" s="37" t="s">
        <v>129</v>
      </c>
      <c r="B20" s="37" t="s">
        <v>140</v>
      </c>
      <c r="C20" s="38" t="s">
        <v>141</v>
      </c>
      <c r="D20" s="37" t="s">
        <v>18</v>
      </c>
      <c r="E20" s="40">
        <v>-2197929</v>
      </c>
      <c r="F20" s="43"/>
      <c r="G20" s="42">
        <v>0</v>
      </c>
      <c r="H20" s="40">
        <f t="shared" si="0"/>
        <v>-2197929</v>
      </c>
      <c r="I20" s="43"/>
      <c r="J20" s="42">
        <f t="shared" si="3"/>
        <v>170907</v>
      </c>
      <c r="K20" s="44">
        <f t="shared" si="4"/>
        <v>-2027022</v>
      </c>
    </row>
    <row r="21" spans="1:11">
      <c r="A21" s="37" t="s">
        <v>129</v>
      </c>
      <c r="B21" s="37">
        <v>105146</v>
      </c>
      <c r="C21" s="38" t="s">
        <v>142</v>
      </c>
      <c r="D21" s="39" t="s">
        <v>7</v>
      </c>
      <c r="E21" s="40">
        <v>-5888</v>
      </c>
      <c r="F21" s="43"/>
      <c r="G21" s="42">
        <v>0</v>
      </c>
      <c r="H21" s="40">
        <f t="shared" si="0"/>
        <v>-5888</v>
      </c>
      <c r="I21" s="43"/>
      <c r="J21" s="42">
        <f t="shared" si="3"/>
        <v>458</v>
      </c>
      <c r="K21" s="44">
        <f t="shared" si="4"/>
        <v>-5430</v>
      </c>
    </row>
    <row r="22" spans="1:11">
      <c r="A22" s="37" t="s">
        <v>1</v>
      </c>
      <c r="B22" s="37" t="s">
        <v>23</v>
      </c>
      <c r="C22" s="38" t="s">
        <v>24</v>
      </c>
      <c r="D22" s="37" t="s">
        <v>25</v>
      </c>
      <c r="E22" s="40">
        <v>1013789</v>
      </c>
      <c r="F22" s="43"/>
      <c r="G22" s="42">
        <v>0</v>
      </c>
      <c r="H22" s="40">
        <f t="shared" si="0"/>
        <v>1013789</v>
      </c>
      <c r="I22" s="43"/>
      <c r="J22" s="42">
        <f t="shared" si="3"/>
        <v>-78830</v>
      </c>
      <c r="K22" s="44">
        <f t="shared" si="4"/>
        <v>934959</v>
      </c>
    </row>
    <row r="23" spans="1:11">
      <c r="A23" s="37" t="s">
        <v>129</v>
      </c>
      <c r="B23" s="37">
        <v>105152</v>
      </c>
      <c r="C23" s="38" t="s">
        <v>143</v>
      </c>
      <c r="D23" s="39" t="s">
        <v>25</v>
      </c>
      <c r="E23" s="40">
        <v>-310604</v>
      </c>
      <c r="F23" s="43"/>
      <c r="G23" s="42">
        <v>0</v>
      </c>
      <c r="H23" s="40">
        <f t="shared" si="0"/>
        <v>-310604</v>
      </c>
      <c r="I23" s="43"/>
      <c r="J23" s="42">
        <f t="shared" si="3"/>
        <v>24152</v>
      </c>
      <c r="K23" s="44">
        <f t="shared" si="4"/>
        <v>-286452</v>
      </c>
    </row>
    <row r="24" spans="1:11">
      <c r="A24" s="37" t="s">
        <v>1</v>
      </c>
      <c r="B24" s="37" t="s">
        <v>26</v>
      </c>
      <c r="C24" s="38" t="s">
        <v>27</v>
      </c>
      <c r="D24" s="37" t="s">
        <v>28</v>
      </c>
      <c r="E24" s="40">
        <v>13131</v>
      </c>
      <c r="F24" s="43"/>
      <c r="G24" s="42">
        <v>0</v>
      </c>
      <c r="H24" s="40">
        <f t="shared" si="0"/>
        <v>13131</v>
      </c>
      <c r="I24" s="43"/>
      <c r="J24" s="42">
        <f t="shared" si="3"/>
        <v>-1021</v>
      </c>
      <c r="K24" s="44">
        <f t="shared" si="4"/>
        <v>12110</v>
      </c>
    </row>
    <row r="25" spans="1:11">
      <c r="A25" s="37" t="s">
        <v>129</v>
      </c>
      <c r="B25" s="37">
        <v>105165</v>
      </c>
      <c r="C25" s="38" t="s">
        <v>27</v>
      </c>
      <c r="D25" s="39" t="s">
        <v>28</v>
      </c>
      <c r="E25" s="40">
        <v>-159</v>
      </c>
      <c r="F25" s="43"/>
      <c r="G25" s="42">
        <v>0</v>
      </c>
      <c r="H25" s="40">
        <f t="shared" si="0"/>
        <v>-159</v>
      </c>
      <c r="I25" s="43"/>
      <c r="J25" s="42">
        <f t="shared" si="3"/>
        <v>12</v>
      </c>
      <c r="K25" s="44">
        <f t="shared" si="4"/>
        <v>-147</v>
      </c>
    </row>
    <row r="26" spans="1:11">
      <c r="A26" s="37" t="s">
        <v>1</v>
      </c>
      <c r="B26" s="37" t="s">
        <v>29</v>
      </c>
      <c r="C26" s="38" t="s">
        <v>30</v>
      </c>
      <c r="D26" s="37" t="s">
        <v>28</v>
      </c>
      <c r="E26" s="40">
        <v>78349</v>
      </c>
      <c r="F26" s="43"/>
      <c r="G26" s="42">
        <v>0</v>
      </c>
      <c r="H26" s="40">
        <f t="shared" si="0"/>
        <v>78349</v>
      </c>
      <c r="I26" s="43"/>
      <c r="J26" s="42">
        <f t="shared" si="3"/>
        <v>-6092</v>
      </c>
      <c r="K26" s="44">
        <f t="shared" si="4"/>
        <v>72257</v>
      </c>
    </row>
    <row r="27" spans="1:11">
      <c r="A27" s="37" t="s">
        <v>129</v>
      </c>
      <c r="B27" s="37">
        <v>105170</v>
      </c>
      <c r="C27" s="38" t="s">
        <v>144</v>
      </c>
      <c r="D27" s="39" t="s">
        <v>28</v>
      </c>
      <c r="E27" s="40">
        <v>-29180</v>
      </c>
      <c r="F27" s="43"/>
      <c r="G27" s="42">
        <v>0</v>
      </c>
      <c r="H27" s="40">
        <f t="shared" si="0"/>
        <v>-29180</v>
      </c>
      <c r="I27" s="43"/>
      <c r="J27" s="42">
        <f t="shared" si="3"/>
        <v>2269</v>
      </c>
      <c r="K27" s="44">
        <f t="shared" si="4"/>
        <v>-26911</v>
      </c>
    </row>
    <row r="28" spans="1:11">
      <c r="A28" s="37" t="s">
        <v>1</v>
      </c>
      <c r="B28" s="37">
        <v>105175</v>
      </c>
      <c r="C28" s="38" t="s">
        <v>33</v>
      </c>
      <c r="D28" s="39" t="s">
        <v>25</v>
      </c>
      <c r="E28" s="40">
        <v>1451241</v>
      </c>
      <c r="F28" s="43"/>
      <c r="G28" s="42">
        <v>0</v>
      </c>
      <c r="H28" s="40">
        <f t="shared" si="0"/>
        <v>1451241</v>
      </c>
      <c r="I28" s="43"/>
      <c r="J28" s="42">
        <f t="shared" si="3"/>
        <v>-112846</v>
      </c>
      <c r="K28" s="44">
        <f>H28+J28</f>
        <v>1338395</v>
      </c>
    </row>
    <row r="29" spans="1:11">
      <c r="A29" s="37" t="s">
        <v>1</v>
      </c>
      <c r="B29" s="37">
        <v>105470</v>
      </c>
      <c r="C29" s="38" t="s">
        <v>34</v>
      </c>
      <c r="D29" s="39" t="s">
        <v>25</v>
      </c>
      <c r="E29" s="40">
        <v>30301</v>
      </c>
      <c r="F29" s="43"/>
      <c r="G29" s="42">
        <v>0</v>
      </c>
      <c r="H29" s="40">
        <f t="shared" si="0"/>
        <v>30301</v>
      </c>
      <c r="I29" s="43"/>
      <c r="J29" s="42">
        <f t="shared" si="3"/>
        <v>-2356</v>
      </c>
      <c r="K29" s="44">
        <f t="shared" si="4"/>
        <v>27945</v>
      </c>
    </row>
    <row r="30" spans="1:11">
      <c r="A30" s="37" t="s">
        <v>1</v>
      </c>
      <c r="B30" s="37" t="s">
        <v>54</v>
      </c>
      <c r="C30" s="38" t="s">
        <v>55</v>
      </c>
      <c r="D30" s="37" t="s">
        <v>2</v>
      </c>
      <c r="E30" s="40">
        <v>256623</v>
      </c>
      <c r="F30" s="43"/>
      <c r="G30" s="42">
        <v>0</v>
      </c>
      <c r="H30" s="40">
        <f t="shared" si="0"/>
        <v>256623</v>
      </c>
      <c r="I30" s="43"/>
      <c r="J30" s="42">
        <f t="shared" si="3"/>
        <v>-19955</v>
      </c>
      <c r="K30" s="44">
        <f t="shared" si="4"/>
        <v>236668</v>
      </c>
    </row>
    <row r="31" spans="1:11">
      <c r="A31" s="37" t="s">
        <v>1</v>
      </c>
      <c r="B31" s="37" t="s">
        <v>180</v>
      </c>
      <c r="C31" s="46" t="s">
        <v>188</v>
      </c>
      <c r="D31" s="39" t="s">
        <v>20</v>
      </c>
      <c r="E31" s="40">
        <v>0</v>
      </c>
      <c r="F31" s="41" t="s">
        <v>189</v>
      </c>
      <c r="G31" s="42">
        <v>203821</v>
      </c>
      <c r="H31" s="40">
        <f t="shared" si="0"/>
        <v>203821</v>
      </c>
      <c r="I31" s="43"/>
      <c r="J31" s="42">
        <f t="shared" si="3"/>
        <v>-15849</v>
      </c>
      <c r="K31" s="44">
        <f t="shared" si="4"/>
        <v>187972</v>
      </c>
    </row>
    <row r="32" spans="1:11">
      <c r="A32" s="37" t="s">
        <v>129</v>
      </c>
      <c r="B32" s="37" t="s">
        <v>180</v>
      </c>
      <c r="C32" s="46" t="s">
        <v>188</v>
      </c>
      <c r="D32" s="39" t="s">
        <v>20</v>
      </c>
      <c r="E32" s="40">
        <v>0</v>
      </c>
      <c r="F32" s="41" t="s">
        <v>189</v>
      </c>
      <c r="G32" s="42">
        <v>-10930</v>
      </c>
      <c r="H32" s="40">
        <f t="shared" si="0"/>
        <v>-10930</v>
      </c>
      <c r="I32" s="43"/>
      <c r="J32" s="42">
        <f t="shared" si="3"/>
        <v>850</v>
      </c>
      <c r="K32" s="44">
        <f t="shared" si="4"/>
        <v>-10080</v>
      </c>
    </row>
    <row r="33" spans="1:11">
      <c r="A33" s="37">
        <v>4111000</v>
      </c>
      <c r="B33" s="37" t="s">
        <v>180</v>
      </c>
      <c r="C33" s="46" t="s">
        <v>195</v>
      </c>
      <c r="D33" s="39" t="s">
        <v>20</v>
      </c>
      <c r="E33" s="40">
        <v>0</v>
      </c>
      <c r="F33" s="41" t="s">
        <v>194</v>
      </c>
      <c r="G33" s="42">
        <v>116447</v>
      </c>
      <c r="H33" s="40">
        <f t="shared" si="0"/>
        <v>116447</v>
      </c>
      <c r="I33" s="43"/>
      <c r="J33" s="42">
        <f t="shared" si="3"/>
        <v>-9055</v>
      </c>
      <c r="K33" s="44">
        <f t="shared" si="4"/>
        <v>107392</v>
      </c>
    </row>
    <row r="34" spans="1:11">
      <c r="A34" s="37">
        <v>4111000</v>
      </c>
      <c r="B34" s="37" t="s">
        <v>180</v>
      </c>
      <c r="C34" s="46" t="s">
        <v>196</v>
      </c>
      <c r="D34" s="39" t="s">
        <v>49</v>
      </c>
      <c r="E34" s="40">
        <v>0</v>
      </c>
      <c r="F34" s="41" t="s">
        <v>197</v>
      </c>
      <c r="G34" s="42">
        <v>-291667</v>
      </c>
      <c r="H34" s="40">
        <f t="shared" ref="H34" si="5">E34+G34</f>
        <v>-291667</v>
      </c>
      <c r="I34" s="43"/>
      <c r="J34" s="42">
        <f t="shared" ref="J34" si="6">-ROUND(H34*$E$109,0)</f>
        <v>22679</v>
      </c>
      <c r="K34" s="44">
        <f t="shared" ref="K34" si="7">H34+J34</f>
        <v>-268988</v>
      </c>
    </row>
    <row r="35" spans="1:11">
      <c r="A35" s="47">
        <v>4111000</v>
      </c>
      <c r="B35" s="47" t="s">
        <v>180</v>
      </c>
      <c r="C35" s="48" t="s">
        <v>397</v>
      </c>
      <c r="D35" s="49" t="s">
        <v>49</v>
      </c>
      <c r="E35" s="50">
        <v>0</v>
      </c>
      <c r="F35" s="51" t="s">
        <v>200</v>
      </c>
      <c r="G35" s="52">
        <v>-9662</v>
      </c>
      <c r="H35" s="50">
        <f t="shared" si="0"/>
        <v>-9662</v>
      </c>
      <c r="I35" s="53"/>
      <c r="J35" s="52">
        <f t="shared" si="3"/>
        <v>751</v>
      </c>
      <c r="K35" s="54">
        <f t="shared" si="4"/>
        <v>-8911</v>
      </c>
    </row>
    <row r="36" spans="1:11">
      <c r="A36" s="55" t="s">
        <v>393</v>
      </c>
      <c r="B36" s="113"/>
      <c r="C36" s="56"/>
      <c r="D36" s="114"/>
      <c r="E36" s="58">
        <f>SUBTOTAL(9,E6:E35)</f>
        <v>28177554</v>
      </c>
      <c r="F36" s="59"/>
      <c r="G36" s="60">
        <f t="shared" ref="G36:H36" si="8">SUBTOTAL(9,G6:G35)</f>
        <v>533571</v>
      </c>
      <c r="H36" s="60">
        <f t="shared" si="8"/>
        <v>28711125</v>
      </c>
      <c r="I36" s="61"/>
      <c r="J36" s="62">
        <f t="shared" ref="J36:K36" si="9">SUBTOTAL(9,J6:J35)</f>
        <v>-2232526</v>
      </c>
      <c r="K36" s="60">
        <f t="shared" si="9"/>
        <v>26478599</v>
      </c>
    </row>
    <row r="37" spans="1:11">
      <c r="A37" s="31" t="s">
        <v>129</v>
      </c>
      <c r="B37" s="31">
        <v>100105</v>
      </c>
      <c r="C37" s="32" t="s">
        <v>131</v>
      </c>
      <c r="D37" s="63" t="s">
        <v>20</v>
      </c>
      <c r="E37" s="33">
        <v>-5532834</v>
      </c>
      <c r="F37" s="64" t="s">
        <v>186</v>
      </c>
      <c r="G37" s="35">
        <v>5532834</v>
      </c>
      <c r="H37" s="33">
        <f t="shared" ref="H37:H68" si="10">E37+G37</f>
        <v>0</v>
      </c>
      <c r="I37" s="64"/>
      <c r="J37" s="35">
        <f>-ROUND(H37*$E$109,0)</f>
        <v>0</v>
      </c>
      <c r="K37" s="36">
        <f>H37+J37</f>
        <v>0</v>
      </c>
    </row>
    <row r="38" spans="1:11">
      <c r="A38" s="37" t="s">
        <v>1</v>
      </c>
      <c r="B38" s="37" t="s">
        <v>21</v>
      </c>
      <c r="C38" s="38" t="s">
        <v>22</v>
      </c>
      <c r="D38" s="37" t="s">
        <v>2</v>
      </c>
      <c r="E38" s="40">
        <v>130619</v>
      </c>
      <c r="F38" s="43"/>
      <c r="G38" s="42">
        <v>0</v>
      </c>
      <c r="H38" s="40">
        <f t="shared" si="10"/>
        <v>130619</v>
      </c>
      <c r="I38" s="43"/>
      <c r="J38" s="42">
        <f t="shared" ref="J38:J69" si="11">-ROUND(H38*$E$109,0)</f>
        <v>-10157</v>
      </c>
      <c r="K38" s="44">
        <f t="shared" ref="K38:K99" si="12">H38+J38</f>
        <v>120462</v>
      </c>
    </row>
    <row r="39" spans="1:11">
      <c r="A39" s="37" t="s">
        <v>1</v>
      </c>
      <c r="B39" s="37" t="s">
        <v>31</v>
      </c>
      <c r="C39" s="38" t="s">
        <v>32</v>
      </c>
      <c r="D39" s="37" t="s">
        <v>15</v>
      </c>
      <c r="E39" s="40">
        <v>59267</v>
      </c>
      <c r="F39" s="43"/>
      <c r="G39" s="42">
        <v>0</v>
      </c>
      <c r="H39" s="40">
        <f t="shared" si="10"/>
        <v>59267</v>
      </c>
      <c r="I39" s="43"/>
      <c r="J39" s="42">
        <f t="shared" si="11"/>
        <v>-4608</v>
      </c>
      <c r="K39" s="44">
        <f t="shared" si="12"/>
        <v>54659</v>
      </c>
    </row>
    <row r="40" spans="1:11">
      <c r="A40" s="65" t="s">
        <v>129</v>
      </c>
      <c r="B40" s="65" t="s">
        <v>145</v>
      </c>
      <c r="C40" s="66" t="s">
        <v>146</v>
      </c>
      <c r="D40" s="65" t="s">
        <v>20</v>
      </c>
      <c r="E40" s="67">
        <v>-39930</v>
      </c>
      <c r="F40" s="68"/>
      <c r="G40" s="69">
        <v>0</v>
      </c>
      <c r="H40" s="67">
        <f t="shared" si="10"/>
        <v>-39930</v>
      </c>
      <c r="I40" s="68"/>
      <c r="J40" s="69">
        <f t="shared" si="11"/>
        <v>3105</v>
      </c>
      <c r="K40" s="70">
        <f t="shared" si="12"/>
        <v>-36825</v>
      </c>
    </row>
    <row r="41" spans="1:11">
      <c r="A41" s="65" t="s">
        <v>129</v>
      </c>
      <c r="B41" s="65" t="s">
        <v>35</v>
      </c>
      <c r="C41" s="66" t="s">
        <v>36</v>
      </c>
      <c r="D41" s="65" t="s">
        <v>37</v>
      </c>
      <c r="E41" s="67">
        <v>-17</v>
      </c>
      <c r="F41" s="68"/>
      <c r="G41" s="69">
        <v>0</v>
      </c>
      <c r="H41" s="67">
        <f t="shared" si="10"/>
        <v>-17</v>
      </c>
      <c r="I41" s="68"/>
      <c r="J41" s="69">
        <f t="shared" si="11"/>
        <v>1</v>
      </c>
      <c r="K41" s="70">
        <f t="shared" si="12"/>
        <v>-16</v>
      </c>
    </row>
    <row r="42" spans="1:11">
      <c r="A42" s="37" t="s">
        <v>1</v>
      </c>
      <c r="B42" s="37" t="s">
        <v>38</v>
      </c>
      <c r="C42" s="38" t="s">
        <v>39</v>
      </c>
      <c r="D42" s="37" t="s">
        <v>15</v>
      </c>
      <c r="E42" s="40">
        <v>24955</v>
      </c>
      <c r="F42" s="43"/>
      <c r="G42" s="42">
        <v>0</v>
      </c>
      <c r="H42" s="40">
        <f t="shared" si="10"/>
        <v>24955</v>
      </c>
      <c r="I42" s="43"/>
      <c r="J42" s="42">
        <f t="shared" si="11"/>
        <v>-1940</v>
      </c>
      <c r="K42" s="44">
        <f t="shared" si="12"/>
        <v>23015</v>
      </c>
    </row>
    <row r="43" spans="1:11">
      <c r="A43" s="37" t="s">
        <v>1</v>
      </c>
      <c r="B43" s="37" t="s">
        <v>40</v>
      </c>
      <c r="C43" s="38" t="s">
        <v>41</v>
      </c>
      <c r="D43" s="37" t="s">
        <v>2</v>
      </c>
      <c r="E43" s="40">
        <v>19880</v>
      </c>
      <c r="F43" s="41" t="s">
        <v>201</v>
      </c>
      <c r="G43" s="42">
        <v>-19880</v>
      </c>
      <c r="H43" s="40">
        <f t="shared" si="10"/>
        <v>0</v>
      </c>
      <c r="I43" s="43"/>
      <c r="J43" s="42">
        <f t="shared" si="11"/>
        <v>0</v>
      </c>
      <c r="K43" s="44">
        <f t="shared" si="12"/>
        <v>0</v>
      </c>
    </row>
    <row r="44" spans="1:11">
      <c r="A44" s="37" t="s">
        <v>1</v>
      </c>
      <c r="B44" s="37" t="s">
        <v>42</v>
      </c>
      <c r="C44" s="38" t="s">
        <v>43</v>
      </c>
      <c r="D44" s="37" t="s">
        <v>2</v>
      </c>
      <c r="E44" s="40">
        <v>52800</v>
      </c>
      <c r="F44" s="41" t="s">
        <v>201</v>
      </c>
      <c r="G44" s="42">
        <v>-52800</v>
      </c>
      <c r="H44" s="40">
        <f t="shared" si="10"/>
        <v>0</v>
      </c>
      <c r="I44" s="43"/>
      <c r="J44" s="42">
        <f t="shared" si="11"/>
        <v>0</v>
      </c>
      <c r="K44" s="44">
        <f t="shared" si="12"/>
        <v>0</v>
      </c>
    </row>
    <row r="45" spans="1:11">
      <c r="A45" s="37" t="s">
        <v>1</v>
      </c>
      <c r="B45" s="37" t="s">
        <v>44</v>
      </c>
      <c r="C45" s="38" t="s">
        <v>45</v>
      </c>
      <c r="D45" s="37" t="s">
        <v>25</v>
      </c>
      <c r="E45" s="40">
        <v>131606</v>
      </c>
      <c r="F45" s="41" t="s">
        <v>201</v>
      </c>
      <c r="G45" s="42">
        <v>-131606</v>
      </c>
      <c r="H45" s="40">
        <f t="shared" si="10"/>
        <v>0</v>
      </c>
      <c r="I45" s="43"/>
      <c r="J45" s="42">
        <f t="shared" si="11"/>
        <v>0</v>
      </c>
      <c r="K45" s="44">
        <f t="shared" si="12"/>
        <v>0</v>
      </c>
    </row>
    <row r="46" spans="1:11">
      <c r="A46" s="37" t="s">
        <v>1</v>
      </c>
      <c r="B46" s="37" t="s">
        <v>46</v>
      </c>
      <c r="C46" s="38" t="s">
        <v>47</v>
      </c>
      <c r="D46" s="37" t="s">
        <v>48</v>
      </c>
      <c r="E46" s="40">
        <v>55534</v>
      </c>
      <c r="F46" s="43"/>
      <c r="G46" s="42">
        <v>0</v>
      </c>
      <c r="H46" s="40">
        <f t="shared" si="10"/>
        <v>55534</v>
      </c>
      <c r="I46" s="43"/>
      <c r="J46" s="42">
        <f t="shared" si="11"/>
        <v>-4318</v>
      </c>
      <c r="K46" s="44">
        <f t="shared" si="12"/>
        <v>51216</v>
      </c>
    </row>
    <row r="47" spans="1:11">
      <c r="A47" s="37" t="s">
        <v>1</v>
      </c>
      <c r="B47" s="37" t="s">
        <v>50</v>
      </c>
      <c r="C47" s="38" t="s">
        <v>51</v>
      </c>
      <c r="D47" s="37" t="s">
        <v>2</v>
      </c>
      <c r="E47" s="40">
        <v>1382608</v>
      </c>
      <c r="F47" s="43"/>
      <c r="G47" s="42">
        <v>0</v>
      </c>
      <c r="H47" s="40">
        <f t="shared" si="10"/>
        <v>1382608</v>
      </c>
      <c r="I47" s="43"/>
      <c r="J47" s="42">
        <f t="shared" si="11"/>
        <v>-107509</v>
      </c>
      <c r="K47" s="44">
        <f t="shared" si="12"/>
        <v>1275099</v>
      </c>
    </row>
    <row r="48" spans="1:11">
      <c r="A48" s="65" t="s">
        <v>129</v>
      </c>
      <c r="B48" s="65" t="s">
        <v>50</v>
      </c>
      <c r="C48" s="66" t="s">
        <v>147</v>
      </c>
      <c r="D48" s="65" t="s">
        <v>2</v>
      </c>
      <c r="E48" s="67">
        <v>-1028154</v>
      </c>
      <c r="F48" s="68"/>
      <c r="G48" s="69">
        <v>0</v>
      </c>
      <c r="H48" s="67">
        <f t="shared" si="10"/>
        <v>-1028154</v>
      </c>
      <c r="I48" s="68"/>
      <c r="J48" s="69">
        <f t="shared" si="11"/>
        <v>79947</v>
      </c>
      <c r="K48" s="70">
        <f t="shared" si="12"/>
        <v>-948207</v>
      </c>
    </row>
    <row r="49" spans="1:11">
      <c r="A49" s="37" t="s">
        <v>1</v>
      </c>
      <c r="B49" s="37" t="s">
        <v>52</v>
      </c>
      <c r="C49" s="38" t="s">
        <v>53</v>
      </c>
      <c r="D49" s="37" t="s">
        <v>2</v>
      </c>
      <c r="E49" s="40">
        <v>42391</v>
      </c>
      <c r="F49" s="43"/>
      <c r="G49" s="42">
        <v>0</v>
      </c>
      <c r="H49" s="40">
        <f t="shared" si="10"/>
        <v>42391</v>
      </c>
      <c r="I49" s="43"/>
      <c r="J49" s="42">
        <f t="shared" si="11"/>
        <v>-3296</v>
      </c>
      <c r="K49" s="44">
        <f t="shared" si="12"/>
        <v>39095</v>
      </c>
    </row>
    <row r="50" spans="1:11">
      <c r="A50" s="65" t="s">
        <v>129</v>
      </c>
      <c r="B50" s="65" t="s">
        <v>52</v>
      </c>
      <c r="C50" s="66" t="s">
        <v>53</v>
      </c>
      <c r="D50" s="65" t="s">
        <v>2</v>
      </c>
      <c r="E50" s="67">
        <v>-396845</v>
      </c>
      <c r="F50" s="68"/>
      <c r="G50" s="69">
        <v>0</v>
      </c>
      <c r="H50" s="67">
        <f t="shared" si="10"/>
        <v>-396845</v>
      </c>
      <c r="I50" s="68"/>
      <c r="J50" s="69">
        <f t="shared" si="11"/>
        <v>30858</v>
      </c>
      <c r="K50" s="70">
        <f t="shared" si="12"/>
        <v>-365987</v>
      </c>
    </row>
    <row r="51" spans="1:11">
      <c r="A51" s="37" t="s">
        <v>1</v>
      </c>
      <c r="B51" s="37" t="s">
        <v>56</v>
      </c>
      <c r="C51" s="38" t="s">
        <v>57</v>
      </c>
      <c r="D51" s="37" t="s">
        <v>7</v>
      </c>
      <c r="E51" s="40">
        <v>51536</v>
      </c>
      <c r="F51" s="43"/>
      <c r="G51" s="42">
        <v>0</v>
      </c>
      <c r="H51" s="40">
        <f t="shared" si="10"/>
        <v>51536</v>
      </c>
      <c r="I51" s="43"/>
      <c r="J51" s="42">
        <f t="shared" si="11"/>
        <v>-4007</v>
      </c>
      <c r="K51" s="44">
        <f t="shared" si="12"/>
        <v>47529</v>
      </c>
    </row>
    <row r="52" spans="1:11">
      <c r="A52" s="71" t="s">
        <v>129</v>
      </c>
      <c r="B52" s="71" t="s">
        <v>58</v>
      </c>
      <c r="C52" s="72" t="s">
        <v>148</v>
      </c>
      <c r="D52" s="71" t="s">
        <v>2</v>
      </c>
      <c r="E52" s="73">
        <v>-15595</v>
      </c>
      <c r="F52" s="74" t="s">
        <v>200</v>
      </c>
      <c r="G52" s="75">
        <v>15595</v>
      </c>
      <c r="H52" s="73">
        <f t="shared" si="10"/>
        <v>0</v>
      </c>
      <c r="I52" s="76"/>
      <c r="J52" s="75">
        <f t="shared" si="11"/>
        <v>0</v>
      </c>
      <c r="K52" s="77">
        <f t="shared" si="12"/>
        <v>0</v>
      </c>
    </row>
    <row r="53" spans="1:11">
      <c r="A53" s="37" t="s">
        <v>1</v>
      </c>
      <c r="B53" s="37" t="s">
        <v>59</v>
      </c>
      <c r="C53" s="38" t="s">
        <v>60</v>
      </c>
      <c r="D53" s="37" t="s">
        <v>20</v>
      </c>
      <c r="E53" s="40">
        <v>208010</v>
      </c>
      <c r="F53" s="41" t="s">
        <v>200</v>
      </c>
      <c r="G53" s="42">
        <v>-208010</v>
      </c>
      <c r="H53" s="40">
        <f t="shared" si="10"/>
        <v>0</v>
      </c>
      <c r="I53" s="43"/>
      <c r="J53" s="42">
        <f t="shared" si="11"/>
        <v>0</v>
      </c>
      <c r="K53" s="44">
        <f t="shared" si="12"/>
        <v>0</v>
      </c>
    </row>
    <row r="54" spans="1:11">
      <c r="A54" s="65" t="s">
        <v>129</v>
      </c>
      <c r="B54" s="65" t="s">
        <v>59</v>
      </c>
      <c r="C54" s="66" t="s">
        <v>149</v>
      </c>
      <c r="D54" s="65" t="s">
        <v>20</v>
      </c>
      <c r="E54" s="67">
        <v>-224611</v>
      </c>
      <c r="F54" s="78" t="s">
        <v>200</v>
      </c>
      <c r="G54" s="69">
        <v>224611</v>
      </c>
      <c r="H54" s="67">
        <f t="shared" si="10"/>
        <v>0</v>
      </c>
      <c r="I54" s="68"/>
      <c r="J54" s="69">
        <f t="shared" si="11"/>
        <v>0</v>
      </c>
      <c r="K54" s="70">
        <f t="shared" si="12"/>
        <v>0</v>
      </c>
    </row>
    <row r="55" spans="1:11">
      <c r="A55" s="65" t="s">
        <v>129</v>
      </c>
      <c r="B55" s="65" t="s">
        <v>150</v>
      </c>
      <c r="C55" s="66" t="s">
        <v>151</v>
      </c>
      <c r="D55" s="65" t="s">
        <v>20</v>
      </c>
      <c r="E55" s="67">
        <v>-19806</v>
      </c>
      <c r="F55" s="78" t="s">
        <v>194</v>
      </c>
      <c r="G55" s="69">
        <v>19806</v>
      </c>
      <c r="H55" s="67">
        <f t="shared" si="10"/>
        <v>0</v>
      </c>
      <c r="I55" s="68"/>
      <c r="J55" s="69">
        <f t="shared" si="11"/>
        <v>0</v>
      </c>
      <c r="K55" s="70">
        <f t="shared" si="12"/>
        <v>0</v>
      </c>
    </row>
    <row r="56" spans="1:11">
      <c r="A56" s="37" t="s">
        <v>1</v>
      </c>
      <c r="B56" s="37" t="s">
        <v>61</v>
      </c>
      <c r="C56" s="38" t="s">
        <v>62</v>
      </c>
      <c r="D56" s="37" t="s">
        <v>49</v>
      </c>
      <c r="E56" s="40">
        <v>4457</v>
      </c>
      <c r="F56" s="43"/>
      <c r="G56" s="42">
        <v>0</v>
      </c>
      <c r="H56" s="40">
        <f t="shared" si="10"/>
        <v>4457</v>
      </c>
      <c r="I56" s="43"/>
      <c r="J56" s="42">
        <f t="shared" si="11"/>
        <v>-347</v>
      </c>
      <c r="K56" s="44">
        <f t="shared" si="12"/>
        <v>4110</v>
      </c>
    </row>
    <row r="57" spans="1:11">
      <c r="A57" s="65" t="s">
        <v>129</v>
      </c>
      <c r="B57" s="65" t="s">
        <v>63</v>
      </c>
      <c r="C57" s="66" t="s">
        <v>152</v>
      </c>
      <c r="D57" s="65" t="s">
        <v>20</v>
      </c>
      <c r="E57" s="67">
        <v>-17815</v>
      </c>
      <c r="F57" s="68"/>
      <c r="G57" s="69">
        <v>0</v>
      </c>
      <c r="H57" s="67">
        <f t="shared" si="10"/>
        <v>-17815</v>
      </c>
      <c r="I57" s="68"/>
      <c r="J57" s="69">
        <f t="shared" si="11"/>
        <v>1385</v>
      </c>
      <c r="K57" s="70">
        <f t="shared" si="12"/>
        <v>-16430</v>
      </c>
    </row>
    <row r="58" spans="1:11">
      <c r="A58" s="65" t="s">
        <v>129</v>
      </c>
      <c r="B58" s="65" t="s">
        <v>64</v>
      </c>
      <c r="C58" s="66" t="s">
        <v>153</v>
      </c>
      <c r="D58" s="65" t="s">
        <v>49</v>
      </c>
      <c r="E58" s="67">
        <v>-341172</v>
      </c>
      <c r="F58" s="78" t="s">
        <v>202</v>
      </c>
      <c r="G58" s="69">
        <v>118651</v>
      </c>
      <c r="H58" s="67">
        <f t="shared" si="10"/>
        <v>-222521</v>
      </c>
      <c r="I58" s="68"/>
      <c r="J58" s="69">
        <f t="shared" si="11"/>
        <v>17303</v>
      </c>
      <c r="K58" s="70">
        <f t="shared" si="12"/>
        <v>-205218</v>
      </c>
    </row>
    <row r="59" spans="1:11">
      <c r="A59" s="65" t="s">
        <v>129</v>
      </c>
      <c r="B59" s="65" t="s">
        <v>65</v>
      </c>
      <c r="C59" s="66" t="s">
        <v>66</v>
      </c>
      <c r="D59" s="65" t="s">
        <v>20</v>
      </c>
      <c r="E59" s="67">
        <v>-627345</v>
      </c>
      <c r="F59" s="78" t="s">
        <v>187</v>
      </c>
      <c r="G59" s="69">
        <v>627345</v>
      </c>
      <c r="H59" s="67">
        <f t="shared" si="10"/>
        <v>0</v>
      </c>
      <c r="I59" s="68"/>
      <c r="J59" s="69">
        <f t="shared" si="11"/>
        <v>0</v>
      </c>
      <c r="K59" s="70">
        <f t="shared" si="12"/>
        <v>0</v>
      </c>
    </row>
    <row r="60" spans="1:11">
      <c r="A60" s="37" t="s">
        <v>1</v>
      </c>
      <c r="B60" s="37" t="s">
        <v>67</v>
      </c>
      <c r="C60" s="38" t="s">
        <v>68</v>
      </c>
      <c r="D60" s="37" t="s">
        <v>69</v>
      </c>
      <c r="E60" s="40">
        <v>1624</v>
      </c>
      <c r="F60" s="43"/>
      <c r="G60" s="42">
        <v>0</v>
      </c>
      <c r="H60" s="40">
        <f t="shared" si="10"/>
        <v>1624</v>
      </c>
      <c r="I60" s="43"/>
      <c r="J60" s="42">
        <f t="shared" si="11"/>
        <v>-126</v>
      </c>
      <c r="K60" s="44">
        <f t="shared" si="12"/>
        <v>1498</v>
      </c>
    </row>
    <row r="61" spans="1:11">
      <c r="A61" s="37" t="s">
        <v>1</v>
      </c>
      <c r="B61" s="37" t="s">
        <v>70</v>
      </c>
      <c r="C61" s="38" t="s">
        <v>71</v>
      </c>
      <c r="D61" s="37" t="s">
        <v>37</v>
      </c>
      <c r="E61" s="40">
        <v>4519</v>
      </c>
      <c r="F61" s="43"/>
      <c r="G61" s="42">
        <v>0</v>
      </c>
      <c r="H61" s="40">
        <f t="shared" si="10"/>
        <v>4519</v>
      </c>
      <c r="I61" s="43"/>
      <c r="J61" s="42">
        <f t="shared" si="11"/>
        <v>-351</v>
      </c>
      <c r="K61" s="44">
        <f t="shared" si="12"/>
        <v>4168</v>
      </c>
    </row>
    <row r="62" spans="1:11">
      <c r="A62" s="37" t="s">
        <v>1</v>
      </c>
      <c r="B62" s="37" t="s">
        <v>72</v>
      </c>
      <c r="C62" s="38" t="s">
        <v>73</v>
      </c>
      <c r="D62" s="37" t="s">
        <v>49</v>
      </c>
      <c r="E62" s="40">
        <v>63273</v>
      </c>
      <c r="F62" s="43"/>
      <c r="G62" s="42">
        <v>0</v>
      </c>
      <c r="H62" s="40">
        <f t="shared" si="10"/>
        <v>63273</v>
      </c>
      <c r="I62" s="43"/>
      <c r="J62" s="42">
        <f t="shared" si="11"/>
        <v>-4920</v>
      </c>
      <c r="K62" s="44">
        <f t="shared" si="12"/>
        <v>58353</v>
      </c>
    </row>
    <row r="63" spans="1:11">
      <c r="A63" s="65" t="s">
        <v>129</v>
      </c>
      <c r="B63" s="65" t="s">
        <v>74</v>
      </c>
      <c r="C63" s="66" t="s">
        <v>154</v>
      </c>
      <c r="D63" s="65" t="s">
        <v>49</v>
      </c>
      <c r="E63" s="67">
        <v>-302</v>
      </c>
      <c r="F63" s="78" t="s">
        <v>201</v>
      </c>
      <c r="G63" s="69">
        <v>302</v>
      </c>
      <c r="H63" s="67">
        <f t="shared" si="10"/>
        <v>0</v>
      </c>
      <c r="I63" s="68"/>
      <c r="J63" s="69">
        <f t="shared" si="11"/>
        <v>0</v>
      </c>
      <c r="K63" s="70">
        <f t="shared" si="12"/>
        <v>0</v>
      </c>
    </row>
    <row r="64" spans="1:11">
      <c r="A64" s="65" t="s">
        <v>129</v>
      </c>
      <c r="B64" s="65" t="s">
        <v>155</v>
      </c>
      <c r="C64" s="66" t="s">
        <v>156</v>
      </c>
      <c r="D64" s="65" t="s">
        <v>49</v>
      </c>
      <c r="E64" s="67">
        <v>-11516</v>
      </c>
      <c r="F64" s="78" t="s">
        <v>201</v>
      </c>
      <c r="G64" s="69">
        <v>11516</v>
      </c>
      <c r="H64" s="67">
        <f t="shared" si="10"/>
        <v>0</v>
      </c>
      <c r="I64" s="68"/>
      <c r="J64" s="69">
        <f t="shared" si="11"/>
        <v>0</v>
      </c>
      <c r="K64" s="70">
        <f t="shared" si="12"/>
        <v>0</v>
      </c>
    </row>
    <row r="65" spans="1:11">
      <c r="A65" s="65" t="s">
        <v>129</v>
      </c>
      <c r="B65" s="65" t="s">
        <v>157</v>
      </c>
      <c r="C65" s="66" t="s">
        <v>158</v>
      </c>
      <c r="D65" s="65" t="s">
        <v>49</v>
      </c>
      <c r="E65" s="67">
        <v>-14392</v>
      </c>
      <c r="F65" s="78" t="s">
        <v>201</v>
      </c>
      <c r="G65" s="69">
        <v>14392</v>
      </c>
      <c r="H65" s="67">
        <f t="shared" si="10"/>
        <v>0</v>
      </c>
      <c r="I65" s="68"/>
      <c r="J65" s="69">
        <f t="shared" si="11"/>
        <v>0</v>
      </c>
      <c r="K65" s="70">
        <f t="shared" si="12"/>
        <v>0</v>
      </c>
    </row>
    <row r="66" spans="1:11">
      <c r="A66" s="37" t="s">
        <v>1</v>
      </c>
      <c r="B66" s="37" t="s">
        <v>76</v>
      </c>
      <c r="C66" s="38" t="s">
        <v>77</v>
      </c>
      <c r="D66" s="37" t="s">
        <v>2</v>
      </c>
      <c r="E66" s="40">
        <v>525945</v>
      </c>
      <c r="F66" s="41" t="s">
        <v>193</v>
      </c>
      <c r="G66" s="42">
        <v>-525945</v>
      </c>
      <c r="H66" s="40">
        <f t="shared" si="10"/>
        <v>0</v>
      </c>
      <c r="I66" s="43"/>
      <c r="J66" s="42">
        <f t="shared" si="11"/>
        <v>0</v>
      </c>
      <c r="K66" s="44">
        <f t="shared" si="12"/>
        <v>0</v>
      </c>
    </row>
    <row r="67" spans="1:11">
      <c r="A67" s="37" t="s">
        <v>1</v>
      </c>
      <c r="B67" s="37" t="s">
        <v>78</v>
      </c>
      <c r="C67" s="38" t="s">
        <v>79</v>
      </c>
      <c r="D67" s="37" t="s">
        <v>2</v>
      </c>
      <c r="E67" s="40">
        <v>73638</v>
      </c>
      <c r="F67" s="43"/>
      <c r="G67" s="42">
        <v>0</v>
      </c>
      <c r="H67" s="40">
        <f t="shared" si="10"/>
        <v>73638</v>
      </c>
      <c r="I67" s="43"/>
      <c r="J67" s="42">
        <f t="shared" si="11"/>
        <v>-5726</v>
      </c>
      <c r="K67" s="44">
        <f t="shared" si="12"/>
        <v>67912</v>
      </c>
    </row>
    <row r="68" spans="1:11">
      <c r="A68" s="37" t="s">
        <v>1</v>
      </c>
      <c r="B68" s="37" t="s">
        <v>80</v>
      </c>
      <c r="C68" s="38" t="s">
        <v>81</v>
      </c>
      <c r="D68" s="37" t="s">
        <v>2</v>
      </c>
      <c r="E68" s="40">
        <v>23441</v>
      </c>
      <c r="F68" s="43"/>
      <c r="G68" s="42">
        <v>0</v>
      </c>
      <c r="H68" s="40">
        <f t="shared" si="10"/>
        <v>23441</v>
      </c>
      <c r="I68" s="43"/>
      <c r="J68" s="42">
        <f t="shared" si="11"/>
        <v>-1823</v>
      </c>
      <c r="K68" s="44">
        <f t="shared" si="12"/>
        <v>21618</v>
      </c>
    </row>
    <row r="69" spans="1:11">
      <c r="A69" s="37" t="s">
        <v>1</v>
      </c>
      <c r="B69" s="37" t="s">
        <v>82</v>
      </c>
      <c r="C69" s="38" t="s">
        <v>83</v>
      </c>
      <c r="D69" s="37" t="s">
        <v>2</v>
      </c>
      <c r="E69" s="40">
        <v>51898</v>
      </c>
      <c r="F69" s="43"/>
      <c r="G69" s="42">
        <v>0</v>
      </c>
      <c r="H69" s="40">
        <f t="shared" ref="H69:H102" si="13">E69+G69</f>
        <v>51898</v>
      </c>
      <c r="I69" s="43"/>
      <c r="J69" s="42">
        <f t="shared" si="11"/>
        <v>-4035</v>
      </c>
      <c r="K69" s="44">
        <f t="shared" si="12"/>
        <v>47863</v>
      </c>
    </row>
    <row r="70" spans="1:11">
      <c r="A70" s="65" t="s">
        <v>129</v>
      </c>
      <c r="B70" s="65" t="s">
        <v>84</v>
      </c>
      <c r="C70" s="66" t="s">
        <v>85</v>
      </c>
      <c r="D70" s="65" t="s">
        <v>2</v>
      </c>
      <c r="E70" s="67">
        <v>-1079</v>
      </c>
      <c r="F70" s="68"/>
      <c r="G70" s="69">
        <v>0</v>
      </c>
      <c r="H70" s="67">
        <f t="shared" si="13"/>
        <v>-1079</v>
      </c>
      <c r="I70" s="68"/>
      <c r="J70" s="69">
        <f t="shared" ref="J70:J102" si="14">-ROUND(H70*$E$109,0)</f>
        <v>84</v>
      </c>
      <c r="K70" s="70">
        <f t="shared" si="12"/>
        <v>-995</v>
      </c>
    </row>
    <row r="71" spans="1:11">
      <c r="A71" s="65" t="s">
        <v>129</v>
      </c>
      <c r="B71" s="65" t="s">
        <v>86</v>
      </c>
      <c r="C71" s="66" t="s">
        <v>159</v>
      </c>
      <c r="D71" s="65" t="s">
        <v>15</v>
      </c>
      <c r="E71" s="67">
        <v>-5460</v>
      </c>
      <c r="F71" s="68"/>
      <c r="G71" s="69">
        <v>0</v>
      </c>
      <c r="H71" s="67">
        <f t="shared" si="13"/>
        <v>-5460</v>
      </c>
      <c r="I71" s="68"/>
      <c r="J71" s="69">
        <f t="shared" si="14"/>
        <v>425</v>
      </c>
      <c r="K71" s="70">
        <f t="shared" si="12"/>
        <v>-5035</v>
      </c>
    </row>
    <row r="72" spans="1:11">
      <c r="A72" s="37" t="s">
        <v>1</v>
      </c>
      <c r="B72" s="37" t="s">
        <v>87</v>
      </c>
      <c r="C72" s="38" t="s">
        <v>88</v>
      </c>
      <c r="D72" s="37" t="s">
        <v>2</v>
      </c>
      <c r="E72" s="40">
        <v>14971</v>
      </c>
      <c r="F72" s="43"/>
      <c r="G72" s="42">
        <v>0</v>
      </c>
      <c r="H72" s="40">
        <f t="shared" si="13"/>
        <v>14971</v>
      </c>
      <c r="I72" s="43"/>
      <c r="J72" s="42">
        <f t="shared" si="14"/>
        <v>-1164</v>
      </c>
      <c r="K72" s="44">
        <f t="shared" si="12"/>
        <v>13807</v>
      </c>
    </row>
    <row r="73" spans="1:11">
      <c r="A73" s="37" t="s">
        <v>1</v>
      </c>
      <c r="B73" s="37" t="s">
        <v>89</v>
      </c>
      <c r="C73" s="38" t="s">
        <v>90</v>
      </c>
      <c r="D73" s="37" t="s">
        <v>75</v>
      </c>
      <c r="E73" s="40">
        <v>162776</v>
      </c>
      <c r="F73" s="41" t="s">
        <v>203</v>
      </c>
      <c r="G73" s="42">
        <v>-162776</v>
      </c>
      <c r="H73" s="40">
        <f t="shared" si="13"/>
        <v>0</v>
      </c>
      <c r="I73" s="43"/>
      <c r="J73" s="42">
        <f t="shared" si="14"/>
        <v>0</v>
      </c>
      <c r="K73" s="44">
        <f t="shared" si="12"/>
        <v>0</v>
      </c>
    </row>
    <row r="74" spans="1:11">
      <c r="A74" s="65" t="s">
        <v>129</v>
      </c>
      <c r="B74" s="65" t="s">
        <v>89</v>
      </c>
      <c r="C74" s="66" t="s">
        <v>160</v>
      </c>
      <c r="D74" s="65" t="s">
        <v>75</v>
      </c>
      <c r="E74" s="67">
        <v>-294743</v>
      </c>
      <c r="F74" s="78" t="s">
        <v>203</v>
      </c>
      <c r="G74" s="69">
        <v>294743</v>
      </c>
      <c r="H74" s="67">
        <f t="shared" si="13"/>
        <v>0</v>
      </c>
      <c r="I74" s="68"/>
      <c r="J74" s="69">
        <f t="shared" si="14"/>
        <v>0</v>
      </c>
      <c r="K74" s="70">
        <f t="shared" si="12"/>
        <v>0</v>
      </c>
    </row>
    <row r="75" spans="1:11">
      <c r="A75" s="65" t="s">
        <v>129</v>
      </c>
      <c r="B75" s="65" t="s">
        <v>91</v>
      </c>
      <c r="C75" s="66" t="s">
        <v>92</v>
      </c>
      <c r="D75" s="65" t="s">
        <v>15</v>
      </c>
      <c r="E75" s="67">
        <v>-360218</v>
      </c>
      <c r="F75" s="68"/>
      <c r="G75" s="69">
        <v>0</v>
      </c>
      <c r="H75" s="67">
        <f t="shared" si="13"/>
        <v>-360218</v>
      </c>
      <c r="I75" s="68"/>
      <c r="J75" s="69">
        <f t="shared" si="14"/>
        <v>28010</v>
      </c>
      <c r="K75" s="70">
        <f t="shared" si="12"/>
        <v>-332208</v>
      </c>
    </row>
    <row r="76" spans="1:11">
      <c r="A76" s="37" t="s">
        <v>1</v>
      </c>
      <c r="B76" s="37" t="s">
        <v>93</v>
      </c>
      <c r="C76" s="38" t="s">
        <v>94</v>
      </c>
      <c r="D76" s="37" t="s">
        <v>15</v>
      </c>
      <c r="E76" s="40">
        <v>284326</v>
      </c>
      <c r="F76" s="43"/>
      <c r="G76" s="42">
        <v>0</v>
      </c>
      <c r="H76" s="40">
        <f t="shared" si="13"/>
        <v>284326</v>
      </c>
      <c r="I76" s="43"/>
      <c r="J76" s="42">
        <f t="shared" si="14"/>
        <v>-22109</v>
      </c>
      <c r="K76" s="44">
        <f t="shared" si="12"/>
        <v>262217</v>
      </c>
    </row>
    <row r="77" spans="1:11">
      <c r="A77" s="37" t="s">
        <v>1</v>
      </c>
      <c r="B77" s="37" t="s">
        <v>95</v>
      </c>
      <c r="C77" s="38" t="s">
        <v>96</v>
      </c>
      <c r="D77" s="37" t="s">
        <v>2</v>
      </c>
      <c r="E77" s="40">
        <v>1643</v>
      </c>
      <c r="F77" s="43"/>
      <c r="G77" s="42">
        <v>0</v>
      </c>
      <c r="H77" s="40">
        <f t="shared" si="13"/>
        <v>1643</v>
      </c>
      <c r="I77" s="43"/>
      <c r="J77" s="42">
        <f t="shared" si="14"/>
        <v>-128</v>
      </c>
      <c r="K77" s="44">
        <f t="shared" si="12"/>
        <v>1515</v>
      </c>
    </row>
    <row r="78" spans="1:11">
      <c r="A78" s="37" t="s">
        <v>1</v>
      </c>
      <c r="B78" s="37" t="s">
        <v>97</v>
      </c>
      <c r="C78" s="38" t="s">
        <v>98</v>
      </c>
      <c r="D78" s="37" t="s">
        <v>15</v>
      </c>
      <c r="E78" s="40">
        <v>150</v>
      </c>
      <c r="F78" s="43"/>
      <c r="G78" s="42">
        <v>0</v>
      </c>
      <c r="H78" s="40">
        <f t="shared" si="13"/>
        <v>150</v>
      </c>
      <c r="I78" s="43"/>
      <c r="J78" s="42">
        <f t="shared" si="14"/>
        <v>-12</v>
      </c>
      <c r="K78" s="44">
        <f t="shared" si="12"/>
        <v>138</v>
      </c>
    </row>
    <row r="79" spans="1:11">
      <c r="A79" s="37" t="s">
        <v>1</v>
      </c>
      <c r="B79" s="37" t="s">
        <v>99</v>
      </c>
      <c r="C79" s="38" t="s">
        <v>100</v>
      </c>
      <c r="D79" s="37" t="s">
        <v>15</v>
      </c>
      <c r="E79" s="40">
        <v>17925</v>
      </c>
      <c r="F79" s="43"/>
      <c r="G79" s="42">
        <v>0</v>
      </c>
      <c r="H79" s="40">
        <f t="shared" si="13"/>
        <v>17925</v>
      </c>
      <c r="I79" s="43"/>
      <c r="J79" s="42">
        <f t="shared" si="14"/>
        <v>-1394</v>
      </c>
      <c r="K79" s="44">
        <f t="shared" si="12"/>
        <v>16531</v>
      </c>
    </row>
    <row r="80" spans="1:11">
      <c r="A80" s="37" t="s">
        <v>1</v>
      </c>
      <c r="B80" s="37" t="s">
        <v>101</v>
      </c>
      <c r="C80" s="38" t="s">
        <v>102</v>
      </c>
      <c r="D80" s="37" t="s">
        <v>20</v>
      </c>
      <c r="E80" s="40">
        <v>130443</v>
      </c>
      <c r="F80" s="41" t="s">
        <v>187</v>
      </c>
      <c r="G80" s="42">
        <v>-130443</v>
      </c>
      <c r="H80" s="40">
        <f t="shared" si="13"/>
        <v>0</v>
      </c>
      <c r="I80" s="43"/>
      <c r="J80" s="42">
        <f t="shared" si="14"/>
        <v>0</v>
      </c>
      <c r="K80" s="44">
        <f t="shared" si="12"/>
        <v>0</v>
      </c>
    </row>
    <row r="81" spans="1:11">
      <c r="A81" s="65" t="s">
        <v>129</v>
      </c>
      <c r="B81" s="65" t="s">
        <v>101</v>
      </c>
      <c r="C81" s="66" t="s">
        <v>102</v>
      </c>
      <c r="D81" s="65" t="s">
        <v>20</v>
      </c>
      <c r="E81" s="67">
        <v>-126418</v>
      </c>
      <c r="F81" s="78" t="s">
        <v>187</v>
      </c>
      <c r="G81" s="69">
        <v>126418</v>
      </c>
      <c r="H81" s="67">
        <f t="shared" si="13"/>
        <v>0</v>
      </c>
      <c r="I81" s="68"/>
      <c r="J81" s="69">
        <f t="shared" si="14"/>
        <v>0</v>
      </c>
      <c r="K81" s="70">
        <f t="shared" si="12"/>
        <v>0</v>
      </c>
    </row>
    <row r="82" spans="1:11">
      <c r="A82" s="65" t="s">
        <v>129</v>
      </c>
      <c r="B82" s="65" t="s">
        <v>103</v>
      </c>
      <c r="C82" s="66" t="s">
        <v>104</v>
      </c>
      <c r="D82" s="65" t="s">
        <v>2</v>
      </c>
      <c r="E82" s="67">
        <v>-3080</v>
      </c>
      <c r="F82" s="68"/>
      <c r="G82" s="69">
        <v>0</v>
      </c>
      <c r="H82" s="67">
        <f t="shared" si="13"/>
        <v>-3080</v>
      </c>
      <c r="I82" s="68"/>
      <c r="J82" s="69">
        <f t="shared" si="14"/>
        <v>239</v>
      </c>
      <c r="K82" s="70">
        <f t="shared" si="12"/>
        <v>-2841</v>
      </c>
    </row>
    <row r="83" spans="1:11">
      <c r="A83" s="65" t="s">
        <v>129</v>
      </c>
      <c r="B83" s="65" t="s">
        <v>161</v>
      </c>
      <c r="C83" s="66" t="s">
        <v>162</v>
      </c>
      <c r="D83" s="65" t="s">
        <v>20</v>
      </c>
      <c r="E83" s="67">
        <v>-241766</v>
      </c>
      <c r="F83" s="78" t="s">
        <v>192</v>
      </c>
      <c r="G83" s="69">
        <v>241766</v>
      </c>
      <c r="H83" s="67">
        <f t="shared" si="13"/>
        <v>0</v>
      </c>
      <c r="I83" s="68"/>
      <c r="J83" s="69">
        <f t="shared" si="14"/>
        <v>0</v>
      </c>
      <c r="K83" s="70">
        <f t="shared" si="12"/>
        <v>0</v>
      </c>
    </row>
    <row r="84" spans="1:11">
      <c r="A84" s="37" t="s">
        <v>1</v>
      </c>
      <c r="B84" s="37" t="s">
        <v>105</v>
      </c>
      <c r="C84" s="38" t="s">
        <v>106</v>
      </c>
      <c r="D84" s="37" t="s">
        <v>7</v>
      </c>
      <c r="E84" s="40">
        <v>10</v>
      </c>
      <c r="F84" s="43"/>
      <c r="G84" s="42">
        <v>0</v>
      </c>
      <c r="H84" s="40">
        <f t="shared" si="13"/>
        <v>10</v>
      </c>
      <c r="I84" s="43"/>
      <c r="J84" s="42">
        <f t="shared" si="14"/>
        <v>-1</v>
      </c>
      <c r="K84" s="44">
        <f t="shared" si="12"/>
        <v>9</v>
      </c>
    </row>
    <row r="85" spans="1:11">
      <c r="A85" s="37" t="s">
        <v>1</v>
      </c>
      <c r="B85" s="37" t="s">
        <v>107</v>
      </c>
      <c r="C85" s="38" t="s">
        <v>108</v>
      </c>
      <c r="D85" s="37" t="s">
        <v>49</v>
      </c>
      <c r="E85" s="40">
        <v>46102</v>
      </c>
      <c r="F85" s="43"/>
      <c r="G85" s="42">
        <v>0</v>
      </c>
      <c r="H85" s="40">
        <f t="shared" si="13"/>
        <v>46102</v>
      </c>
      <c r="I85" s="43"/>
      <c r="J85" s="42">
        <f t="shared" si="14"/>
        <v>-3585</v>
      </c>
      <c r="K85" s="44">
        <f t="shared" si="12"/>
        <v>42517</v>
      </c>
    </row>
    <row r="86" spans="1:11">
      <c r="A86" s="37" t="s">
        <v>1</v>
      </c>
      <c r="B86" s="37" t="s">
        <v>109</v>
      </c>
      <c r="C86" s="38" t="s">
        <v>110</v>
      </c>
      <c r="D86" s="37" t="s">
        <v>2</v>
      </c>
      <c r="E86" s="40">
        <v>4778</v>
      </c>
      <c r="F86" s="43"/>
      <c r="G86" s="42">
        <v>0</v>
      </c>
      <c r="H86" s="40">
        <f t="shared" si="13"/>
        <v>4778</v>
      </c>
      <c r="I86" s="43"/>
      <c r="J86" s="42">
        <f t="shared" si="14"/>
        <v>-372</v>
      </c>
      <c r="K86" s="44">
        <f t="shared" si="12"/>
        <v>4406</v>
      </c>
    </row>
    <row r="87" spans="1:11">
      <c r="A87" s="65" t="s">
        <v>129</v>
      </c>
      <c r="B87" s="65" t="s">
        <v>111</v>
      </c>
      <c r="C87" s="66" t="s">
        <v>112</v>
      </c>
      <c r="D87" s="65" t="s">
        <v>2</v>
      </c>
      <c r="E87" s="67">
        <v>-1797</v>
      </c>
      <c r="F87" s="68"/>
      <c r="G87" s="69">
        <v>0</v>
      </c>
      <c r="H87" s="67">
        <f t="shared" si="13"/>
        <v>-1797</v>
      </c>
      <c r="I87" s="68"/>
      <c r="J87" s="69">
        <f t="shared" si="14"/>
        <v>140</v>
      </c>
      <c r="K87" s="70">
        <f t="shared" si="12"/>
        <v>-1657</v>
      </c>
    </row>
    <row r="88" spans="1:11">
      <c r="A88" s="37" t="s">
        <v>1</v>
      </c>
      <c r="B88" s="37" t="s">
        <v>113</v>
      </c>
      <c r="C88" s="38" t="s">
        <v>114</v>
      </c>
      <c r="D88" s="37" t="s">
        <v>2</v>
      </c>
      <c r="E88" s="40">
        <v>14024</v>
      </c>
      <c r="F88" s="43"/>
      <c r="G88" s="42">
        <v>0</v>
      </c>
      <c r="H88" s="40">
        <f t="shared" si="13"/>
        <v>14024</v>
      </c>
      <c r="I88" s="43"/>
      <c r="J88" s="42">
        <f t="shared" si="14"/>
        <v>-1090</v>
      </c>
      <c r="K88" s="44">
        <f t="shared" si="12"/>
        <v>12934</v>
      </c>
    </row>
    <row r="89" spans="1:11">
      <c r="A89" s="65" t="s">
        <v>129</v>
      </c>
      <c r="B89" s="65" t="s">
        <v>113</v>
      </c>
      <c r="C89" s="66" t="s">
        <v>163</v>
      </c>
      <c r="D89" s="65" t="s">
        <v>2</v>
      </c>
      <c r="E89" s="67">
        <v>-14024</v>
      </c>
      <c r="F89" s="68"/>
      <c r="G89" s="69">
        <v>0</v>
      </c>
      <c r="H89" s="67">
        <f t="shared" si="13"/>
        <v>-14024</v>
      </c>
      <c r="I89" s="68"/>
      <c r="J89" s="69">
        <f t="shared" si="14"/>
        <v>1090</v>
      </c>
      <c r="K89" s="70">
        <f t="shared" si="12"/>
        <v>-12934</v>
      </c>
    </row>
    <row r="90" spans="1:11">
      <c r="A90" s="37" t="s">
        <v>1</v>
      </c>
      <c r="B90" s="37" t="s">
        <v>115</v>
      </c>
      <c r="C90" s="38" t="s">
        <v>116</v>
      </c>
      <c r="D90" s="37" t="s">
        <v>2</v>
      </c>
      <c r="E90" s="40">
        <v>6552</v>
      </c>
      <c r="F90" s="43"/>
      <c r="G90" s="42">
        <v>0</v>
      </c>
      <c r="H90" s="40">
        <f t="shared" si="13"/>
        <v>6552</v>
      </c>
      <c r="I90" s="43"/>
      <c r="J90" s="42">
        <f t="shared" si="14"/>
        <v>-509</v>
      </c>
      <c r="K90" s="44">
        <f t="shared" si="12"/>
        <v>6043</v>
      </c>
    </row>
    <row r="91" spans="1:11">
      <c r="A91" s="37" t="s">
        <v>1</v>
      </c>
      <c r="B91" s="37" t="s">
        <v>117</v>
      </c>
      <c r="C91" s="38" t="s">
        <v>118</v>
      </c>
      <c r="D91" s="37" t="s">
        <v>2</v>
      </c>
      <c r="E91" s="40">
        <v>23614</v>
      </c>
      <c r="F91" s="41" t="s">
        <v>192</v>
      </c>
      <c r="G91" s="42">
        <v>-23614</v>
      </c>
      <c r="H91" s="40">
        <f t="shared" si="13"/>
        <v>0</v>
      </c>
      <c r="I91" s="43"/>
      <c r="J91" s="42">
        <f t="shared" si="14"/>
        <v>0</v>
      </c>
      <c r="K91" s="44">
        <f t="shared" si="12"/>
        <v>0</v>
      </c>
    </row>
    <row r="92" spans="1:11">
      <c r="A92" s="65" t="s">
        <v>129</v>
      </c>
      <c r="B92" s="65" t="s">
        <v>119</v>
      </c>
      <c r="C92" s="66" t="s">
        <v>120</v>
      </c>
      <c r="D92" s="65" t="s">
        <v>18</v>
      </c>
      <c r="E92" s="67">
        <v>-76020</v>
      </c>
      <c r="F92" s="68"/>
      <c r="G92" s="69">
        <v>0</v>
      </c>
      <c r="H92" s="67">
        <f t="shared" si="13"/>
        <v>-76020</v>
      </c>
      <c r="I92" s="68"/>
      <c r="J92" s="69">
        <f t="shared" si="14"/>
        <v>5911</v>
      </c>
      <c r="K92" s="70">
        <f t="shared" si="12"/>
        <v>-70109</v>
      </c>
    </row>
    <row r="93" spans="1:11">
      <c r="A93" s="37" t="s">
        <v>1</v>
      </c>
      <c r="B93" s="37" t="s">
        <v>121</v>
      </c>
      <c r="C93" s="38" t="s">
        <v>122</v>
      </c>
      <c r="D93" s="37" t="s">
        <v>2</v>
      </c>
      <c r="E93" s="40">
        <v>28501</v>
      </c>
      <c r="F93" s="43"/>
      <c r="G93" s="42">
        <v>0</v>
      </c>
      <c r="H93" s="40">
        <f t="shared" si="13"/>
        <v>28501</v>
      </c>
      <c r="I93" s="43"/>
      <c r="J93" s="42">
        <f t="shared" si="14"/>
        <v>-2216</v>
      </c>
      <c r="K93" s="44">
        <f t="shared" si="12"/>
        <v>26285</v>
      </c>
    </row>
    <row r="94" spans="1:11">
      <c r="A94" s="37" t="s">
        <v>1</v>
      </c>
      <c r="B94" s="37" t="s">
        <v>123</v>
      </c>
      <c r="C94" s="38" t="s">
        <v>124</v>
      </c>
      <c r="D94" s="37" t="s">
        <v>2</v>
      </c>
      <c r="E94" s="40">
        <v>7195</v>
      </c>
      <c r="F94" s="43"/>
      <c r="G94" s="42">
        <v>0</v>
      </c>
      <c r="H94" s="40">
        <f t="shared" si="13"/>
        <v>7195</v>
      </c>
      <c r="I94" s="43"/>
      <c r="J94" s="42">
        <f t="shared" si="14"/>
        <v>-559</v>
      </c>
      <c r="K94" s="44">
        <f t="shared" si="12"/>
        <v>6636</v>
      </c>
    </row>
    <row r="95" spans="1:11">
      <c r="A95" s="37" t="s">
        <v>1</v>
      </c>
      <c r="B95" s="37" t="s">
        <v>125</v>
      </c>
      <c r="C95" s="38" t="s">
        <v>126</v>
      </c>
      <c r="D95" s="37" t="s">
        <v>15</v>
      </c>
      <c r="E95" s="40">
        <v>10931</v>
      </c>
      <c r="F95" s="43"/>
      <c r="G95" s="42">
        <v>0</v>
      </c>
      <c r="H95" s="40">
        <f t="shared" si="13"/>
        <v>10931</v>
      </c>
      <c r="I95" s="43"/>
      <c r="J95" s="42">
        <f t="shared" si="14"/>
        <v>-850</v>
      </c>
      <c r="K95" s="44">
        <f t="shared" si="12"/>
        <v>10081</v>
      </c>
    </row>
    <row r="96" spans="1:11">
      <c r="A96" s="65" t="s">
        <v>129</v>
      </c>
      <c r="B96" s="65" t="s">
        <v>164</v>
      </c>
      <c r="C96" s="66" t="s">
        <v>165</v>
      </c>
      <c r="D96" s="65" t="s">
        <v>15</v>
      </c>
      <c r="E96" s="67">
        <v>-42239</v>
      </c>
      <c r="F96" s="68"/>
      <c r="G96" s="69">
        <v>0</v>
      </c>
      <c r="H96" s="67">
        <f t="shared" si="13"/>
        <v>-42239</v>
      </c>
      <c r="I96" s="68"/>
      <c r="J96" s="69">
        <f t="shared" si="14"/>
        <v>3284</v>
      </c>
      <c r="K96" s="70">
        <f t="shared" si="12"/>
        <v>-38955</v>
      </c>
    </row>
    <row r="97" spans="1:11">
      <c r="A97" s="37" t="s">
        <v>1</v>
      </c>
      <c r="B97" s="37" t="s">
        <v>127</v>
      </c>
      <c r="C97" s="38" t="s">
        <v>128</v>
      </c>
      <c r="D97" s="37" t="s">
        <v>15</v>
      </c>
      <c r="E97" s="40">
        <v>7681</v>
      </c>
      <c r="F97" s="43"/>
      <c r="G97" s="42">
        <v>0</v>
      </c>
      <c r="H97" s="40">
        <f t="shared" si="13"/>
        <v>7681</v>
      </c>
      <c r="I97" s="43"/>
      <c r="J97" s="42">
        <f t="shared" si="14"/>
        <v>-597</v>
      </c>
      <c r="K97" s="44">
        <f t="shared" si="12"/>
        <v>7084</v>
      </c>
    </row>
    <row r="98" spans="1:11">
      <c r="A98" s="65" t="s">
        <v>129</v>
      </c>
      <c r="B98" s="65" t="s">
        <v>166</v>
      </c>
      <c r="C98" s="66" t="s">
        <v>167</v>
      </c>
      <c r="D98" s="65" t="s">
        <v>2</v>
      </c>
      <c r="E98" s="67">
        <v>-50199</v>
      </c>
      <c r="F98" s="68"/>
      <c r="G98" s="69">
        <v>0</v>
      </c>
      <c r="H98" s="67">
        <f t="shared" si="13"/>
        <v>-50199</v>
      </c>
      <c r="I98" s="68"/>
      <c r="J98" s="69">
        <f t="shared" si="14"/>
        <v>3903</v>
      </c>
      <c r="K98" s="70">
        <f t="shared" si="12"/>
        <v>-46296</v>
      </c>
    </row>
    <row r="99" spans="1:11">
      <c r="A99" s="37" t="s">
        <v>1</v>
      </c>
      <c r="B99" s="65" t="s">
        <v>180</v>
      </c>
      <c r="C99" s="79" t="s">
        <v>190</v>
      </c>
      <c r="D99" s="80" t="s">
        <v>20</v>
      </c>
      <c r="E99" s="67">
        <v>0</v>
      </c>
      <c r="F99" s="78" t="s">
        <v>191</v>
      </c>
      <c r="G99" s="69">
        <v>384714</v>
      </c>
      <c r="H99" s="67">
        <f t="shared" si="13"/>
        <v>384714</v>
      </c>
      <c r="I99" s="68"/>
      <c r="J99" s="69">
        <f t="shared" si="14"/>
        <v>-29915</v>
      </c>
      <c r="K99" s="70">
        <f t="shared" si="12"/>
        <v>354799</v>
      </c>
    </row>
    <row r="100" spans="1:11">
      <c r="A100" s="37">
        <v>4101000</v>
      </c>
      <c r="B100" s="65" t="s">
        <v>180</v>
      </c>
      <c r="C100" s="79" t="s">
        <v>198</v>
      </c>
      <c r="D100" s="80" t="s">
        <v>20</v>
      </c>
      <c r="E100" s="67">
        <v>0</v>
      </c>
      <c r="F100" s="78" t="s">
        <v>199</v>
      </c>
      <c r="G100" s="69">
        <v>170464</v>
      </c>
      <c r="H100" s="67">
        <f t="shared" si="13"/>
        <v>170464</v>
      </c>
      <c r="I100" s="68"/>
      <c r="J100" s="69">
        <f t="shared" si="14"/>
        <v>-13255</v>
      </c>
      <c r="K100" s="70">
        <f t="shared" ref="K100:K102" si="15">H100+J100</f>
        <v>157209</v>
      </c>
    </row>
    <row r="101" spans="1:11">
      <c r="A101" s="37">
        <v>4111000</v>
      </c>
      <c r="B101" s="65" t="s">
        <v>180</v>
      </c>
      <c r="C101" s="79" t="s">
        <v>204</v>
      </c>
      <c r="D101" s="80" t="s">
        <v>20</v>
      </c>
      <c r="E101" s="67">
        <v>0</v>
      </c>
      <c r="F101" s="78" t="s">
        <v>205</v>
      </c>
      <c r="G101" s="69">
        <v>-1138530</v>
      </c>
      <c r="H101" s="67">
        <f t="shared" si="13"/>
        <v>-1138530</v>
      </c>
      <c r="I101" s="68"/>
      <c r="J101" s="69">
        <f t="shared" si="14"/>
        <v>88530</v>
      </c>
      <c r="K101" s="70">
        <f t="shared" si="15"/>
        <v>-1050000</v>
      </c>
    </row>
    <row r="102" spans="1:11">
      <c r="A102" s="81">
        <v>4101000</v>
      </c>
      <c r="B102" s="82" t="s">
        <v>180</v>
      </c>
      <c r="C102" s="83" t="s">
        <v>382</v>
      </c>
      <c r="D102" s="84" t="s">
        <v>20</v>
      </c>
      <c r="E102" s="85">
        <v>0</v>
      </c>
      <c r="F102" s="133"/>
      <c r="G102" s="87">
        <v>0</v>
      </c>
      <c r="H102" s="88">
        <f t="shared" si="13"/>
        <v>0</v>
      </c>
      <c r="I102" s="86"/>
      <c r="J102" s="87">
        <f t="shared" si="14"/>
        <v>0</v>
      </c>
      <c r="K102" s="88">
        <f t="shared" si="15"/>
        <v>0</v>
      </c>
    </row>
    <row r="103" spans="1:11">
      <c r="A103" s="55" t="s">
        <v>392</v>
      </c>
      <c r="B103" s="113"/>
      <c r="C103" s="56"/>
      <c r="D103" s="114"/>
      <c r="E103" s="58">
        <f>SUBTOTAL(9,E37:E102)</f>
        <v>-5817754</v>
      </c>
      <c r="F103" s="59"/>
      <c r="G103" s="60">
        <f t="shared" ref="G103:H103" si="16">SUBTOTAL(9,G37:G102)</f>
        <v>5389553</v>
      </c>
      <c r="H103" s="60">
        <f t="shared" si="16"/>
        <v>-428201</v>
      </c>
      <c r="I103" s="61"/>
      <c r="J103" s="62">
        <f t="shared" ref="J103:K103" si="17">SUBTOTAL(9,J37:J102)</f>
        <v>33296</v>
      </c>
      <c r="K103" s="60">
        <f t="shared" si="17"/>
        <v>-394905</v>
      </c>
    </row>
    <row r="104" spans="1:11">
      <c r="A104" s="55" t="s">
        <v>391</v>
      </c>
      <c r="B104" s="113"/>
      <c r="C104" s="56"/>
      <c r="D104" s="114"/>
      <c r="E104" s="58">
        <f>SUBTOTAL(9,E6:E103)</f>
        <v>22359800</v>
      </c>
      <c r="F104" s="59"/>
      <c r="G104" s="60">
        <f t="shared" ref="G104:H104" si="18">SUBTOTAL(9,G6:G103)</f>
        <v>5923124</v>
      </c>
      <c r="H104" s="60">
        <f t="shared" si="18"/>
        <v>28282924</v>
      </c>
      <c r="I104" s="89" t="s">
        <v>207</v>
      </c>
      <c r="J104" s="62">
        <f t="shared" ref="J104:K104" si="19">SUBTOTAL(9,J6:J103)</f>
        <v>-2199230</v>
      </c>
      <c r="K104" s="60">
        <f t="shared" si="19"/>
        <v>26083694</v>
      </c>
    </row>
    <row r="107" spans="1:11" ht="15">
      <c r="A107" s="90" t="s">
        <v>174</v>
      </c>
      <c r="B107" s="91"/>
      <c r="C107" s="92"/>
      <c r="D107" s="93" t="s">
        <v>175</v>
      </c>
      <c r="E107" s="94" t="s">
        <v>176</v>
      </c>
      <c r="F107" s="95"/>
      <c r="G107" s="95"/>
      <c r="H107" s="95"/>
      <c r="I107" s="95"/>
      <c r="J107" s="95"/>
      <c r="K107" s="95"/>
    </row>
    <row r="108" spans="1:11" ht="15">
      <c r="A108" s="96" t="s">
        <v>177</v>
      </c>
      <c r="B108" s="97"/>
      <c r="C108" s="98"/>
      <c r="D108" s="99">
        <v>0.35</v>
      </c>
      <c r="E108" s="100">
        <f>D108/D110</f>
        <v>0.92224183815973237</v>
      </c>
      <c r="F108" s="101"/>
      <c r="G108" s="102"/>
      <c r="H108" s="102"/>
      <c r="I108" s="101"/>
      <c r="J108" s="102"/>
      <c r="K108" s="102"/>
    </row>
    <row r="109" spans="1:11" ht="15">
      <c r="A109" s="103" t="s">
        <v>206</v>
      </c>
      <c r="B109" s="104"/>
      <c r="C109" s="105"/>
      <c r="D109" s="106">
        <v>2.9510000000000002E-2</v>
      </c>
      <c r="E109" s="107">
        <f>D109/D110</f>
        <v>7.7758161840267723E-2</v>
      </c>
      <c r="F109" s="101"/>
      <c r="G109" s="102"/>
      <c r="H109" s="102"/>
      <c r="I109" s="101"/>
      <c r="J109" s="102"/>
      <c r="K109" s="102"/>
    </row>
    <row r="110" spans="1:11" ht="15">
      <c r="A110" s="90" t="s">
        <v>178</v>
      </c>
      <c r="B110" s="91"/>
      <c r="C110" s="92"/>
      <c r="D110" s="108">
        <f>SUM(D108:D109)</f>
        <v>0.37950999999999996</v>
      </c>
      <c r="E110" s="109">
        <f>SUM(E108:E109)</f>
        <v>1</v>
      </c>
      <c r="F110" s="110"/>
      <c r="G110" s="111"/>
      <c r="H110" s="111"/>
      <c r="I110" s="110"/>
      <c r="J110" s="111"/>
      <c r="K110" s="111"/>
    </row>
  </sheetData>
  <pageMargins left="0.75" right="0.75" top="1" bottom="0.75" header="0.5" footer="0.5"/>
  <pageSetup scale="43" orientation="portrait" r:id="rId1"/>
  <headerFooter>
    <oddHeader>&amp;L&amp;"Arial,Bold"&amp;10PacifiCorp
Provision for Deferred Income Tax: NORMALIZATION</oddHeader>
    <oddFooter xml:space="preserve">&amp;L&amp;"Arial,Bold"&amp;10PROVISION FOR DEFERRED INCOME TAX: NORMALIZATION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7"/>
  <sheetViews>
    <sheetView view="pageLayout" zoomScaleNormal="85" workbookViewId="0">
      <selection sqref="A1:XFD1048576"/>
    </sheetView>
  </sheetViews>
  <sheetFormatPr defaultRowHeight="12.75"/>
  <cols>
    <col min="1" max="2" width="15.7109375" style="10" customWidth="1"/>
    <col min="3" max="3" width="50.7109375" style="11" customWidth="1"/>
    <col min="4" max="4" width="15.7109375" style="10" customWidth="1"/>
    <col min="5" max="5" width="20.7109375" style="175" customWidth="1"/>
    <col min="6" max="6" width="5.7109375" style="175" customWidth="1"/>
    <col min="7" max="7" width="15.7109375" style="175" customWidth="1"/>
    <col min="8" max="8" width="20.7109375" style="175" customWidth="1"/>
    <col min="9" max="9" width="5.28515625" style="134" customWidth="1"/>
    <col min="10" max="10" width="6" style="134" customWidth="1"/>
    <col min="11" max="11" width="5.28515625" style="134" customWidth="1"/>
    <col min="12" max="12" width="6" style="134" customWidth="1"/>
    <col min="13" max="13" width="5.28515625" style="134" customWidth="1"/>
    <col min="14" max="14" width="6" style="134" customWidth="1"/>
    <col min="15" max="15" width="5.28515625" style="134" customWidth="1"/>
    <col min="16" max="16" width="6" style="134" customWidth="1"/>
    <col min="17" max="17" width="5.28515625" style="134" customWidth="1"/>
    <col min="18" max="18" width="6" style="134" customWidth="1"/>
    <col min="19" max="19" width="5.28515625" style="134" customWidth="1"/>
    <col min="20" max="20" width="6" style="134" customWidth="1"/>
    <col min="21" max="21" width="5.28515625" style="134" customWidth="1"/>
    <col min="22" max="22" width="6" style="134" customWidth="1"/>
    <col min="23" max="23" width="5.28515625" style="134" customWidth="1"/>
    <col min="24" max="24" width="6" style="134" customWidth="1"/>
    <col min="25" max="25" width="5.28515625" style="134" customWidth="1"/>
    <col min="26" max="26" width="6" style="134" customWidth="1"/>
    <col min="27" max="27" width="5.28515625" style="134" customWidth="1"/>
    <col min="28" max="28" width="6" style="134" customWidth="1"/>
    <col min="29" max="29" width="5.28515625" style="134" customWidth="1"/>
    <col min="30" max="30" width="6" style="134" customWidth="1"/>
    <col min="31" max="31" width="5.28515625" style="134" customWidth="1"/>
    <col min="32" max="32" width="6" style="134" customWidth="1"/>
    <col min="33" max="33" width="5.28515625" style="134" customWidth="1"/>
    <col min="34" max="34" width="6" style="134" customWidth="1"/>
    <col min="35" max="35" width="5.28515625" style="134" customWidth="1"/>
    <col min="36" max="36" width="6" style="134" customWidth="1"/>
    <col min="37" max="37" width="5.28515625" style="134" customWidth="1"/>
    <col min="38" max="38" width="6" style="134" customWidth="1"/>
    <col min="39" max="39" width="5.28515625" style="134" customWidth="1"/>
    <col min="40" max="40" width="6" style="134" customWidth="1"/>
    <col min="41" max="41" width="5.28515625" style="134" customWidth="1"/>
    <col min="42" max="42" width="6" style="134" customWidth="1"/>
    <col min="43" max="43" width="5.28515625" style="134" customWidth="1"/>
    <col min="44" max="44" width="6" style="134" customWidth="1"/>
    <col min="45" max="45" width="5.28515625" style="134" customWidth="1"/>
    <col min="46" max="46" width="6" style="134" customWidth="1"/>
    <col min="47" max="47" width="5.28515625" style="134" customWidth="1"/>
    <col min="48" max="48" width="8.140625" style="134" customWidth="1"/>
    <col min="49" max="49" width="6.85546875" style="134" customWidth="1"/>
    <col min="50" max="50" width="6" style="134" customWidth="1"/>
    <col min="51" max="51" width="5.28515625" style="134" customWidth="1"/>
    <col min="52" max="52" width="6" style="134" customWidth="1"/>
    <col min="53" max="53" width="5.28515625" style="134" customWidth="1"/>
    <col min="54" max="54" width="6" style="134" customWidth="1"/>
    <col min="55" max="55" width="5.28515625" style="134" customWidth="1"/>
    <col min="56" max="56" width="6" style="134" customWidth="1"/>
    <col min="57" max="57" width="5.28515625" style="134" customWidth="1"/>
    <col min="58" max="58" width="6" style="134" customWidth="1"/>
    <col min="59" max="59" width="5.28515625" style="134" customWidth="1"/>
    <col min="60" max="60" width="6" style="134" customWidth="1"/>
    <col min="61" max="61" width="5.28515625" style="134" customWidth="1"/>
    <col min="62" max="62" width="6" style="134" customWidth="1"/>
    <col min="63" max="63" width="5.28515625" style="134" customWidth="1"/>
    <col min="64" max="16384" width="9.140625" style="134"/>
  </cols>
  <sheetData>
    <row r="1" spans="1:8">
      <c r="E1" s="12" t="s">
        <v>210</v>
      </c>
      <c r="F1" s="12"/>
      <c r="G1" s="12"/>
      <c r="H1" s="12" t="s">
        <v>209</v>
      </c>
    </row>
    <row r="2" spans="1:8">
      <c r="E2" s="12" t="s">
        <v>376</v>
      </c>
      <c r="F2" s="12"/>
      <c r="G2" s="12"/>
      <c r="H2" s="12" t="s">
        <v>377</v>
      </c>
    </row>
    <row r="3" spans="1:8">
      <c r="A3" s="13"/>
      <c r="B3" s="14"/>
      <c r="C3" s="15"/>
      <c r="D3" s="14"/>
      <c r="E3" s="16" t="s">
        <v>212</v>
      </c>
      <c r="F3" s="17" t="s">
        <v>213</v>
      </c>
      <c r="G3" s="18"/>
      <c r="H3" s="16" t="s">
        <v>385</v>
      </c>
    </row>
    <row r="4" spans="1:8">
      <c r="A4" s="19" t="s">
        <v>0</v>
      </c>
      <c r="B4" s="20" t="s">
        <v>170</v>
      </c>
      <c r="C4" s="21"/>
      <c r="D4" s="19" t="s">
        <v>172</v>
      </c>
      <c r="E4" s="22"/>
      <c r="F4" s="135"/>
      <c r="G4" s="24"/>
      <c r="H4" s="22"/>
    </row>
    <row r="5" spans="1:8">
      <c r="A5" s="136" t="s">
        <v>171</v>
      </c>
      <c r="B5" s="137" t="s">
        <v>168</v>
      </c>
      <c r="C5" s="138" t="s">
        <v>169</v>
      </c>
      <c r="D5" s="136" t="s">
        <v>173</v>
      </c>
      <c r="E5" s="139" t="s">
        <v>181</v>
      </c>
      <c r="F5" s="29" t="s">
        <v>390</v>
      </c>
      <c r="G5" s="140"/>
      <c r="H5" s="139" t="s">
        <v>183</v>
      </c>
    </row>
    <row r="6" spans="1:8">
      <c r="A6" s="31" t="s">
        <v>312</v>
      </c>
      <c r="B6" s="31" t="s">
        <v>314</v>
      </c>
      <c r="C6" s="32" t="s">
        <v>315</v>
      </c>
      <c r="D6" s="31" t="s">
        <v>7</v>
      </c>
      <c r="E6" s="141">
        <f>'ADIT (Flow-Through)'!E6-'ADIT (Normalized)'!E6</f>
        <v>0</v>
      </c>
      <c r="F6" s="142" t="s">
        <v>381</v>
      </c>
      <c r="G6" s="143">
        <f>'ADIT (Flow-Through)'!G6-'ADIT (Normalized)'!G6</f>
        <v>0</v>
      </c>
      <c r="H6" s="3">
        <f t="shared" ref="H6:H15" si="0">E6+G6</f>
        <v>0</v>
      </c>
    </row>
    <row r="7" spans="1:8">
      <c r="A7" s="37" t="s">
        <v>312</v>
      </c>
      <c r="B7" s="37" t="s">
        <v>316</v>
      </c>
      <c r="C7" s="38" t="s">
        <v>317</v>
      </c>
      <c r="D7" s="37" t="s">
        <v>313</v>
      </c>
      <c r="E7" s="144">
        <f>'ADIT (Flow-Through)'!E7-'ADIT (Normalized)'!E7</f>
        <v>0</v>
      </c>
      <c r="F7" s="145" t="s">
        <v>381</v>
      </c>
      <c r="G7" s="146">
        <f>'ADIT (Flow-Through)'!G7-'ADIT (Normalized)'!G7</f>
        <v>0</v>
      </c>
      <c r="H7" s="4">
        <f t="shared" si="0"/>
        <v>0</v>
      </c>
    </row>
    <row r="8" spans="1:8">
      <c r="A8" s="37" t="s">
        <v>214</v>
      </c>
      <c r="B8" s="37" t="s">
        <v>305</v>
      </c>
      <c r="C8" s="38" t="s">
        <v>306</v>
      </c>
      <c r="D8" s="37" t="s">
        <v>15</v>
      </c>
      <c r="E8" s="144">
        <f>'ADIT (Flow-Through)'!E8-'ADIT (Normalized)'!E8</f>
        <v>0</v>
      </c>
      <c r="F8" s="147"/>
      <c r="G8" s="146">
        <f>'ADIT (Flow-Through)'!G8-'ADIT (Normalized)'!G8</f>
        <v>0</v>
      </c>
      <c r="H8" s="4">
        <f t="shared" si="0"/>
        <v>0</v>
      </c>
    </row>
    <row r="9" spans="1:8">
      <c r="A9" s="65" t="s">
        <v>326</v>
      </c>
      <c r="B9" s="65" t="s">
        <v>305</v>
      </c>
      <c r="C9" s="66" t="s">
        <v>306</v>
      </c>
      <c r="D9" s="65" t="s">
        <v>15</v>
      </c>
      <c r="E9" s="148">
        <f>'ADIT (Flow-Through)'!E9-'ADIT (Normalized)'!E9</f>
        <v>0</v>
      </c>
      <c r="F9" s="147"/>
      <c r="G9" s="146">
        <f>'ADIT (Flow-Through)'!G9-'ADIT (Normalized)'!G9</f>
        <v>0</v>
      </c>
      <c r="H9" s="4">
        <f t="shared" si="0"/>
        <v>0</v>
      </c>
    </row>
    <row r="10" spans="1:8">
      <c r="A10" s="37">
        <v>2821000</v>
      </c>
      <c r="B10" s="37" t="s">
        <v>180</v>
      </c>
      <c r="C10" s="46" t="s">
        <v>378</v>
      </c>
      <c r="D10" s="39" t="s">
        <v>20</v>
      </c>
      <c r="E10" s="144">
        <f>'ADIT (Flow-Through)'!E10-'ADIT (Normalized)'!E10</f>
        <v>0</v>
      </c>
      <c r="F10" s="145" t="s">
        <v>381</v>
      </c>
      <c r="G10" s="146">
        <f>'ADIT (Flow-Through)'!G10-'ADIT (Normalized)'!G10</f>
        <v>0</v>
      </c>
      <c r="H10" s="4">
        <f t="shared" si="0"/>
        <v>0</v>
      </c>
    </row>
    <row r="11" spans="1:8">
      <c r="A11" s="37">
        <v>2821000</v>
      </c>
      <c r="B11" s="37" t="s">
        <v>180</v>
      </c>
      <c r="C11" s="46" t="s">
        <v>188</v>
      </c>
      <c r="D11" s="39" t="s">
        <v>20</v>
      </c>
      <c r="E11" s="144">
        <f>'ADIT (Flow-Through)'!E11-'ADIT (Normalized)'!E11</f>
        <v>0</v>
      </c>
      <c r="F11" s="145" t="s">
        <v>189</v>
      </c>
      <c r="G11" s="146">
        <f>'ADIT (Flow-Through)'!G11-'ADIT (Normalized)'!G11</f>
        <v>0</v>
      </c>
      <c r="H11" s="4">
        <f t="shared" si="0"/>
        <v>0</v>
      </c>
    </row>
    <row r="12" spans="1:8">
      <c r="A12" s="37">
        <v>2821000</v>
      </c>
      <c r="B12" s="37" t="s">
        <v>180</v>
      </c>
      <c r="C12" s="46" t="s">
        <v>195</v>
      </c>
      <c r="D12" s="39" t="s">
        <v>49</v>
      </c>
      <c r="E12" s="144">
        <f>'ADIT (Flow-Through)'!E12-'ADIT (Normalized)'!E12</f>
        <v>0</v>
      </c>
      <c r="F12" s="145" t="s">
        <v>194</v>
      </c>
      <c r="G12" s="146">
        <f>'ADIT (Flow-Through)'!G12-'ADIT (Normalized)'!G12</f>
        <v>0</v>
      </c>
      <c r="H12" s="4">
        <f t="shared" si="0"/>
        <v>0</v>
      </c>
    </row>
    <row r="13" spans="1:8">
      <c r="A13" s="37">
        <v>2821000</v>
      </c>
      <c r="B13" s="37" t="s">
        <v>180</v>
      </c>
      <c r="C13" s="46" t="s">
        <v>196</v>
      </c>
      <c r="D13" s="39" t="s">
        <v>49</v>
      </c>
      <c r="E13" s="144">
        <f>'ADIT (Flow-Through)'!E13-'ADIT (Normalized)'!E13</f>
        <v>0</v>
      </c>
      <c r="F13" s="145" t="s">
        <v>197</v>
      </c>
      <c r="G13" s="146">
        <f>'ADIT (Flow-Through)'!G13-'ADIT (Normalized)'!G13</f>
        <v>0</v>
      </c>
      <c r="H13" s="4">
        <f t="shared" si="0"/>
        <v>0</v>
      </c>
    </row>
    <row r="14" spans="1:8">
      <c r="A14" s="37">
        <v>2821000</v>
      </c>
      <c r="B14" s="37" t="s">
        <v>180</v>
      </c>
      <c r="C14" s="46" t="s">
        <v>179</v>
      </c>
      <c r="D14" s="39" t="s">
        <v>20</v>
      </c>
      <c r="E14" s="144">
        <f>'ADIT (Flow-Through)'!E14-'ADIT (Normalized)'!E14</f>
        <v>0</v>
      </c>
      <c r="F14" s="145" t="s">
        <v>207</v>
      </c>
      <c r="G14" s="146">
        <f>'ADIT (Flow-Through)'!G14-'ADIT (Normalized)'!G14</f>
        <v>0</v>
      </c>
      <c r="H14" s="4">
        <f t="shared" si="0"/>
        <v>0</v>
      </c>
    </row>
    <row r="15" spans="1:8">
      <c r="A15" s="37">
        <v>2821000</v>
      </c>
      <c r="B15" s="37" t="s">
        <v>180</v>
      </c>
      <c r="C15" s="46" t="s">
        <v>389</v>
      </c>
      <c r="D15" s="39" t="s">
        <v>20</v>
      </c>
      <c r="E15" s="144">
        <f>'ADIT (Flow-Through)'!E15-'ADIT (Normalized)'!E15</f>
        <v>0</v>
      </c>
      <c r="F15" s="145" t="s">
        <v>207</v>
      </c>
      <c r="G15" s="146">
        <f>'ADIT (Flow-Through)'!G15-'ADIT (Normalized)'!G15</f>
        <v>-20433</v>
      </c>
      <c r="H15" s="4">
        <f t="shared" si="0"/>
        <v>-20433</v>
      </c>
    </row>
    <row r="16" spans="1:8">
      <c r="A16" s="37">
        <v>2821000</v>
      </c>
      <c r="B16" s="37" t="s">
        <v>180</v>
      </c>
      <c r="C16" s="46" t="s">
        <v>382</v>
      </c>
      <c r="D16" s="39" t="s">
        <v>388</v>
      </c>
      <c r="E16" s="144">
        <f>'ADIT (Flow-Through)'!E16-'ADIT (Normalized)'!E16</f>
        <v>0</v>
      </c>
      <c r="F16" s="145" t="s">
        <v>207</v>
      </c>
      <c r="G16" s="146">
        <f>'ADIT (Flow-Through)'!G16-'ADIT (Normalized)'!G16</f>
        <v>262781</v>
      </c>
      <c r="H16" s="4">
        <f t="shared" ref="H16" si="1">E16+G16</f>
        <v>262781</v>
      </c>
    </row>
    <row r="17" spans="1:8">
      <c r="A17" s="47">
        <v>2831000</v>
      </c>
      <c r="B17" s="47" t="s">
        <v>180</v>
      </c>
      <c r="C17" s="48" t="s">
        <v>397</v>
      </c>
      <c r="D17" s="49" t="s">
        <v>388</v>
      </c>
      <c r="E17" s="149">
        <f>'ADIT (Flow-Through)'!E17-'ADIT (Normalized)'!E17</f>
        <v>0</v>
      </c>
      <c r="F17" s="150" t="s">
        <v>200</v>
      </c>
      <c r="G17" s="151">
        <f>'ADIT (Flow-Through)'!G17-'ADIT (Normalized)'!G17</f>
        <v>0</v>
      </c>
      <c r="H17" s="7">
        <f t="shared" ref="H17" si="2">E17+G17</f>
        <v>0</v>
      </c>
    </row>
    <row r="18" spans="1:8">
      <c r="A18" s="152" t="s">
        <v>394</v>
      </c>
      <c r="B18" s="153"/>
      <c r="C18" s="153"/>
      <c r="D18" s="153"/>
      <c r="E18" s="154">
        <f>SUBTOTAL(9,E6:E17)</f>
        <v>0</v>
      </c>
      <c r="F18" s="155"/>
      <c r="G18" s="1">
        <f>SUBTOTAL(9,G6:G17)</f>
        <v>242348</v>
      </c>
      <c r="H18" s="2">
        <f>SUBTOTAL(9,H6:H17)</f>
        <v>242348</v>
      </c>
    </row>
    <row r="19" spans="1:8">
      <c r="A19" s="31" t="s">
        <v>214</v>
      </c>
      <c r="B19" s="31" t="s">
        <v>215</v>
      </c>
      <c r="C19" s="32" t="s">
        <v>216</v>
      </c>
      <c r="D19" s="31" t="s">
        <v>2</v>
      </c>
      <c r="E19" s="141">
        <f>'ADIT (Flow-Through)'!E19-'ADIT (Normalized)'!E19</f>
        <v>0</v>
      </c>
      <c r="F19" s="142" t="s">
        <v>380</v>
      </c>
      <c r="G19" s="143">
        <f>'ADIT (Flow-Through)'!G19-'ADIT (Normalized)'!G19</f>
        <v>349402</v>
      </c>
      <c r="H19" s="3">
        <f t="shared" ref="H19:H50" si="3">E19+G19</f>
        <v>349402</v>
      </c>
    </row>
    <row r="20" spans="1:8">
      <c r="A20" s="37" t="s">
        <v>214</v>
      </c>
      <c r="B20" s="37" t="s">
        <v>217</v>
      </c>
      <c r="C20" s="38" t="s">
        <v>218</v>
      </c>
      <c r="D20" s="37" t="s">
        <v>49</v>
      </c>
      <c r="E20" s="144">
        <f>'ADIT (Flow-Through)'!E20-'ADIT (Normalized)'!E20</f>
        <v>0</v>
      </c>
      <c r="F20" s="147"/>
      <c r="G20" s="146">
        <f>'ADIT (Flow-Through)'!G20-'ADIT (Normalized)'!G20</f>
        <v>0</v>
      </c>
      <c r="H20" s="4">
        <f t="shared" si="3"/>
        <v>0</v>
      </c>
    </row>
    <row r="21" spans="1:8">
      <c r="A21" s="37" t="s">
        <v>214</v>
      </c>
      <c r="B21" s="37" t="s">
        <v>219</v>
      </c>
      <c r="C21" s="38" t="s">
        <v>220</v>
      </c>
      <c r="D21" s="37" t="s">
        <v>49</v>
      </c>
      <c r="E21" s="144">
        <f>'ADIT (Flow-Through)'!E21-'ADIT (Normalized)'!E21</f>
        <v>0</v>
      </c>
      <c r="F21" s="147"/>
      <c r="G21" s="146">
        <f>'ADIT (Flow-Through)'!G21-'ADIT (Normalized)'!G21</f>
        <v>0</v>
      </c>
      <c r="H21" s="4">
        <f t="shared" si="3"/>
        <v>0</v>
      </c>
    </row>
    <row r="22" spans="1:8">
      <c r="A22" s="37" t="s">
        <v>214</v>
      </c>
      <c r="B22" s="37" t="s">
        <v>221</v>
      </c>
      <c r="C22" s="38" t="s">
        <v>222</v>
      </c>
      <c r="D22" s="37" t="s">
        <v>15</v>
      </c>
      <c r="E22" s="144">
        <f>'ADIT (Flow-Through)'!E22-'ADIT (Normalized)'!E22</f>
        <v>0</v>
      </c>
      <c r="F22" s="147"/>
      <c r="G22" s="146">
        <f>'ADIT (Flow-Through)'!G22-'ADIT (Normalized)'!G22</f>
        <v>0</v>
      </c>
      <c r="H22" s="4">
        <f t="shared" si="3"/>
        <v>0</v>
      </c>
    </row>
    <row r="23" spans="1:8">
      <c r="A23" s="37" t="s">
        <v>214</v>
      </c>
      <c r="B23" s="37" t="s">
        <v>223</v>
      </c>
      <c r="C23" s="38" t="s">
        <v>224</v>
      </c>
      <c r="D23" s="37" t="s">
        <v>2</v>
      </c>
      <c r="E23" s="144">
        <f>'ADIT (Flow-Through)'!E23-'ADIT (Normalized)'!E23</f>
        <v>0</v>
      </c>
      <c r="F23" s="147"/>
      <c r="G23" s="146">
        <f>'ADIT (Flow-Through)'!G23-'ADIT (Normalized)'!G23</f>
        <v>0</v>
      </c>
      <c r="H23" s="4">
        <f t="shared" si="3"/>
        <v>0</v>
      </c>
    </row>
    <row r="24" spans="1:8">
      <c r="A24" s="37" t="s">
        <v>214</v>
      </c>
      <c r="B24" s="37" t="s">
        <v>225</v>
      </c>
      <c r="C24" s="38" t="s">
        <v>226</v>
      </c>
      <c r="D24" s="37" t="s">
        <v>2</v>
      </c>
      <c r="E24" s="144">
        <f>'ADIT (Flow-Through)'!E24-'ADIT (Normalized)'!E24</f>
        <v>0</v>
      </c>
      <c r="F24" s="147"/>
      <c r="G24" s="146">
        <f>'ADIT (Flow-Through)'!G24-'ADIT (Normalized)'!G24</f>
        <v>0</v>
      </c>
      <c r="H24" s="4">
        <f t="shared" si="3"/>
        <v>0</v>
      </c>
    </row>
    <row r="25" spans="1:8">
      <c r="A25" s="37" t="s">
        <v>214</v>
      </c>
      <c r="B25" s="37" t="s">
        <v>227</v>
      </c>
      <c r="C25" s="38" t="s">
        <v>228</v>
      </c>
      <c r="D25" s="37" t="s">
        <v>2</v>
      </c>
      <c r="E25" s="144">
        <f>'ADIT (Flow-Through)'!E25-'ADIT (Normalized)'!E25</f>
        <v>0</v>
      </c>
      <c r="F25" s="147"/>
      <c r="G25" s="146">
        <f>'ADIT (Flow-Through)'!G25-'ADIT (Normalized)'!G25</f>
        <v>0</v>
      </c>
      <c r="H25" s="4">
        <f t="shared" si="3"/>
        <v>0</v>
      </c>
    </row>
    <row r="26" spans="1:8">
      <c r="A26" s="37" t="s">
        <v>214</v>
      </c>
      <c r="B26" s="37" t="s">
        <v>229</v>
      </c>
      <c r="C26" s="38" t="s">
        <v>230</v>
      </c>
      <c r="D26" s="37" t="s">
        <v>2</v>
      </c>
      <c r="E26" s="144">
        <f>'ADIT (Flow-Through)'!E26-'ADIT (Normalized)'!E26</f>
        <v>0</v>
      </c>
      <c r="F26" s="147"/>
      <c r="G26" s="146">
        <f>'ADIT (Flow-Through)'!G26-'ADIT (Normalized)'!G26</f>
        <v>0</v>
      </c>
      <c r="H26" s="4">
        <f t="shared" si="3"/>
        <v>0</v>
      </c>
    </row>
    <row r="27" spans="1:8">
      <c r="A27" s="37" t="s">
        <v>214</v>
      </c>
      <c r="B27" s="37" t="s">
        <v>231</v>
      </c>
      <c r="C27" s="38" t="s">
        <v>232</v>
      </c>
      <c r="D27" s="37" t="s">
        <v>2</v>
      </c>
      <c r="E27" s="144">
        <f>'ADIT (Flow-Through)'!E27-'ADIT (Normalized)'!E27</f>
        <v>0</v>
      </c>
      <c r="F27" s="147"/>
      <c r="G27" s="146">
        <f>'ADIT (Flow-Through)'!G27-'ADIT (Normalized)'!G27</f>
        <v>0</v>
      </c>
      <c r="H27" s="4">
        <f t="shared" si="3"/>
        <v>0</v>
      </c>
    </row>
    <row r="28" spans="1:8">
      <c r="A28" s="37" t="s">
        <v>214</v>
      </c>
      <c r="B28" s="37" t="s">
        <v>233</v>
      </c>
      <c r="C28" s="38" t="s">
        <v>234</v>
      </c>
      <c r="D28" s="37" t="s">
        <v>2</v>
      </c>
      <c r="E28" s="144">
        <f>'ADIT (Flow-Through)'!E28-'ADIT (Normalized)'!E28</f>
        <v>0</v>
      </c>
      <c r="F28" s="147"/>
      <c r="G28" s="146">
        <f>'ADIT (Flow-Through)'!G28-'ADIT (Normalized)'!G28</f>
        <v>0</v>
      </c>
      <c r="H28" s="4">
        <f t="shared" si="3"/>
        <v>0</v>
      </c>
    </row>
    <row r="29" spans="1:8">
      <c r="A29" s="37" t="s">
        <v>214</v>
      </c>
      <c r="B29" s="37" t="s">
        <v>235</v>
      </c>
      <c r="C29" s="38" t="s">
        <v>236</v>
      </c>
      <c r="D29" s="37" t="s">
        <v>2</v>
      </c>
      <c r="E29" s="144">
        <f>'ADIT (Flow-Through)'!E29-'ADIT (Normalized)'!E29</f>
        <v>0</v>
      </c>
      <c r="F29" s="147"/>
      <c r="G29" s="146">
        <f>'ADIT (Flow-Through)'!G29-'ADIT (Normalized)'!G29</f>
        <v>0</v>
      </c>
      <c r="H29" s="4">
        <f t="shared" si="3"/>
        <v>0</v>
      </c>
    </row>
    <row r="30" spans="1:8">
      <c r="A30" s="37" t="s">
        <v>214</v>
      </c>
      <c r="B30" s="37" t="s">
        <v>237</v>
      </c>
      <c r="C30" s="38" t="s">
        <v>238</v>
      </c>
      <c r="D30" s="37" t="s">
        <v>7</v>
      </c>
      <c r="E30" s="144">
        <f>'ADIT (Flow-Through)'!E30-'ADIT (Normalized)'!E30</f>
        <v>0</v>
      </c>
      <c r="F30" s="147"/>
      <c r="G30" s="146">
        <f>'ADIT (Flow-Through)'!G30-'ADIT (Normalized)'!G30</f>
        <v>0</v>
      </c>
      <c r="H30" s="4">
        <f t="shared" si="3"/>
        <v>0</v>
      </c>
    </row>
    <row r="31" spans="1:8">
      <c r="A31" s="37" t="s">
        <v>214</v>
      </c>
      <c r="B31" s="37" t="s">
        <v>239</v>
      </c>
      <c r="C31" s="38" t="s">
        <v>240</v>
      </c>
      <c r="D31" s="37" t="s">
        <v>7</v>
      </c>
      <c r="E31" s="144">
        <f>'ADIT (Flow-Through)'!E31-'ADIT (Normalized)'!E31</f>
        <v>0</v>
      </c>
      <c r="F31" s="147"/>
      <c r="G31" s="146">
        <f>'ADIT (Flow-Through)'!G31-'ADIT (Normalized)'!G31</f>
        <v>0</v>
      </c>
      <c r="H31" s="4">
        <f t="shared" si="3"/>
        <v>0</v>
      </c>
    </row>
    <row r="32" spans="1:8">
      <c r="A32" s="37" t="s">
        <v>214</v>
      </c>
      <c r="B32" s="37" t="s">
        <v>241</v>
      </c>
      <c r="C32" s="38" t="s">
        <v>242</v>
      </c>
      <c r="D32" s="37" t="s">
        <v>48</v>
      </c>
      <c r="E32" s="144">
        <f>'ADIT (Flow-Through)'!E32-'ADIT (Normalized)'!E32</f>
        <v>0</v>
      </c>
      <c r="F32" s="147"/>
      <c r="G32" s="146">
        <f>'ADIT (Flow-Through)'!G32-'ADIT (Normalized)'!G32</f>
        <v>0</v>
      </c>
      <c r="H32" s="4">
        <f t="shared" si="3"/>
        <v>0</v>
      </c>
    </row>
    <row r="33" spans="1:8">
      <c r="A33" s="37" t="s">
        <v>214</v>
      </c>
      <c r="B33" s="37" t="s">
        <v>243</v>
      </c>
      <c r="C33" s="38" t="s">
        <v>244</v>
      </c>
      <c r="D33" s="37" t="s">
        <v>2</v>
      </c>
      <c r="E33" s="144">
        <f>'ADIT (Flow-Through)'!E33-'ADIT (Normalized)'!E33</f>
        <v>0</v>
      </c>
      <c r="F33" s="147"/>
      <c r="G33" s="146">
        <f>'ADIT (Flow-Through)'!G33-'ADIT (Normalized)'!G33</f>
        <v>0</v>
      </c>
      <c r="H33" s="4">
        <f t="shared" si="3"/>
        <v>0</v>
      </c>
    </row>
    <row r="34" spans="1:8">
      <c r="A34" s="37" t="s">
        <v>214</v>
      </c>
      <c r="B34" s="37" t="s">
        <v>245</v>
      </c>
      <c r="C34" s="38" t="s">
        <v>246</v>
      </c>
      <c r="D34" s="37" t="s">
        <v>49</v>
      </c>
      <c r="E34" s="144">
        <f>'ADIT (Flow-Through)'!E34-'ADIT (Normalized)'!E34</f>
        <v>0</v>
      </c>
      <c r="F34" s="147"/>
      <c r="G34" s="146">
        <f>'ADIT (Flow-Through)'!G34-'ADIT (Normalized)'!G34</f>
        <v>0</v>
      </c>
      <c r="H34" s="4">
        <f t="shared" si="3"/>
        <v>0</v>
      </c>
    </row>
    <row r="35" spans="1:8">
      <c r="A35" s="37" t="s">
        <v>214</v>
      </c>
      <c r="B35" s="37" t="s">
        <v>247</v>
      </c>
      <c r="C35" s="38" t="s">
        <v>248</v>
      </c>
      <c r="D35" s="37" t="s">
        <v>37</v>
      </c>
      <c r="E35" s="144">
        <f>'ADIT (Flow-Through)'!E35-'ADIT (Normalized)'!E35</f>
        <v>0</v>
      </c>
      <c r="F35" s="147"/>
      <c r="G35" s="146">
        <f>'ADIT (Flow-Through)'!G35-'ADIT (Normalized)'!G35</f>
        <v>0</v>
      </c>
      <c r="H35" s="4">
        <f t="shared" si="3"/>
        <v>0</v>
      </c>
    </row>
    <row r="36" spans="1:8">
      <c r="A36" s="37" t="s">
        <v>214</v>
      </c>
      <c r="B36" s="37" t="s">
        <v>249</v>
      </c>
      <c r="C36" s="38" t="s">
        <v>250</v>
      </c>
      <c r="D36" s="37" t="s">
        <v>2</v>
      </c>
      <c r="E36" s="144">
        <f>'ADIT (Flow-Through)'!E36-'ADIT (Normalized)'!E36</f>
        <v>0</v>
      </c>
      <c r="F36" s="147"/>
      <c r="G36" s="146">
        <f>'ADIT (Flow-Through)'!G36-'ADIT (Normalized)'!G36</f>
        <v>0</v>
      </c>
      <c r="H36" s="4">
        <f t="shared" si="3"/>
        <v>0</v>
      </c>
    </row>
    <row r="37" spans="1:8">
      <c r="A37" s="37" t="s">
        <v>214</v>
      </c>
      <c r="B37" s="37" t="s">
        <v>251</v>
      </c>
      <c r="C37" s="38" t="s">
        <v>252</v>
      </c>
      <c r="D37" s="37" t="s">
        <v>2</v>
      </c>
      <c r="E37" s="144">
        <f>'ADIT (Flow-Through)'!E37-'ADIT (Normalized)'!E37</f>
        <v>0</v>
      </c>
      <c r="F37" s="147"/>
      <c r="G37" s="146">
        <f>'ADIT (Flow-Through)'!G37-'ADIT (Normalized)'!G37</f>
        <v>0</v>
      </c>
      <c r="H37" s="4">
        <f t="shared" si="3"/>
        <v>0</v>
      </c>
    </row>
    <row r="38" spans="1:8">
      <c r="A38" s="37" t="s">
        <v>214</v>
      </c>
      <c r="B38" s="37" t="s">
        <v>253</v>
      </c>
      <c r="C38" s="38" t="s">
        <v>254</v>
      </c>
      <c r="D38" s="37" t="s">
        <v>75</v>
      </c>
      <c r="E38" s="144">
        <f>'ADIT (Flow-Through)'!E38-'ADIT (Normalized)'!E38</f>
        <v>0</v>
      </c>
      <c r="F38" s="147"/>
      <c r="G38" s="146">
        <f>'ADIT (Flow-Through)'!G38-'ADIT (Normalized)'!G38</f>
        <v>0</v>
      </c>
      <c r="H38" s="4">
        <f t="shared" si="3"/>
        <v>0</v>
      </c>
    </row>
    <row r="39" spans="1:8">
      <c r="A39" s="37" t="s">
        <v>214</v>
      </c>
      <c r="B39" s="37" t="s">
        <v>255</v>
      </c>
      <c r="C39" s="38" t="s">
        <v>256</v>
      </c>
      <c r="D39" s="37" t="s">
        <v>2</v>
      </c>
      <c r="E39" s="144">
        <f>'ADIT (Flow-Through)'!E39-'ADIT (Normalized)'!E39</f>
        <v>0</v>
      </c>
      <c r="F39" s="147"/>
      <c r="G39" s="146">
        <f>'ADIT (Flow-Through)'!G39-'ADIT (Normalized)'!G39</f>
        <v>0</v>
      </c>
      <c r="H39" s="4">
        <f t="shared" si="3"/>
        <v>0</v>
      </c>
    </row>
    <row r="40" spans="1:8">
      <c r="A40" s="37" t="s">
        <v>214</v>
      </c>
      <c r="B40" s="37" t="s">
        <v>257</v>
      </c>
      <c r="C40" s="38" t="s">
        <v>258</v>
      </c>
      <c r="D40" s="37" t="s">
        <v>2</v>
      </c>
      <c r="E40" s="144">
        <f>'ADIT (Flow-Through)'!E40-'ADIT (Normalized)'!E40</f>
        <v>0</v>
      </c>
      <c r="F40" s="147"/>
      <c r="G40" s="146">
        <f>'ADIT (Flow-Through)'!G40-'ADIT (Normalized)'!G40</f>
        <v>0</v>
      </c>
      <c r="H40" s="4">
        <f t="shared" si="3"/>
        <v>0</v>
      </c>
    </row>
    <row r="41" spans="1:8">
      <c r="A41" s="37" t="s">
        <v>214</v>
      </c>
      <c r="B41" s="37" t="s">
        <v>259</v>
      </c>
      <c r="C41" s="38" t="s">
        <v>260</v>
      </c>
      <c r="D41" s="37" t="s">
        <v>69</v>
      </c>
      <c r="E41" s="144">
        <f>'ADIT (Flow-Through)'!E41-'ADIT (Normalized)'!E41</f>
        <v>0</v>
      </c>
      <c r="F41" s="147"/>
      <c r="G41" s="146">
        <f>'ADIT (Flow-Through)'!G41-'ADIT (Normalized)'!G41</f>
        <v>0</v>
      </c>
      <c r="H41" s="4">
        <f t="shared" si="3"/>
        <v>0</v>
      </c>
    </row>
    <row r="42" spans="1:8">
      <c r="A42" s="37" t="s">
        <v>214</v>
      </c>
      <c r="B42" s="37" t="s">
        <v>261</v>
      </c>
      <c r="C42" s="38" t="s">
        <v>262</v>
      </c>
      <c r="D42" s="37" t="s">
        <v>2</v>
      </c>
      <c r="E42" s="144">
        <f>'ADIT (Flow-Through)'!E42-'ADIT (Normalized)'!E42</f>
        <v>0</v>
      </c>
      <c r="F42" s="145" t="s">
        <v>380</v>
      </c>
      <c r="G42" s="146">
        <f>'ADIT (Flow-Through)'!G42-'ADIT (Normalized)'!G42</f>
        <v>-76958</v>
      </c>
      <c r="H42" s="4">
        <f t="shared" si="3"/>
        <v>-76958</v>
      </c>
    </row>
    <row r="43" spans="1:8">
      <c r="A43" s="37" t="s">
        <v>214</v>
      </c>
      <c r="B43" s="37" t="s">
        <v>263</v>
      </c>
      <c r="C43" s="38" t="s">
        <v>264</v>
      </c>
      <c r="D43" s="37" t="s">
        <v>2</v>
      </c>
      <c r="E43" s="144">
        <f>'ADIT (Flow-Through)'!E43-'ADIT (Normalized)'!E43</f>
        <v>0</v>
      </c>
      <c r="F43" s="147"/>
      <c r="G43" s="146">
        <f>'ADIT (Flow-Through)'!G43-'ADIT (Normalized)'!G43</f>
        <v>0</v>
      </c>
      <c r="H43" s="4">
        <f t="shared" si="3"/>
        <v>0</v>
      </c>
    </row>
    <row r="44" spans="1:8">
      <c r="A44" s="37" t="s">
        <v>214</v>
      </c>
      <c r="B44" s="37" t="s">
        <v>265</v>
      </c>
      <c r="C44" s="38" t="s">
        <v>266</v>
      </c>
      <c r="D44" s="37" t="s">
        <v>7</v>
      </c>
      <c r="E44" s="144">
        <f>'ADIT (Flow-Through)'!E44-'ADIT (Normalized)'!E44</f>
        <v>0</v>
      </c>
      <c r="F44" s="147"/>
      <c r="G44" s="146">
        <f>'ADIT (Flow-Through)'!G44-'ADIT (Normalized)'!G44</f>
        <v>0</v>
      </c>
      <c r="H44" s="4">
        <f t="shared" si="3"/>
        <v>0</v>
      </c>
    </row>
    <row r="45" spans="1:8">
      <c r="A45" s="37" t="s">
        <v>214</v>
      </c>
      <c r="B45" s="37" t="s">
        <v>267</v>
      </c>
      <c r="C45" s="38" t="s">
        <v>268</v>
      </c>
      <c r="D45" s="37" t="s">
        <v>2</v>
      </c>
      <c r="E45" s="144">
        <f>'ADIT (Flow-Through)'!E45-'ADIT (Normalized)'!E45</f>
        <v>0</v>
      </c>
      <c r="F45" s="145" t="s">
        <v>192</v>
      </c>
      <c r="G45" s="146">
        <f>'ADIT (Flow-Through)'!G45-'ADIT (Normalized)'!G45</f>
        <v>21904</v>
      </c>
      <c r="H45" s="4">
        <f t="shared" si="3"/>
        <v>21904</v>
      </c>
    </row>
    <row r="46" spans="1:8">
      <c r="A46" s="37" t="s">
        <v>214</v>
      </c>
      <c r="B46" s="37" t="s">
        <v>269</v>
      </c>
      <c r="C46" s="38" t="s">
        <v>270</v>
      </c>
      <c r="D46" s="37" t="s">
        <v>28</v>
      </c>
      <c r="E46" s="144">
        <f>'ADIT (Flow-Through)'!E46-'ADIT (Normalized)'!E46</f>
        <v>0</v>
      </c>
      <c r="F46" s="147"/>
      <c r="G46" s="146">
        <f>'ADIT (Flow-Through)'!G46-'ADIT (Normalized)'!G46</f>
        <v>0</v>
      </c>
      <c r="H46" s="4">
        <f t="shared" si="3"/>
        <v>0</v>
      </c>
    </row>
    <row r="47" spans="1:8">
      <c r="A47" s="37" t="s">
        <v>214</v>
      </c>
      <c r="B47" s="37" t="s">
        <v>271</v>
      </c>
      <c r="C47" s="38" t="s">
        <v>272</v>
      </c>
      <c r="D47" s="37" t="s">
        <v>49</v>
      </c>
      <c r="E47" s="144">
        <f>'ADIT (Flow-Through)'!E47-'ADIT (Normalized)'!E47</f>
        <v>0</v>
      </c>
      <c r="F47" s="147"/>
      <c r="G47" s="146">
        <f>'ADIT (Flow-Through)'!G47-'ADIT (Normalized)'!G47</f>
        <v>0</v>
      </c>
      <c r="H47" s="4">
        <f t="shared" si="3"/>
        <v>0</v>
      </c>
    </row>
    <row r="48" spans="1:8">
      <c r="A48" s="37" t="s">
        <v>214</v>
      </c>
      <c r="B48" s="37" t="s">
        <v>273</v>
      </c>
      <c r="C48" s="38" t="s">
        <v>274</v>
      </c>
      <c r="D48" s="37" t="s">
        <v>4</v>
      </c>
      <c r="E48" s="144">
        <f>'ADIT (Flow-Through)'!E48-'ADIT (Normalized)'!E48</f>
        <v>0</v>
      </c>
      <c r="F48" s="147"/>
      <c r="G48" s="146">
        <f>'ADIT (Flow-Through)'!G48-'ADIT (Normalized)'!G48</f>
        <v>0</v>
      </c>
      <c r="H48" s="4">
        <f t="shared" si="3"/>
        <v>0</v>
      </c>
    </row>
    <row r="49" spans="1:8">
      <c r="A49" s="37" t="s">
        <v>214</v>
      </c>
      <c r="B49" s="37" t="s">
        <v>275</v>
      </c>
      <c r="C49" s="38" t="s">
        <v>276</v>
      </c>
      <c r="D49" s="37" t="s">
        <v>75</v>
      </c>
      <c r="E49" s="144">
        <f>'ADIT (Flow-Through)'!E49-'ADIT (Normalized)'!E49</f>
        <v>0</v>
      </c>
      <c r="F49" s="145" t="s">
        <v>203</v>
      </c>
      <c r="G49" s="146">
        <f>'ADIT (Flow-Through)'!G49-'ADIT (Normalized)'!G49</f>
        <v>134363</v>
      </c>
      <c r="H49" s="4">
        <f t="shared" si="3"/>
        <v>134363</v>
      </c>
    </row>
    <row r="50" spans="1:8">
      <c r="A50" s="37" t="s">
        <v>214</v>
      </c>
      <c r="B50" s="37" t="s">
        <v>277</v>
      </c>
      <c r="C50" s="38" t="s">
        <v>278</v>
      </c>
      <c r="D50" s="37" t="s">
        <v>20</v>
      </c>
      <c r="E50" s="144">
        <f>'ADIT (Flow-Through)'!E50-'ADIT (Normalized)'!E50</f>
        <v>0</v>
      </c>
      <c r="F50" s="145" t="s">
        <v>200</v>
      </c>
      <c r="G50" s="146">
        <f>'ADIT (Flow-Through)'!G50-'ADIT (Normalized)'!G50</f>
        <v>43335</v>
      </c>
      <c r="H50" s="4">
        <f t="shared" si="3"/>
        <v>43335</v>
      </c>
    </row>
    <row r="51" spans="1:8">
      <c r="A51" s="37" t="s">
        <v>214</v>
      </c>
      <c r="B51" s="37" t="s">
        <v>279</v>
      </c>
      <c r="C51" s="38" t="s">
        <v>280</v>
      </c>
      <c r="D51" s="37" t="s">
        <v>2</v>
      </c>
      <c r="E51" s="144">
        <f>'ADIT (Flow-Through)'!E51-'ADIT (Normalized)'!E51</f>
        <v>0</v>
      </c>
      <c r="F51" s="147"/>
      <c r="G51" s="146">
        <f>'ADIT (Flow-Through)'!G51-'ADIT (Normalized)'!G51</f>
        <v>0</v>
      </c>
      <c r="H51" s="4">
        <f t="shared" ref="H51:H82" si="4">E51+G51</f>
        <v>0</v>
      </c>
    </row>
    <row r="52" spans="1:8">
      <c r="A52" s="37" t="s">
        <v>214</v>
      </c>
      <c r="B52" s="37" t="s">
        <v>281</v>
      </c>
      <c r="C52" s="38" t="s">
        <v>282</v>
      </c>
      <c r="D52" s="37" t="s">
        <v>2</v>
      </c>
      <c r="E52" s="144">
        <f>'ADIT (Flow-Through)'!E52-'ADIT (Normalized)'!E52</f>
        <v>0</v>
      </c>
      <c r="F52" s="147"/>
      <c r="G52" s="146">
        <f>'ADIT (Flow-Through)'!G52-'ADIT (Normalized)'!G52</f>
        <v>0</v>
      </c>
      <c r="H52" s="4">
        <f t="shared" si="4"/>
        <v>0</v>
      </c>
    </row>
    <row r="53" spans="1:8">
      <c r="A53" s="37" t="s">
        <v>214</v>
      </c>
      <c r="B53" s="37" t="s">
        <v>283</v>
      </c>
      <c r="C53" s="38" t="s">
        <v>284</v>
      </c>
      <c r="D53" s="37" t="s">
        <v>2</v>
      </c>
      <c r="E53" s="144">
        <f>'ADIT (Flow-Through)'!E53-'ADIT (Normalized)'!E53</f>
        <v>0</v>
      </c>
      <c r="F53" s="145" t="s">
        <v>201</v>
      </c>
      <c r="G53" s="146">
        <f>'ADIT (Flow-Through)'!G53-'ADIT (Normalized)'!G53</f>
        <v>19051</v>
      </c>
      <c r="H53" s="4">
        <f t="shared" si="4"/>
        <v>19051</v>
      </c>
    </row>
    <row r="54" spans="1:8">
      <c r="A54" s="37" t="s">
        <v>214</v>
      </c>
      <c r="B54" s="37" t="s">
        <v>285</v>
      </c>
      <c r="C54" s="38" t="s">
        <v>286</v>
      </c>
      <c r="D54" s="37" t="s">
        <v>20</v>
      </c>
      <c r="E54" s="144">
        <f>'ADIT (Flow-Through)'!E54-'ADIT (Normalized)'!E54</f>
        <v>0</v>
      </c>
      <c r="F54" s="147"/>
      <c r="G54" s="146">
        <f>'ADIT (Flow-Through)'!G54-'ADIT (Normalized)'!G54</f>
        <v>0</v>
      </c>
      <c r="H54" s="4">
        <f t="shared" si="4"/>
        <v>0</v>
      </c>
    </row>
    <row r="55" spans="1:8">
      <c r="A55" s="37" t="s">
        <v>214</v>
      </c>
      <c r="B55" s="37" t="s">
        <v>287</v>
      </c>
      <c r="C55" s="38" t="s">
        <v>288</v>
      </c>
      <c r="D55" s="37" t="s">
        <v>28</v>
      </c>
      <c r="E55" s="144">
        <f>'ADIT (Flow-Through)'!E55-'ADIT (Normalized)'!E55</f>
        <v>0</v>
      </c>
      <c r="F55" s="147"/>
      <c r="G55" s="146">
        <f>'ADIT (Flow-Through)'!G55-'ADIT (Normalized)'!G55</f>
        <v>0</v>
      </c>
      <c r="H55" s="4">
        <f t="shared" si="4"/>
        <v>0</v>
      </c>
    </row>
    <row r="56" spans="1:8">
      <c r="A56" s="37" t="s">
        <v>326</v>
      </c>
      <c r="B56" s="37" t="s">
        <v>327</v>
      </c>
      <c r="C56" s="38" t="s">
        <v>328</v>
      </c>
      <c r="D56" s="37" t="s">
        <v>20</v>
      </c>
      <c r="E56" s="144">
        <f>'ADIT (Flow-Through)'!E56-'ADIT (Normalized)'!E56</f>
        <v>0</v>
      </c>
      <c r="F56" s="145" t="s">
        <v>187</v>
      </c>
      <c r="G56" s="146">
        <f>'ADIT (Flow-Through)'!G56-'ADIT (Normalized)'!G56</f>
        <v>-2257541</v>
      </c>
      <c r="H56" s="4">
        <f t="shared" si="4"/>
        <v>-2257541</v>
      </c>
    </row>
    <row r="57" spans="1:8">
      <c r="A57" s="37" t="s">
        <v>326</v>
      </c>
      <c r="B57" s="37" t="s">
        <v>329</v>
      </c>
      <c r="C57" s="38" t="s">
        <v>330</v>
      </c>
      <c r="D57" s="37" t="s">
        <v>2</v>
      </c>
      <c r="E57" s="144">
        <f>'ADIT (Flow-Through)'!E57-'ADIT (Normalized)'!E57</f>
        <v>0</v>
      </c>
      <c r="F57" s="147"/>
      <c r="G57" s="146">
        <f>'ADIT (Flow-Through)'!G57-'ADIT (Normalized)'!G57</f>
        <v>0</v>
      </c>
      <c r="H57" s="4">
        <f t="shared" si="4"/>
        <v>0</v>
      </c>
    </row>
    <row r="58" spans="1:8">
      <c r="A58" s="37" t="s">
        <v>326</v>
      </c>
      <c r="B58" s="37" t="s">
        <v>331</v>
      </c>
      <c r="C58" s="38" t="s">
        <v>332</v>
      </c>
      <c r="D58" s="37" t="s">
        <v>20</v>
      </c>
      <c r="E58" s="144">
        <f>'ADIT (Flow-Through)'!E58-'ADIT (Normalized)'!E58</f>
        <v>0</v>
      </c>
      <c r="F58" s="147"/>
      <c r="G58" s="146">
        <f>'ADIT (Flow-Through)'!G58-'ADIT (Normalized)'!G58</f>
        <v>0</v>
      </c>
      <c r="H58" s="4">
        <f t="shared" si="4"/>
        <v>0</v>
      </c>
    </row>
    <row r="59" spans="1:8">
      <c r="A59" s="37" t="s">
        <v>326</v>
      </c>
      <c r="B59" s="37" t="s">
        <v>333</v>
      </c>
      <c r="C59" s="38" t="s">
        <v>334</v>
      </c>
      <c r="D59" s="37" t="s">
        <v>20</v>
      </c>
      <c r="E59" s="144">
        <f>'ADIT (Flow-Through)'!E59-'ADIT (Normalized)'!E59</f>
        <v>0</v>
      </c>
      <c r="F59" s="145" t="s">
        <v>200</v>
      </c>
      <c r="G59" s="146">
        <f>'ADIT (Flow-Through)'!G59-'ADIT (Normalized)'!G59</f>
        <v>165366</v>
      </c>
      <c r="H59" s="4">
        <f t="shared" si="4"/>
        <v>165366</v>
      </c>
    </row>
    <row r="60" spans="1:8">
      <c r="A60" s="65" t="s">
        <v>326</v>
      </c>
      <c r="B60" s="65" t="s">
        <v>335</v>
      </c>
      <c r="C60" s="66" t="s">
        <v>336</v>
      </c>
      <c r="D60" s="65" t="s">
        <v>75</v>
      </c>
      <c r="E60" s="148">
        <f>'ADIT (Flow-Through)'!E60-'ADIT (Normalized)'!E60</f>
        <v>0</v>
      </c>
      <c r="F60" s="145" t="s">
        <v>203</v>
      </c>
      <c r="G60" s="146">
        <f>'ADIT (Flow-Through)'!G60-'ADIT (Normalized)'!G60</f>
        <v>33912</v>
      </c>
      <c r="H60" s="4">
        <f t="shared" si="4"/>
        <v>33912</v>
      </c>
    </row>
    <row r="61" spans="1:8">
      <c r="A61" s="65" t="s">
        <v>326</v>
      </c>
      <c r="B61" s="65" t="s">
        <v>337</v>
      </c>
      <c r="C61" s="66" t="s">
        <v>338</v>
      </c>
      <c r="D61" s="65" t="s">
        <v>2</v>
      </c>
      <c r="E61" s="148">
        <f>'ADIT (Flow-Through)'!E61-'ADIT (Normalized)'!E61</f>
        <v>0</v>
      </c>
      <c r="F61" s="145" t="s">
        <v>193</v>
      </c>
      <c r="G61" s="146">
        <f>'ADIT (Flow-Through)'!G61-'ADIT (Normalized)'!G61</f>
        <v>-472406</v>
      </c>
      <c r="H61" s="4">
        <f t="shared" si="4"/>
        <v>-472406</v>
      </c>
    </row>
    <row r="62" spans="1:8">
      <c r="A62" s="65" t="s">
        <v>326</v>
      </c>
      <c r="B62" s="65" t="s">
        <v>339</v>
      </c>
      <c r="C62" s="66" t="s">
        <v>340</v>
      </c>
      <c r="D62" s="65" t="s">
        <v>2</v>
      </c>
      <c r="E62" s="148">
        <f>'ADIT (Flow-Through)'!E62-'ADIT (Normalized)'!E62</f>
        <v>0</v>
      </c>
      <c r="F62" s="145" t="s">
        <v>380</v>
      </c>
      <c r="G62" s="146">
        <f>'ADIT (Flow-Through)'!G62-'ADIT (Normalized)'!G62</f>
        <v>710431</v>
      </c>
      <c r="H62" s="4">
        <f t="shared" si="4"/>
        <v>710431</v>
      </c>
    </row>
    <row r="63" spans="1:8">
      <c r="A63" s="71" t="s">
        <v>326</v>
      </c>
      <c r="B63" s="71" t="s">
        <v>341</v>
      </c>
      <c r="C63" s="72" t="s">
        <v>342</v>
      </c>
      <c r="D63" s="71" t="s">
        <v>7</v>
      </c>
      <c r="E63" s="156">
        <f>'ADIT (Flow-Through)'!E63-'ADIT (Normalized)'!E63</f>
        <v>0</v>
      </c>
      <c r="F63" s="157" t="s">
        <v>200</v>
      </c>
      <c r="G63" s="151">
        <f>'ADIT (Flow-Through)'!G63-'ADIT (Normalized)'!G63</f>
        <v>-361534</v>
      </c>
      <c r="H63" s="7">
        <f t="shared" si="4"/>
        <v>-361534</v>
      </c>
    </row>
    <row r="64" spans="1:8">
      <c r="A64" s="65" t="s">
        <v>326</v>
      </c>
      <c r="B64" s="65" t="s">
        <v>343</v>
      </c>
      <c r="C64" s="66" t="s">
        <v>344</v>
      </c>
      <c r="D64" s="65" t="s">
        <v>20</v>
      </c>
      <c r="E64" s="148">
        <f>'ADIT (Flow-Through)'!E64-'ADIT (Normalized)'!E64</f>
        <v>0</v>
      </c>
      <c r="F64" s="145" t="s">
        <v>194</v>
      </c>
      <c r="G64" s="146">
        <f>'ADIT (Flow-Through)'!G64-'ADIT (Normalized)'!G64</f>
        <v>-238507</v>
      </c>
      <c r="H64" s="4">
        <f t="shared" si="4"/>
        <v>-238507</v>
      </c>
    </row>
    <row r="65" spans="1:8">
      <c r="A65" s="65" t="s">
        <v>326</v>
      </c>
      <c r="B65" s="65" t="s">
        <v>345</v>
      </c>
      <c r="C65" s="66" t="s">
        <v>346</v>
      </c>
      <c r="D65" s="65" t="s">
        <v>28</v>
      </c>
      <c r="E65" s="148">
        <f>'ADIT (Flow-Through)'!E65-'ADIT (Normalized)'!E65</f>
        <v>0</v>
      </c>
      <c r="F65" s="145"/>
      <c r="G65" s="146">
        <f>'ADIT (Flow-Through)'!G65-'ADIT (Normalized)'!G65</f>
        <v>0</v>
      </c>
      <c r="H65" s="4">
        <f t="shared" si="4"/>
        <v>0</v>
      </c>
    </row>
    <row r="66" spans="1:8">
      <c r="A66" s="65" t="s">
        <v>326</v>
      </c>
      <c r="B66" s="65" t="s">
        <v>347</v>
      </c>
      <c r="C66" s="66" t="s">
        <v>348</v>
      </c>
      <c r="D66" s="65" t="s">
        <v>49</v>
      </c>
      <c r="E66" s="148">
        <f>'ADIT (Flow-Through)'!E66-'ADIT (Normalized)'!E66</f>
        <v>0</v>
      </c>
      <c r="F66" s="145" t="s">
        <v>201</v>
      </c>
      <c r="G66" s="146">
        <f>'ADIT (Flow-Through)'!G66-'ADIT (Normalized)'!G66</f>
        <v>-290</v>
      </c>
      <c r="H66" s="4">
        <f t="shared" si="4"/>
        <v>-290</v>
      </c>
    </row>
    <row r="67" spans="1:8">
      <c r="A67" s="65" t="s">
        <v>326</v>
      </c>
      <c r="B67" s="65" t="s">
        <v>349</v>
      </c>
      <c r="C67" s="66" t="s">
        <v>350</v>
      </c>
      <c r="D67" s="65" t="s">
        <v>49</v>
      </c>
      <c r="E67" s="148">
        <f>'ADIT (Flow-Through)'!E67-'ADIT (Normalized)'!E67</f>
        <v>0</v>
      </c>
      <c r="F67" s="145" t="s">
        <v>201</v>
      </c>
      <c r="G67" s="146">
        <f>'ADIT (Flow-Through)'!G67-'ADIT (Normalized)'!G67</f>
        <v>-104120</v>
      </c>
      <c r="H67" s="4">
        <f t="shared" si="4"/>
        <v>-104120</v>
      </c>
    </row>
    <row r="68" spans="1:8">
      <c r="A68" s="65" t="s">
        <v>326</v>
      </c>
      <c r="B68" s="65" t="s">
        <v>351</v>
      </c>
      <c r="C68" s="66" t="s">
        <v>352</v>
      </c>
      <c r="D68" s="65" t="s">
        <v>49</v>
      </c>
      <c r="E68" s="148">
        <f>'ADIT (Flow-Through)'!E68-'ADIT (Normalized)'!E68</f>
        <v>0</v>
      </c>
      <c r="F68" s="145" t="s">
        <v>201</v>
      </c>
      <c r="G68" s="146">
        <f>'ADIT (Flow-Through)'!G68-'ADIT (Normalized)'!G68</f>
        <v>-396374</v>
      </c>
      <c r="H68" s="4">
        <f t="shared" si="4"/>
        <v>-396374</v>
      </c>
    </row>
    <row r="69" spans="1:8">
      <c r="A69" s="65" t="s">
        <v>326</v>
      </c>
      <c r="B69" s="65" t="s">
        <v>353</v>
      </c>
      <c r="C69" s="66" t="s">
        <v>354</v>
      </c>
      <c r="D69" s="65" t="s">
        <v>2</v>
      </c>
      <c r="E69" s="148">
        <f>'ADIT (Flow-Through)'!E69-'ADIT (Normalized)'!E69</f>
        <v>0</v>
      </c>
      <c r="F69" s="145" t="s">
        <v>201</v>
      </c>
      <c r="G69" s="146">
        <f>'ADIT (Flow-Through)'!G69-'ADIT (Normalized)'!G69</f>
        <v>-67931</v>
      </c>
      <c r="H69" s="4">
        <f t="shared" si="4"/>
        <v>-67931</v>
      </c>
    </row>
    <row r="70" spans="1:8">
      <c r="A70" s="65" t="s">
        <v>326</v>
      </c>
      <c r="B70" s="65" t="s">
        <v>355</v>
      </c>
      <c r="C70" s="66" t="s">
        <v>356</v>
      </c>
      <c r="D70" s="65" t="s">
        <v>18</v>
      </c>
      <c r="E70" s="148">
        <f>'ADIT (Flow-Through)'!E70-'ADIT (Normalized)'!E70</f>
        <v>0</v>
      </c>
      <c r="F70" s="147"/>
      <c r="G70" s="146">
        <f>'ADIT (Flow-Through)'!G70-'ADIT (Normalized)'!G70</f>
        <v>0</v>
      </c>
      <c r="H70" s="4">
        <f t="shared" si="4"/>
        <v>0</v>
      </c>
    </row>
    <row r="71" spans="1:8">
      <c r="A71" s="37" t="s">
        <v>214</v>
      </c>
      <c r="B71" s="37" t="s">
        <v>289</v>
      </c>
      <c r="C71" s="38" t="s">
        <v>290</v>
      </c>
      <c r="D71" s="37" t="s">
        <v>15</v>
      </c>
      <c r="E71" s="144">
        <f>'ADIT (Flow-Through)'!E71-'ADIT (Normalized)'!E71</f>
        <v>0</v>
      </c>
      <c r="F71" s="147"/>
      <c r="G71" s="146">
        <f>'ADIT (Flow-Through)'!G71-'ADIT (Normalized)'!G71</f>
        <v>0</v>
      </c>
      <c r="H71" s="4">
        <f t="shared" si="4"/>
        <v>0</v>
      </c>
    </row>
    <row r="72" spans="1:8">
      <c r="A72" s="65" t="s">
        <v>326</v>
      </c>
      <c r="B72" s="65" t="s">
        <v>289</v>
      </c>
      <c r="C72" s="66" t="s">
        <v>357</v>
      </c>
      <c r="D72" s="65" t="s">
        <v>15</v>
      </c>
      <c r="E72" s="148">
        <f>'ADIT (Flow-Through)'!E72-'ADIT (Normalized)'!E72</f>
        <v>0</v>
      </c>
      <c r="F72" s="147"/>
      <c r="G72" s="146">
        <f>'ADIT (Flow-Through)'!G72-'ADIT (Normalized)'!G72</f>
        <v>0</v>
      </c>
      <c r="H72" s="4">
        <f t="shared" si="4"/>
        <v>0</v>
      </c>
    </row>
    <row r="73" spans="1:8">
      <c r="A73" s="37" t="s">
        <v>312</v>
      </c>
      <c r="B73" s="37" t="s">
        <v>318</v>
      </c>
      <c r="C73" s="38" t="s">
        <v>319</v>
      </c>
      <c r="D73" s="37" t="s">
        <v>2</v>
      </c>
      <c r="E73" s="144">
        <f>'ADIT (Flow-Through)'!E73-'ADIT (Normalized)'!E73</f>
        <v>0</v>
      </c>
      <c r="F73" s="147"/>
      <c r="G73" s="146">
        <f>'ADIT (Flow-Through)'!G73-'ADIT (Normalized)'!G73</f>
        <v>0</v>
      </c>
      <c r="H73" s="4">
        <f t="shared" si="4"/>
        <v>0</v>
      </c>
    </row>
    <row r="74" spans="1:8">
      <c r="A74" s="37" t="s">
        <v>309</v>
      </c>
      <c r="B74" s="37" t="s">
        <v>310</v>
      </c>
      <c r="C74" s="38" t="s">
        <v>311</v>
      </c>
      <c r="D74" s="37" t="s">
        <v>2</v>
      </c>
      <c r="E74" s="144">
        <f>'ADIT (Flow-Through)'!E74-'ADIT (Normalized)'!E74</f>
        <v>0</v>
      </c>
      <c r="F74" s="147"/>
      <c r="G74" s="146">
        <f>'ADIT (Flow-Through)'!G74-'ADIT (Normalized)'!G74</f>
        <v>0</v>
      </c>
      <c r="H74" s="4">
        <f t="shared" si="4"/>
        <v>0</v>
      </c>
    </row>
    <row r="75" spans="1:8">
      <c r="A75" s="37" t="s">
        <v>214</v>
      </c>
      <c r="B75" s="37" t="s">
        <v>291</v>
      </c>
      <c r="C75" s="38" t="s">
        <v>292</v>
      </c>
      <c r="D75" s="37" t="s">
        <v>15</v>
      </c>
      <c r="E75" s="144">
        <f>'ADIT (Flow-Through)'!E75-'ADIT (Normalized)'!E75</f>
        <v>0</v>
      </c>
      <c r="F75" s="147"/>
      <c r="G75" s="146">
        <f>'ADIT (Flow-Through)'!G75-'ADIT (Normalized)'!G75</f>
        <v>0</v>
      </c>
      <c r="H75" s="4">
        <f t="shared" si="4"/>
        <v>0</v>
      </c>
    </row>
    <row r="76" spans="1:8">
      <c r="A76" s="65" t="s">
        <v>326</v>
      </c>
      <c r="B76" s="65" t="s">
        <v>291</v>
      </c>
      <c r="C76" s="66" t="s">
        <v>292</v>
      </c>
      <c r="D76" s="65" t="s">
        <v>15</v>
      </c>
      <c r="E76" s="148">
        <f>'ADIT (Flow-Through)'!E76-'ADIT (Normalized)'!E76</f>
        <v>0</v>
      </c>
      <c r="F76" s="147"/>
      <c r="G76" s="146">
        <f>'ADIT (Flow-Through)'!G76-'ADIT (Normalized)'!G76</f>
        <v>0</v>
      </c>
      <c r="H76" s="4">
        <f t="shared" si="4"/>
        <v>0</v>
      </c>
    </row>
    <row r="77" spans="1:8">
      <c r="A77" s="65" t="s">
        <v>326</v>
      </c>
      <c r="B77" s="65" t="s">
        <v>358</v>
      </c>
      <c r="C77" s="66" t="s">
        <v>359</v>
      </c>
      <c r="D77" s="65" t="s">
        <v>25</v>
      </c>
      <c r="E77" s="148">
        <f>'ADIT (Flow-Through)'!E77-'ADIT (Normalized)'!E77</f>
        <v>0</v>
      </c>
      <c r="F77" s="145" t="s">
        <v>201</v>
      </c>
      <c r="G77" s="146">
        <f>'ADIT (Flow-Through)'!G77-'ADIT (Normalized)'!G77</f>
        <v>-1147777</v>
      </c>
      <c r="H77" s="4">
        <f t="shared" si="4"/>
        <v>-1147777</v>
      </c>
    </row>
    <row r="78" spans="1:8">
      <c r="A78" s="37" t="s">
        <v>214</v>
      </c>
      <c r="B78" s="37" t="s">
        <v>293</v>
      </c>
      <c r="C78" s="38" t="s">
        <v>294</v>
      </c>
      <c r="D78" s="37" t="s">
        <v>28</v>
      </c>
      <c r="E78" s="144">
        <f>'ADIT (Flow-Through)'!E78-'ADIT (Normalized)'!E78</f>
        <v>0</v>
      </c>
      <c r="F78" s="145" t="s">
        <v>380</v>
      </c>
      <c r="G78" s="146">
        <f>'ADIT (Flow-Through)'!G78-'ADIT (Normalized)'!G78</f>
        <v>-2402</v>
      </c>
      <c r="H78" s="4">
        <f t="shared" si="4"/>
        <v>-2402</v>
      </c>
    </row>
    <row r="79" spans="1:8">
      <c r="A79" s="65" t="s">
        <v>326</v>
      </c>
      <c r="B79" s="65" t="s">
        <v>293</v>
      </c>
      <c r="C79" s="66" t="s">
        <v>360</v>
      </c>
      <c r="D79" s="65" t="s">
        <v>15</v>
      </c>
      <c r="E79" s="148">
        <f>'ADIT (Flow-Through)'!E79-'ADIT (Normalized)'!E79</f>
        <v>0</v>
      </c>
      <c r="F79" s="147"/>
      <c r="G79" s="146">
        <f>'ADIT (Flow-Through)'!G79-'ADIT (Normalized)'!G79</f>
        <v>0</v>
      </c>
      <c r="H79" s="4">
        <f t="shared" si="4"/>
        <v>0</v>
      </c>
    </row>
    <row r="80" spans="1:8">
      <c r="A80" s="37" t="s">
        <v>214</v>
      </c>
      <c r="B80" s="37" t="s">
        <v>295</v>
      </c>
      <c r="C80" s="38" t="s">
        <v>296</v>
      </c>
      <c r="D80" s="37" t="s">
        <v>15</v>
      </c>
      <c r="E80" s="144">
        <f>'ADIT (Flow-Through)'!E80-'ADIT (Normalized)'!E80</f>
        <v>0</v>
      </c>
      <c r="F80" s="147"/>
      <c r="G80" s="146">
        <f>'ADIT (Flow-Through)'!G80-'ADIT (Normalized)'!G80</f>
        <v>0</v>
      </c>
      <c r="H80" s="4">
        <f t="shared" si="4"/>
        <v>0</v>
      </c>
    </row>
    <row r="81" spans="1:8">
      <c r="A81" s="65" t="s">
        <v>326</v>
      </c>
      <c r="B81" s="65" t="s">
        <v>295</v>
      </c>
      <c r="C81" s="66" t="s">
        <v>296</v>
      </c>
      <c r="D81" s="65" t="s">
        <v>15</v>
      </c>
      <c r="E81" s="148">
        <f>'ADIT (Flow-Through)'!E81-'ADIT (Normalized)'!E81</f>
        <v>0</v>
      </c>
      <c r="F81" s="147"/>
      <c r="G81" s="146">
        <f>'ADIT (Flow-Through)'!G81-'ADIT (Normalized)'!G81</f>
        <v>0</v>
      </c>
      <c r="H81" s="4">
        <f t="shared" si="4"/>
        <v>0</v>
      </c>
    </row>
    <row r="82" spans="1:8">
      <c r="A82" s="37" t="s">
        <v>214</v>
      </c>
      <c r="B82" s="37" t="s">
        <v>297</v>
      </c>
      <c r="C82" s="38" t="s">
        <v>298</v>
      </c>
      <c r="D82" s="37" t="s">
        <v>15</v>
      </c>
      <c r="E82" s="144">
        <f>'ADIT (Flow-Through)'!E82-'ADIT (Normalized)'!E82</f>
        <v>0</v>
      </c>
      <c r="F82" s="147"/>
      <c r="G82" s="146">
        <f>'ADIT (Flow-Through)'!G82-'ADIT (Normalized)'!G82</f>
        <v>0</v>
      </c>
      <c r="H82" s="4">
        <f t="shared" si="4"/>
        <v>0</v>
      </c>
    </row>
    <row r="83" spans="1:8">
      <c r="A83" s="65" t="s">
        <v>326</v>
      </c>
      <c r="B83" s="65" t="s">
        <v>297</v>
      </c>
      <c r="C83" s="66" t="s">
        <v>298</v>
      </c>
      <c r="D83" s="65" t="s">
        <v>15</v>
      </c>
      <c r="E83" s="148">
        <f>'ADIT (Flow-Through)'!E83-'ADIT (Normalized)'!E83</f>
        <v>0</v>
      </c>
      <c r="F83" s="147"/>
      <c r="G83" s="146">
        <f>'ADIT (Flow-Through)'!G83-'ADIT (Normalized)'!G83</f>
        <v>0</v>
      </c>
      <c r="H83" s="4">
        <f t="shared" ref="H83:H105" si="5">E83+G83</f>
        <v>0</v>
      </c>
    </row>
    <row r="84" spans="1:8">
      <c r="A84" s="37" t="s">
        <v>214</v>
      </c>
      <c r="B84" s="37" t="s">
        <v>299</v>
      </c>
      <c r="C84" s="38" t="s">
        <v>300</v>
      </c>
      <c r="D84" s="37" t="s">
        <v>15</v>
      </c>
      <c r="E84" s="144">
        <f>'ADIT (Flow-Through)'!E84-'ADIT (Normalized)'!E84</f>
        <v>0</v>
      </c>
      <c r="F84" s="147"/>
      <c r="G84" s="146">
        <f>'ADIT (Flow-Through)'!G84-'ADIT (Normalized)'!G84</f>
        <v>0</v>
      </c>
      <c r="H84" s="4">
        <f t="shared" si="5"/>
        <v>0</v>
      </c>
    </row>
    <row r="85" spans="1:8">
      <c r="A85" s="65" t="s">
        <v>326</v>
      </c>
      <c r="B85" s="65" t="s">
        <v>299</v>
      </c>
      <c r="C85" s="66" t="s">
        <v>300</v>
      </c>
      <c r="D85" s="65" t="s">
        <v>15</v>
      </c>
      <c r="E85" s="148">
        <f>'ADIT (Flow-Through)'!E85-'ADIT (Normalized)'!E85</f>
        <v>0</v>
      </c>
      <c r="F85" s="147"/>
      <c r="G85" s="146">
        <f>'ADIT (Flow-Through)'!G85-'ADIT (Normalized)'!G85</f>
        <v>0</v>
      </c>
      <c r="H85" s="4">
        <f t="shared" si="5"/>
        <v>0</v>
      </c>
    </row>
    <row r="86" spans="1:8">
      <c r="A86" s="37" t="s">
        <v>214</v>
      </c>
      <c r="B86" s="37" t="s">
        <v>301</v>
      </c>
      <c r="C86" s="38" t="s">
        <v>302</v>
      </c>
      <c r="D86" s="37" t="s">
        <v>15</v>
      </c>
      <c r="E86" s="144">
        <f>'ADIT (Flow-Through)'!E86-'ADIT (Normalized)'!E86</f>
        <v>0</v>
      </c>
      <c r="F86" s="147"/>
      <c r="G86" s="146">
        <f>'ADIT (Flow-Through)'!G86-'ADIT (Normalized)'!G86</f>
        <v>0</v>
      </c>
      <c r="H86" s="4">
        <f t="shared" si="5"/>
        <v>0</v>
      </c>
    </row>
    <row r="87" spans="1:8">
      <c r="A87" s="65" t="s">
        <v>326</v>
      </c>
      <c r="B87" s="65" t="s">
        <v>301</v>
      </c>
      <c r="C87" s="66" t="s">
        <v>302</v>
      </c>
      <c r="D87" s="65" t="s">
        <v>15</v>
      </c>
      <c r="E87" s="148">
        <f>'ADIT (Flow-Through)'!E87-'ADIT (Normalized)'!E87</f>
        <v>0</v>
      </c>
      <c r="F87" s="147"/>
      <c r="G87" s="146">
        <f>'ADIT (Flow-Through)'!G87-'ADIT (Normalized)'!G87</f>
        <v>0</v>
      </c>
      <c r="H87" s="4">
        <f t="shared" si="5"/>
        <v>0</v>
      </c>
    </row>
    <row r="88" spans="1:8">
      <c r="A88" s="37" t="s">
        <v>214</v>
      </c>
      <c r="B88" s="37" t="s">
        <v>303</v>
      </c>
      <c r="C88" s="38" t="s">
        <v>304</v>
      </c>
      <c r="D88" s="37" t="s">
        <v>15</v>
      </c>
      <c r="E88" s="144">
        <f>'ADIT (Flow-Through)'!E88-'ADIT (Normalized)'!E88</f>
        <v>0</v>
      </c>
      <c r="F88" s="147"/>
      <c r="G88" s="146">
        <f>'ADIT (Flow-Through)'!G88-'ADIT (Normalized)'!G88</f>
        <v>0</v>
      </c>
      <c r="H88" s="4">
        <f t="shared" si="5"/>
        <v>0</v>
      </c>
    </row>
    <row r="89" spans="1:8">
      <c r="A89" s="65" t="s">
        <v>326</v>
      </c>
      <c r="B89" s="65" t="s">
        <v>303</v>
      </c>
      <c r="C89" s="66" t="s">
        <v>304</v>
      </c>
      <c r="D89" s="65" t="s">
        <v>15</v>
      </c>
      <c r="E89" s="148">
        <f>'ADIT (Flow-Through)'!E89-'ADIT (Normalized)'!E89</f>
        <v>0</v>
      </c>
      <c r="F89" s="145" t="s">
        <v>380</v>
      </c>
      <c r="G89" s="146">
        <f>'ADIT (Flow-Through)'!G89-'ADIT (Normalized)'!G89</f>
        <v>4212054</v>
      </c>
      <c r="H89" s="4">
        <f t="shared" si="5"/>
        <v>4212054</v>
      </c>
    </row>
    <row r="90" spans="1:8">
      <c r="A90" s="65" t="s">
        <v>326</v>
      </c>
      <c r="B90" s="65" t="s">
        <v>361</v>
      </c>
      <c r="C90" s="66" t="s">
        <v>362</v>
      </c>
      <c r="D90" s="65" t="s">
        <v>7</v>
      </c>
      <c r="E90" s="148">
        <f>'ADIT (Flow-Through)'!E90-'ADIT (Normalized)'!E90</f>
        <v>0</v>
      </c>
      <c r="F90" s="147"/>
      <c r="G90" s="146">
        <f>'ADIT (Flow-Through)'!G90-'ADIT (Normalized)'!G90</f>
        <v>0</v>
      </c>
      <c r="H90" s="4">
        <f t="shared" si="5"/>
        <v>0</v>
      </c>
    </row>
    <row r="91" spans="1:8">
      <c r="A91" s="65" t="s">
        <v>326</v>
      </c>
      <c r="B91" s="65" t="s">
        <v>363</v>
      </c>
      <c r="C91" s="66" t="s">
        <v>364</v>
      </c>
      <c r="D91" s="65" t="s">
        <v>20</v>
      </c>
      <c r="E91" s="148">
        <f>'ADIT (Flow-Through)'!E91-'ADIT (Normalized)'!E91</f>
        <v>0</v>
      </c>
      <c r="F91" s="145" t="s">
        <v>187</v>
      </c>
      <c r="G91" s="146">
        <f>'ADIT (Flow-Through)'!G91-'ADIT (Normalized)'!G91</f>
        <v>-14559</v>
      </c>
      <c r="H91" s="4">
        <f t="shared" si="5"/>
        <v>-14559</v>
      </c>
    </row>
    <row r="92" spans="1:8">
      <c r="A92" s="37" t="s">
        <v>214</v>
      </c>
      <c r="B92" s="37" t="s">
        <v>307</v>
      </c>
      <c r="C92" s="38" t="s">
        <v>308</v>
      </c>
      <c r="D92" s="37" t="s">
        <v>15</v>
      </c>
      <c r="E92" s="144">
        <f>'ADIT (Flow-Through)'!E92-'ADIT (Normalized)'!E92</f>
        <v>0</v>
      </c>
      <c r="F92" s="147"/>
      <c r="G92" s="146">
        <f>'ADIT (Flow-Through)'!G92-'ADIT (Normalized)'!G92</f>
        <v>0</v>
      </c>
      <c r="H92" s="4">
        <f t="shared" si="5"/>
        <v>0</v>
      </c>
    </row>
    <row r="93" spans="1:8">
      <c r="A93" s="65" t="s">
        <v>326</v>
      </c>
      <c r="B93" s="65" t="s">
        <v>307</v>
      </c>
      <c r="C93" s="66" t="s">
        <v>365</v>
      </c>
      <c r="D93" s="65" t="s">
        <v>15</v>
      </c>
      <c r="E93" s="148">
        <f>'ADIT (Flow-Through)'!E93-'ADIT (Normalized)'!E93</f>
        <v>0</v>
      </c>
      <c r="F93" s="147"/>
      <c r="G93" s="146">
        <f>'ADIT (Flow-Through)'!G93-'ADIT (Normalized)'!G93</f>
        <v>0</v>
      </c>
      <c r="H93" s="4">
        <f t="shared" si="5"/>
        <v>0</v>
      </c>
    </row>
    <row r="94" spans="1:8">
      <c r="A94" s="65" t="s">
        <v>326</v>
      </c>
      <c r="B94" s="65" t="s">
        <v>366</v>
      </c>
      <c r="C94" s="66" t="s">
        <v>367</v>
      </c>
      <c r="D94" s="65" t="s">
        <v>20</v>
      </c>
      <c r="E94" s="148">
        <f>'ADIT (Flow-Through)'!E94-'ADIT (Normalized)'!E94</f>
        <v>0</v>
      </c>
      <c r="F94" s="147"/>
      <c r="G94" s="146">
        <f>'ADIT (Flow-Through)'!G94-'ADIT (Normalized)'!G94</f>
        <v>0</v>
      </c>
      <c r="H94" s="4">
        <f t="shared" si="5"/>
        <v>0</v>
      </c>
    </row>
    <row r="95" spans="1:8">
      <c r="A95" s="65" t="s">
        <v>326</v>
      </c>
      <c r="B95" s="65" t="s">
        <v>368</v>
      </c>
      <c r="C95" s="66" t="s">
        <v>369</v>
      </c>
      <c r="D95" s="65" t="s">
        <v>20</v>
      </c>
      <c r="E95" s="148">
        <f>'ADIT (Flow-Through)'!E95-'ADIT (Normalized)'!E95</f>
        <v>0</v>
      </c>
      <c r="F95" s="145" t="s">
        <v>192</v>
      </c>
      <c r="G95" s="146">
        <f>'ADIT (Flow-Through)'!G95-'ADIT (Normalized)'!G95</f>
        <v>-352575</v>
      </c>
      <c r="H95" s="4">
        <f t="shared" si="5"/>
        <v>-352575</v>
      </c>
    </row>
    <row r="96" spans="1:8">
      <c r="A96" s="65" t="s">
        <v>326</v>
      </c>
      <c r="B96" s="65" t="s">
        <v>370</v>
      </c>
      <c r="C96" s="66" t="s">
        <v>371</v>
      </c>
      <c r="D96" s="65" t="s">
        <v>20</v>
      </c>
      <c r="E96" s="148">
        <f>'ADIT (Flow-Through)'!E96-'ADIT (Normalized)'!E96</f>
        <v>0</v>
      </c>
      <c r="F96" s="145" t="s">
        <v>187</v>
      </c>
      <c r="G96" s="146">
        <f>'ADIT (Flow-Through)'!G96-'ADIT (Normalized)'!G96</f>
        <v>-479232</v>
      </c>
      <c r="H96" s="4">
        <f t="shared" si="5"/>
        <v>-479232</v>
      </c>
    </row>
    <row r="97" spans="1:8">
      <c r="A97" s="37" t="s">
        <v>312</v>
      </c>
      <c r="B97" s="37" t="s">
        <v>320</v>
      </c>
      <c r="C97" s="38" t="s">
        <v>321</v>
      </c>
      <c r="D97" s="37" t="s">
        <v>2</v>
      </c>
      <c r="E97" s="144">
        <f>'ADIT (Flow-Through)'!E97-'ADIT (Normalized)'!E97</f>
        <v>0</v>
      </c>
      <c r="F97" s="147"/>
      <c r="G97" s="146">
        <f>'ADIT (Flow-Through)'!G97-'ADIT (Normalized)'!G97</f>
        <v>0</v>
      </c>
      <c r="H97" s="4">
        <f t="shared" si="5"/>
        <v>0</v>
      </c>
    </row>
    <row r="98" spans="1:8">
      <c r="A98" s="37" t="s">
        <v>312</v>
      </c>
      <c r="B98" s="37" t="s">
        <v>322</v>
      </c>
      <c r="C98" s="38" t="s">
        <v>323</v>
      </c>
      <c r="D98" s="37" t="s">
        <v>2</v>
      </c>
      <c r="E98" s="144">
        <f>'ADIT (Flow-Through)'!E98-'ADIT (Normalized)'!E98</f>
        <v>0</v>
      </c>
      <c r="F98" s="147"/>
      <c r="G98" s="146">
        <f>'ADIT (Flow-Through)'!G98-'ADIT (Normalized)'!G98</f>
        <v>0</v>
      </c>
      <c r="H98" s="4">
        <f t="shared" si="5"/>
        <v>0</v>
      </c>
    </row>
    <row r="99" spans="1:8">
      <c r="A99" s="65" t="s">
        <v>326</v>
      </c>
      <c r="B99" s="65" t="s">
        <v>372</v>
      </c>
      <c r="C99" s="66" t="s">
        <v>373</v>
      </c>
      <c r="D99" s="65" t="s">
        <v>49</v>
      </c>
      <c r="E99" s="148">
        <f>'ADIT (Flow-Through)'!E99-'ADIT (Normalized)'!E99</f>
        <v>0</v>
      </c>
      <c r="F99" s="145" t="s">
        <v>202</v>
      </c>
      <c r="G99" s="146">
        <f>'ADIT (Flow-Through)'!G99-'ADIT (Normalized)'!G99</f>
        <v>-386866</v>
      </c>
      <c r="H99" s="4">
        <f t="shared" si="5"/>
        <v>-386866</v>
      </c>
    </row>
    <row r="100" spans="1:8">
      <c r="A100" s="37" t="s">
        <v>312</v>
      </c>
      <c r="B100" s="37" t="s">
        <v>324</v>
      </c>
      <c r="C100" s="38" t="s">
        <v>325</v>
      </c>
      <c r="D100" s="37" t="s">
        <v>2</v>
      </c>
      <c r="E100" s="144">
        <f>'ADIT (Flow-Through)'!E100-'ADIT (Normalized)'!E100</f>
        <v>0</v>
      </c>
      <c r="F100" s="147"/>
      <c r="G100" s="146">
        <f>'ADIT (Flow-Through)'!G100-'ADIT (Normalized)'!G100</f>
        <v>0</v>
      </c>
      <c r="H100" s="4">
        <f t="shared" si="5"/>
        <v>0</v>
      </c>
    </row>
    <row r="101" spans="1:8">
      <c r="A101" s="65" t="s">
        <v>326</v>
      </c>
      <c r="B101" s="65" t="s">
        <v>374</v>
      </c>
      <c r="C101" s="66" t="s">
        <v>375</v>
      </c>
      <c r="D101" s="65" t="s">
        <v>28</v>
      </c>
      <c r="E101" s="148">
        <f>'ADIT (Flow-Through)'!E101-'ADIT (Normalized)'!E101</f>
        <v>0</v>
      </c>
      <c r="F101" s="147"/>
      <c r="G101" s="146">
        <f>'ADIT (Flow-Through)'!G101-'ADIT (Normalized)'!G101</f>
        <v>0</v>
      </c>
      <c r="H101" s="4">
        <f t="shared" si="5"/>
        <v>0</v>
      </c>
    </row>
    <row r="102" spans="1:8">
      <c r="A102" s="158">
        <v>1901000</v>
      </c>
      <c r="B102" s="158" t="s">
        <v>180</v>
      </c>
      <c r="C102" s="38" t="s">
        <v>294</v>
      </c>
      <c r="D102" s="159" t="s">
        <v>15</v>
      </c>
      <c r="E102" s="160">
        <f>'ADIT (Flow-Through)'!E102-'ADIT (Normalized)'!E102</f>
        <v>0</v>
      </c>
      <c r="F102" s="161" t="s">
        <v>380</v>
      </c>
      <c r="G102" s="162">
        <f>'ADIT (Flow-Through)'!G102-'ADIT (Normalized)'!G102</f>
        <v>6501</v>
      </c>
      <c r="H102" s="5">
        <f t="shared" si="5"/>
        <v>6501</v>
      </c>
    </row>
    <row r="103" spans="1:8">
      <c r="A103" s="158">
        <v>2831000</v>
      </c>
      <c r="B103" s="158" t="s">
        <v>180</v>
      </c>
      <c r="C103" s="163" t="s">
        <v>204</v>
      </c>
      <c r="D103" s="159" t="s">
        <v>20</v>
      </c>
      <c r="E103" s="160">
        <f>'ADIT (Flow-Through)'!E103-'ADIT (Normalized)'!E103</f>
        <v>0</v>
      </c>
      <c r="F103" s="161" t="s">
        <v>205</v>
      </c>
      <c r="G103" s="162">
        <f>'ADIT (Flow-Through)'!G103-'ADIT (Normalized)'!G103</f>
        <v>6261915</v>
      </c>
      <c r="H103" s="5">
        <f t="shared" si="5"/>
        <v>6261915</v>
      </c>
    </row>
    <row r="104" spans="1:8">
      <c r="A104" s="164">
        <v>2831000</v>
      </c>
      <c r="B104" s="164" t="s">
        <v>180</v>
      </c>
      <c r="C104" s="165" t="s">
        <v>179</v>
      </c>
      <c r="D104" s="166" t="s">
        <v>20</v>
      </c>
      <c r="E104" s="167">
        <f>'ADIT (Flow-Through)'!E104-'ADIT (Normalized)'!E104</f>
        <v>0</v>
      </c>
      <c r="F104" s="168" t="s">
        <v>207</v>
      </c>
      <c r="G104" s="169">
        <f>'ADIT (Flow-Through)'!G104-'ADIT (Normalized)'!G104</f>
        <v>16648</v>
      </c>
      <c r="H104" s="9">
        <f t="shared" si="5"/>
        <v>16648</v>
      </c>
    </row>
    <row r="105" spans="1:8">
      <c r="A105" s="82">
        <v>2831000</v>
      </c>
      <c r="B105" s="82" t="s">
        <v>180</v>
      </c>
      <c r="C105" s="83" t="s">
        <v>382</v>
      </c>
      <c r="D105" s="84" t="s">
        <v>20</v>
      </c>
      <c r="E105" s="170">
        <f>'ADIT (Flow-Through)'!E105-'ADIT (Normalized)'!E105</f>
        <v>0</v>
      </c>
      <c r="F105" s="171" t="s">
        <v>383</v>
      </c>
      <c r="G105" s="172">
        <f>'ADIT (Flow-Through)'!G105-'ADIT (Normalized)'!G105</f>
        <v>-4573495</v>
      </c>
      <c r="H105" s="6">
        <f t="shared" si="5"/>
        <v>-4573495</v>
      </c>
    </row>
    <row r="106" spans="1:8">
      <c r="A106" s="152" t="s">
        <v>395</v>
      </c>
      <c r="B106" s="173"/>
      <c r="C106" s="174"/>
      <c r="D106" s="173"/>
      <c r="E106" s="154">
        <f>SUBTOTAL(9,E19:E105)</f>
        <v>0</v>
      </c>
      <c r="F106" s="155"/>
      <c r="G106" s="1">
        <f>SUBTOTAL(9,G19:G105)</f>
        <v>1042315</v>
      </c>
      <c r="H106" s="2">
        <f>SUBTOTAL(9,H19:H105)</f>
        <v>1042315</v>
      </c>
    </row>
    <row r="107" spans="1:8">
      <c r="A107" s="152" t="s">
        <v>396</v>
      </c>
      <c r="B107" s="173"/>
      <c r="C107" s="174"/>
      <c r="D107" s="173"/>
      <c r="E107" s="154">
        <f>SUBTOTAL(9,E6:E106)</f>
        <v>0</v>
      </c>
      <c r="F107" s="155"/>
      <c r="G107" s="1">
        <f>SUBTOTAL(9,G6:G106)</f>
        <v>1284663</v>
      </c>
      <c r="H107" s="2">
        <f>SUBTOTAL(9,H6:H106)</f>
        <v>1284663</v>
      </c>
    </row>
  </sheetData>
  <pageMargins left="0.75" right="0.75" top="0.75" bottom="0.75" header="0.5" footer="0.5"/>
  <pageSetup scale="52" orientation="portrait" r:id="rId1"/>
  <headerFooter>
    <oddHeader>&amp;L&amp;"Arial,Bold"&amp;10PacifiCorp
Rate Base Reductin for Accumulated Deferred Income Tax: VARIANCE</oddHeader>
    <oddFooter xml:space="preserve">&amp;L&amp;"Arial,Bold"&amp;10RATE BASE REDUCTION FOR ACCUMULATED DEFERRED INCOME TAX: VARIANCE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7"/>
  <sheetViews>
    <sheetView view="pageLayout" zoomScaleNormal="85" workbookViewId="0">
      <selection sqref="A1:XFD1048576"/>
    </sheetView>
  </sheetViews>
  <sheetFormatPr defaultRowHeight="12.75"/>
  <cols>
    <col min="1" max="2" width="15.7109375" style="10" customWidth="1"/>
    <col min="3" max="3" width="50.7109375" style="11" customWidth="1"/>
    <col min="4" max="4" width="15.7109375" style="10" customWidth="1"/>
    <col min="5" max="5" width="20.7109375" style="175" customWidth="1"/>
    <col min="6" max="6" width="5.7109375" style="175" customWidth="1"/>
    <col min="7" max="7" width="15.7109375" style="175" customWidth="1"/>
    <col min="8" max="8" width="20.7109375" style="175" customWidth="1"/>
    <col min="9" max="9" width="5.28515625" style="134" customWidth="1"/>
    <col min="10" max="10" width="6" style="134" customWidth="1"/>
    <col min="11" max="11" width="5.28515625" style="134" customWidth="1"/>
    <col min="12" max="12" width="6" style="134" customWidth="1"/>
    <col min="13" max="13" width="5.28515625" style="134" customWidth="1"/>
    <col min="14" max="14" width="6" style="134" customWidth="1"/>
    <col min="15" max="15" width="5.28515625" style="134" customWidth="1"/>
    <col min="16" max="16" width="6" style="134" customWidth="1"/>
    <col min="17" max="17" width="5.28515625" style="134" customWidth="1"/>
    <col min="18" max="18" width="6" style="134" customWidth="1"/>
    <col min="19" max="19" width="5.28515625" style="134" customWidth="1"/>
    <col min="20" max="20" width="6" style="134" customWidth="1"/>
    <col min="21" max="21" width="5.28515625" style="134" customWidth="1"/>
    <col min="22" max="22" width="6" style="134" customWidth="1"/>
    <col min="23" max="23" width="5.28515625" style="134" customWidth="1"/>
    <col min="24" max="24" width="6" style="134" customWidth="1"/>
    <col min="25" max="25" width="5.28515625" style="134" customWidth="1"/>
    <col min="26" max="26" width="6" style="134" customWidth="1"/>
    <col min="27" max="27" width="5.28515625" style="134" customWidth="1"/>
    <col min="28" max="28" width="6" style="134" customWidth="1"/>
    <col min="29" max="29" width="5.28515625" style="134" customWidth="1"/>
    <col min="30" max="30" width="6" style="134" customWidth="1"/>
    <col min="31" max="31" width="5.28515625" style="134" customWidth="1"/>
    <col min="32" max="32" width="6" style="134" customWidth="1"/>
    <col min="33" max="33" width="5.28515625" style="134" customWidth="1"/>
    <col min="34" max="34" width="6" style="134" customWidth="1"/>
    <col min="35" max="35" width="5.28515625" style="134" customWidth="1"/>
    <col min="36" max="36" width="6" style="134" customWidth="1"/>
    <col min="37" max="37" width="5.28515625" style="134" customWidth="1"/>
    <col min="38" max="38" width="6" style="134" customWidth="1"/>
    <col min="39" max="39" width="5.28515625" style="134" customWidth="1"/>
    <col min="40" max="40" width="6" style="134" customWidth="1"/>
    <col min="41" max="41" width="5.28515625" style="134" customWidth="1"/>
    <col min="42" max="42" width="6" style="134" customWidth="1"/>
    <col min="43" max="43" width="5.28515625" style="134" customWidth="1"/>
    <col min="44" max="44" width="6" style="134" customWidth="1"/>
    <col min="45" max="45" width="5.28515625" style="134" customWidth="1"/>
    <col min="46" max="46" width="6" style="134" customWidth="1"/>
    <col min="47" max="47" width="5.28515625" style="134" customWidth="1"/>
    <col min="48" max="48" width="8.140625" style="134" customWidth="1"/>
    <col min="49" max="49" width="6.85546875" style="134" customWidth="1"/>
    <col min="50" max="50" width="6" style="134" customWidth="1"/>
    <col min="51" max="51" width="5.28515625" style="134" customWidth="1"/>
    <col min="52" max="52" width="6" style="134" customWidth="1"/>
    <col min="53" max="53" width="5.28515625" style="134" customWidth="1"/>
    <col min="54" max="54" width="6" style="134" customWidth="1"/>
    <col min="55" max="55" width="5.28515625" style="134" customWidth="1"/>
    <col min="56" max="56" width="6" style="134" customWidth="1"/>
    <col min="57" max="57" width="5.28515625" style="134" customWidth="1"/>
    <col min="58" max="58" width="6" style="134" customWidth="1"/>
    <col min="59" max="59" width="5.28515625" style="134" customWidth="1"/>
    <col min="60" max="60" width="6" style="134" customWidth="1"/>
    <col min="61" max="61" width="5.28515625" style="134" customWidth="1"/>
    <col min="62" max="62" width="6" style="134" customWidth="1"/>
    <col min="63" max="63" width="5.28515625" style="134" customWidth="1"/>
    <col min="64" max="16384" width="9.140625" style="134"/>
  </cols>
  <sheetData>
    <row r="1" spans="1:8">
      <c r="E1" s="12" t="s">
        <v>210</v>
      </c>
      <c r="F1" s="12"/>
      <c r="G1" s="12"/>
      <c r="H1" s="12" t="s">
        <v>209</v>
      </c>
    </row>
    <row r="2" spans="1:8">
      <c r="E2" s="12" t="s">
        <v>376</v>
      </c>
      <c r="F2" s="12"/>
      <c r="G2" s="12"/>
      <c r="H2" s="12" t="s">
        <v>377</v>
      </c>
    </row>
    <row r="3" spans="1:8">
      <c r="A3" s="13"/>
      <c r="B3" s="14"/>
      <c r="C3" s="15"/>
      <c r="D3" s="14"/>
      <c r="E3" s="16" t="s">
        <v>212</v>
      </c>
      <c r="F3" s="17" t="s">
        <v>213</v>
      </c>
      <c r="G3" s="18"/>
      <c r="H3" s="16" t="s">
        <v>385</v>
      </c>
    </row>
    <row r="4" spans="1:8">
      <c r="A4" s="19" t="s">
        <v>0</v>
      </c>
      <c r="B4" s="20" t="s">
        <v>170</v>
      </c>
      <c r="C4" s="21"/>
      <c r="D4" s="19" t="s">
        <v>172</v>
      </c>
      <c r="E4" s="22"/>
      <c r="F4" s="135"/>
      <c r="G4" s="24"/>
      <c r="H4" s="22"/>
    </row>
    <row r="5" spans="1:8">
      <c r="A5" s="136" t="s">
        <v>171</v>
      </c>
      <c r="B5" s="137" t="s">
        <v>168</v>
      </c>
      <c r="C5" s="138" t="s">
        <v>169</v>
      </c>
      <c r="D5" s="136" t="s">
        <v>173</v>
      </c>
      <c r="E5" s="139" t="s">
        <v>181</v>
      </c>
      <c r="F5" s="29" t="s">
        <v>390</v>
      </c>
      <c r="G5" s="140"/>
      <c r="H5" s="139" t="s">
        <v>183</v>
      </c>
    </row>
    <row r="6" spans="1:8">
      <c r="A6" s="31" t="s">
        <v>312</v>
      </c>
      <c r="B6" s="31" t="s">
        <v>314</v>
      </c>
      <c r="C6" s="32" t="s">
        <v>315</v>
      </c>
      <c r="D6" s="31" t="s">
        <v>7</v>
      </c>
      <c r="E6" s="141">
        <v>-336597</v>
      </c>
      <c r="F6" s="142" t="s">
        <v>381</v>
      </c>
      <c r="G6" s="143">
        <v>336597</v>
      </c>
      <c r="H6" s="3">
        <f t="shared" ref="H6:H17" si="0">E6+G6</f>
        <v>0</v>
      </c>
    </row>
    <row r="7" spans="1:8">
      <c r="A7" s="37" t="s">
        <v>312</v>
      </c>
      <c r="B7" s="37" t="s">
        <v>316</v>
      </c>
      <c r="C7" s="38" t="s">
        <v>317</v>
      </c>
      <c r="D7" s="37" t="s">
        <v>313</v>
      </c>
      <c r="E7" s="144">
        <v>-127926774</v>
      </c>
      <c r="F7" s="145" t="s">
        <v>381</v>
      </c>
      <c r="G7" s="146">
        <v>127926774</v>
      </c>
      <c r="H7" s="4">
        <f t="shared" si="0"/>
        <v>0</v>
      </c>
    </row>
    <row r="8" spans="1:8">
      <c r="A8" s="37" t="s">
        <v>214</v>
      </c>
      <c r="B8" s="37" t="s">
        <v>305</v>
      </c>
      <c r="C8" s="38" t="s">
        <v>306</v>
      </c>
      <c r="D8" s="37" t="s">
        <v>15</v>
      </c>
      <c r="E8" s="144">
        <v>-242470</v>
      </c>
      <c r="F8" s="147"/>
      <c r="G8" s="146">
        <v>0</v>
      </c>
      <c r="H8" s="4">
        <f t="shared" si="0"/>
        <v>-242470</v>
      </c>
    </row>
    <row r="9" spans="1:8">
      <c r="A9" s="65" t="s">
        <v>326</v>
      </c>
      <c r="B9" s="65" t="s">
        <v>305</v>
      </c>
      <c r="C9" s="66" t="s">
        <v>306</v>
      </c>
      <c r="D9" s="65" t="s">
        <v>15</v>
      </c>
      <c r="E9" s="148">
        <v>-4637234</v>
      </c>
      <c r="F9" s="147"/>
      <c r="G9" s="146">
        <v>0</v>
      </c>
      <c r="H9" s="4">
        <f t="shared" si="0"/>
        <v>-4637234</v>
      </c>
    </row>
    <row r="10" spans="1:8">
      <c r="A10" s="37">
        <v>2821000</v>
      </c>
      <c r="B10" s="37" t="s">
        <v>180</v>
      </c>
      <c r="C10" s="46" t="s">
        <v>378</v>
      </c>
      <c r="D10" s="39" t="s">
        <v>20</v>
      </c>
      <c r="E10" s="144">
        <v>0</v>
      </c>
      <c r="F10" s="145" t="s">
        <v>381</v>
      </c>
      <c r="G10" s="146">
        <v>-138136570</v>
      </c>
      <c r="H10" s="4">
        <f t="shared" si="0"/>
        <v>-138136570</v>
      </c>
    </row>
    <row r="11" spans="1:8">
      <c r="A11" s="37">
        <v>2821000</v>
      </c>
      <c r="B11" s="37" t="s">
        <v>180</v>
      </c>
      <c r="C11" s="46" t="s">
        <v>188</v>
      </c>
      <c r="D11" s="39" t="s">
        <v>20</v>
      </c>
      <c r="E11" s="144">
        <v>0</v>
      </c>
      <c r="F11" s="145" t="s">
        <v>189</v>
      </c>
      <c r="G11" s="146">
        <v>1600912</v>
      </c>
      <c r="H11" s="4">
        <f t="shared" si="0"/>
        <v>1600912</v>
      </c>
    </row>
    <row r="12" spans="1:8">
      <c r="A12" s="37">
        <v>2821000</v>
      </c>
      <c r="B12" s="37" t="s">
        <v>180</v>
      </c>
      <c r="C12" s="46" t="s">
        <v>195</v>
      </c>
      <c r="D12" s="39" t="s">
        <v>49</v>
      </c>
      <c r="E12" s="144">
        <v>0</v>
      </c>
      <c r="F12" s="145" t="s">
        <v>194</v>
      </c>
      <c r="G12" s="146">
        <v>1572142</v>
      </c>
      <c r="H12" s="4">
        <f t="shared" si="0"/>
        <v>1572142</v>
      </c>
    </row>
    <row r="13" spans="1:8">
      <c r="A13" s="37">
        <v>2821000</v>
      </c>
      <c r="B13" s="37" t="s">
        <v>180</v>
      </c>
      <c r="C13" s="46" t="s">
        <v>196</v>
      </c>
      <c r="D13" s="39" t="s">
        <v>49</v>
      </c>
      <c r="E13" s="144">
        <v>0</v>
      </c>
      <c r="F13" s="145" t="s">
        <v>197</v>
      </c>
      <c r="G13" s="146">
        <v>-510417</v>
      </c>
      <c r="H13" s="4">
        <f t="shared" si="0"/>
        <v>-510417</v>
      </c>
    </row>
    <row r="14" spans="1:8">
      <c r="A14" s="37">
        <v>2821000</v>
      </c>
      <c r="B14" s="37" t="s">
        <v>180</v>
      </c>
      <c r="C14" s="46" t="s">
        <v>179</v>
      </c>
      <c r="D14" s="39" t="s">
        <v>20</v>
      </c>
      <c r="E14" s="144">
        <v>0</v>
      </c>
      <c r="F14" s="145" t="s">
        <v>207</v>
      </c>
      <c r="G14" s="146">
        <v>1095830</v>
      </c>
      <c r="H14" s="4">
        <f t="shared" si="0"/>
        <v>1095830</v>
      </c>
    </row>
    <row r="15" spans="1:8">
      <c r="A15" s="37">
        <v>2821000</v>
      </c>
      <c r="B15" s="37" t="s">
        <v>180</v>
      </c>
      <c r="C15" s="46" t="s">
        <v>389</v>
      </c>
      <c r="D15" s="39" t="s">
        <v>20</v>
      </c>
      <c r="E15" s="144">
        <v>0</v>
      </c>
      <c r="F15" s="145"/>
      <c r="G15" s="146">
        <v>0</v>
      </c>
      <c r="H15" s="4">
        <f t="shared" si="0"/>
        <v>0</v>
      </c>
    </row>
    <row r="16" spans="1:8">
      <c r="A16" s="37">
        <v>2821000</v>
      </c>
      <c r="B16" s="37" t="s">
        <v>180</v>
      </c>
      <c r="C16" s="46" t="s">
        <v>382</v>
      </c>
      <c r="D16" s="39" t="s">
        <v>388</v>
      </c>
      <c r="E16" s="144">
        <v>0</v>
      </c>
      <c r="F16" s="145"/>
      <c r="G16" s="146">
        <v>0</v>
      </c>
      <c r="H16" s="4">
        <f t="shared" ref="H16" si="1">E16+G16</f>
        <v>0</v>
      </c>
    </row>
    <row r="17" spans="1:8">
      <c r="A17" s="47">
        <v>2831000</v>
      </c>
      <c r="B17" s="47" t="s">
        <v>180</v>
      </c>
      <c r="C17" s="48" t="s">
        <v>397</v>
      </c>
      <c r="D17" s="49" t="s">
        <v>388</v>
      </c>
      <c r="E17" s="176">
        <v>0</v>
      </c>
      <c r="F17" s="150" t="s">
        <v>200</v>
      </c>
      <c r="G17" s="177">
        <v>-46890</v>
      </c>
      <c r="H17" s="8">
        <f t="shared" si="0"/>
        <v>-46890</v>
      </c>
    </row>
    <row r="18" spans="1:8">
      <c r="A18" s="152" t="s">
        <v>394</v>
      </c>
      <c r="B18" s="173"/>
      <c r="C18" s="174"/>
      <c r="D18" s="173"/>
      <c r="E18" s="154">
        <f>SUBTOTAL(9,E6:E17)</f>
        <v>-133143075</v>
      </c>
      <c r="F18" s="155"/>
      <c r="G18" s="1">
        <f>SUBTOTAL(9,G6:G17)</f>
        <v>-6161622</v>
      </c>
      <c r="H18" s="2">
        <f>SUBTOTAL(9,H6:H17)</f>
        <v>-139304697</v>
      </c>
    </row>
    <row r="19" spans="1:8">
      <c r="A19" s="31" t="s">
        <v>214</v>
      </c>
      <c r="B19" s="31" t="s">
        <v>215</v>
      </c>
      <c r="C19" s="32" t="s">
        <v>216</v>
      </c>
      <c r="D19" s="31" t="s">
        <v>2</v>
      </c>
      <c r="E19" s="141">
        <v>349402</v>
      </c>
      <c r="F19" s="142"/>
      <c r="G19" s="143">
        <v>0</v>
      </c>
      <c r="H19" s="3">
        <f t="shared" ref="H19:H50" si="2">E19+G19</f>
        <v>349402</v>
      </c>
    </row>
    <row r="20" spans="1:8">
      <c r="A20" s="37" t="s">
        <v>214</v>
      </c>
      <c r="B20" s="37" t="s">
        <v>217</v>
      </c>
      <c r="C20" s="38" t="s">
        <v>218</v>
      </c>
      <c r="D20" s="37" t="s">
        <v>49</v>
      </c>
      <c r="E20" s="144">
        <v>1763</v>
      </c>
      <c r="F20" s="147"/>
      <c r="G20" s="146">
        <v>0</v>
      </c>
      <c r="H20" s="4">
        <f t="shared" si="2"/>
        <v>1763</v>
      </c>
    </row>
    <row r="21" spans="1:8">
      <c r="A21" s="37" t="s">
        <v>214</v>
      </c>
      <c r="B21" s="37" t="s">
        <v>219</v>
      </c>
      <c r="C21" s="38" t="s">
        <v>220</v>
      </c>
      <c r="D21" s="37" t="s">
        <v>49</v>
      </c>
      <c r="E21" s="144">
        <v>12283</v>
      </c>
      <c r="F21" s="147"/>
      <c r="G21" s="146">
        <v>0</v>
      </c>
      <c r="H21" s="4">
        <f t="shared" si="2"/>
        <v>12283</v>
      </c>
    </row>
    <row r="22" spans="1:8">
      <c r="A22" s="37" t="s">
        <v>214</v>
      </c>
      <c r="B22" s="37" t="s">
        <v>221</v>
      </c>
      <c r="C22" s="38" t="s">
        <v>222</v>
      </c>
      <c r="D22" s="37" t="s">
        <v>15</v>
      </c>
      <c r="E22" s="144">
        <v>60968</v>
      </c>
      <c r="F22" s="147"/>
      <c r="G22" s="146">
        <v>0</v>
      </c>
      <c r="H22" s="4">
        <f t="shared" si="2"/>
        <v>60968</v>
      </c>
    </row>
    <row r="23" spans="1:8">
      <c r="A23" s="37" t="s">
        <v>214</v>
      </c>
      <c r="B23" s="37" t="s">
        <v>223</v>
      </c>
      <c r="C23" s="38" t="s">
        <v>224</v>
      </c>
      <c r="D23" s="37" t="s">
        <v>2</v>
      </c>
      <c r="E23" s="144">
        <v>128</v>
      </c>
      <c r="F23" s="147"/>
      <c r="G23" s="146">
        <v>0</v>
      </c>
      <c r="H23" s="4">
        <f t="shared" si="2"/>
        <v>128</v>
      </c>
    </row>
    <row r="24" spans="1:8">
      <c r="A24" s="37" t="s">
        <v>214</v>
      </c>
      <c r="B24" s="37" t="s">
        <v>225</v>
      </c>
      <c r="C24" s="38" t="s">
        <v>226</v>
      </c>
      <c r="D24" s="37" t="s">
        <v>2</v>
      </c>
      <c r="E24" s="144">
        <v>115247</v>
      </c>
      <c r="F24" s="147"/>
      <c r="G24" s="146">
        <v>0</v>
      </c>
      <c r="H24" s="4">
        <f t="shared" si="2"/>
        <v>115247</v>
      </c>
    </row>
    <row r="25" spans="1:8">
      <c r="A25" s="37" t="s">
        <v>214</v>
      </c>
      <c r="B25" s="37" t="s">
        <v>227</v>
      </c>
      <c r="C25" s="38" t="s">
        <v>228</v>
      </c>
      <c r="D25" s="37" t="s">
        <v>2</v>
      </c>
      <c r="E25" s="144">
        <v>328309</v>
      </c>
      <c r="F25" s="147"/>
      <c r="G25" s="146">
        <v>0</v>
      </c>
      <c r="H25" s="4">
        <f t="shared" si="2"/>
        <v>328309</v>
      </c>
    </row>
    <row r="26" spans="1:8">
      <c r="A26" s="37" t="s">
        <v>214</v>
      </c>
      <c r="B26" s="37" t="s">
        <v>229</v>
      </c>
      <c r="C26" s="38" t="s">
        <v>230</v>
      </c>
      <c r="D26" s="37" t="s">
        <v>2</v>
      </c>
      <c r="E26" s="144">
        <v>21769</v>
      </c>
      <c r="F26" s="147"/>
      <c r="G26" s="146">
        <v>0</v>
      </c>
      <c r="H26" s="4">
        <f t="shared" si="2"/>
        <v>21769</v>
      </c>
    </row>
    <row r="27" spans="1:8">
      <c r="A27" s="37" t="s">
        <v>214</v>
      </c>
      <c r="B27" s="37" t="s">
        <v>231</v>
      </c>
      <c r="C27" s="38" t="s">
        <v>232</v>
      </c>
      <c r="D27" s="37" t="s">
        <v>2</v>
      </c>
      <c r="E27" s="144">
        <v>67645</v>
      </c>
      <c r="F27" s="147"/>
      <c r="G27" s="146">
        <v>0</v>
      </c>
      <c r="H27" s="4">
        <f t="shared" si="2"/>
        <v>67645</v>
      </c>
    </row>
    <row r="28" spans="1:8">
      <c r="A28" s="37" t="s">
        <v>214</v>
      </c>
      <c r="B28" s="37" t="s">
        <v>233</v>
      </c>
      <c r="C28" s="38" t="s">
        <v>234</v>
      </c>
      <c r="D28" s="37" t="s">
        <v>2</v>
      </c>
      <c r="E28" s="144">
        <v>-6687</v>
      </c>
      <c r="F28" s="147"/>
      <c r="G28" s="146">
        <v>0</v>
      </c>
      <c r="H28" s="4">
        <f t="shared" si="2"/>
        <v>-6687</v>
      </c>
    </row>
    <row r="29" spans="1:8">
      <c r="A29" s="37" t="s">
        <v>214</v>
      </c>
      <c r="B29" s="37" t="s">
        <v>235</v>
      </c>
      <c r="C29" s="38" t="s">
        <v>236</v>
      </c>
      <c r="D29" s="37" t="s">
        <v>2</v>
      </c>
      <c r="E29" s="144">
        <v>1030739</v>
      </c>
      <c r="F29" s="147"/>
      <c r="G29" s="146">
        <v>0</v>
      </c>
      <c r="H29" s="4">
        <f t="shared" si="2"/>
        <v>1030739</v>
      </c>
    </row>
    <row r="30" spans="1:8">
      <c r="A30" s="37" t="s">
        <v>214</v>
      </c>
      <c r="B30" s="37" t="s">
        <v>237</v>
      </c>
      <c r="C30" s="38" t="s">
        <v>238</v>
      </c>
      <c r="D30" s="37" t="s">
        <v>7</v>
      </c>
      <c r="E30" s="144">
        <v>17562</v>
      </c>
      <c r="F30" s="147"/>
      <c r="G30" s="146">
        <v>0</v>
      </c>
      <c r="H30" s="4">
        <f t="shared" si="2"/>
        <v>17562</v>
      </c>
    </row>
    <row r="31" spans="1:8">
      <c r="A31" s="37" t="s">
        <v>214</v>
      </c>
      <c r="B31" s="37" t="s">
        <v>239</v>
      </c>
      <c r="C31" s="38" t="s">
        <v>240</v>
      </c>
      <c r="D31" s="37" t="s">
        <v>7</v>
      </c>
      <c r="E31" s="144">
        <v>108969</v>
      </c>
      <c r="F31" s="147"/>
      <c r="G31" s="146">
        <v>0</v>
      </c>
      <c r="H31" s="4">
        <f t="shared" si="2"/>
        <v>108969</v>
      </c>
    </row>
    <row r="32" spans="1:8">
      <c r="A32" s="37" t="s">
        <v>214</v>
      </c>
      <c r="B32" s="37" t="s">
        <v>241</v>
      </c>
      <c r="C32" s="38" t="s">
        <v>242</v>
      </c>
      <c r="D32" s="37" t="s">
        <v>48</v>
      </c>
      <c r="E32" s="144">
        <v>398515</v>
      </c>
      <c r="F32" s="147"/>
      <c r="G32" s="146">
        <v>0</v>
      </c>
      <c r="H32" s="4">
        <f t="shared" si="2"/>
        <v>398515</v>
      </c>
    </row>
    <row r="33" spans="1:8">
      <c r="A33" s="37" t="s">
        <v>214</v>
      </c>
      <c r="B33" s="37" t="s">
        <v>243</v>
      </c>
      <c r="C33" s="38" t="s">
        <v>244</v>
      </c>
      <c r="D33" s="37" t="s">
        <v>2</v>
      </c>
      <c r="E33" s="144">
        <v>237847</v>
      </c>
      <c r="F33" s="147"/>
      <c r="G33" s="146">
        <v>0</v>
      </c>
      <c r="H33" s="4">
        <f t="shared" si="2"/>
        <v>237847</v>
      </c>
    </row>
    <row r="34" spans="1:8">
      <c r="A34" s="37" t="s">
        <v>214</v>
      </c>
      <c r="B34" s="37" t="s">
        <v>245</v>
      </c>
      <c r="C34" s="38" t="s">
        <v>246</v>
      </c>
      <c r="D34" s="37" t="s">
        <v>49</v>
      </c>
      <c r="E34" s="144">
        <v>320802</v>
      </c>
      <c r="F34" s="147"/>
      <c r="G34" s="146">
        <v>0</v>
      </c>
      <c r="H34" s="4">
        <f t="shared" si="2"/>
        <v>320802</v>
      </c>
    </row>
    <row r="35" spans="1:8">
      <c r="A35" s="37" t="s">
        <v>214</v>
      </c>
      <c r="B35" s="37" t="s">
        <v>247</v>
      </c>
      <c r="C35" s="38" t="s">
        <v>248</v>
      </c>
      <c r="D35" s="37" t="s">
        <v>37</v>
      </c>
      <c r="E35" s="144">
        <v>46748</v>
      </c>
      <c r="F35" s="147"/>
      <c r="G35" s="146">
        <v>0</v>
      </c>
      <c r="H35" s="4">
        <f t="shared" si="2"/>
        <v>46748</v>
      </c>
    </row>
    <row r="36" spans="1:8">
      <c r="A36" s="37" t="s">
        <v>214</v>
      </c>
      <c r="B36" s="37" t="s">
        <v>249</v>
      </c>
      <c r="C36" s="38" t="s">
        <v>250</v>
      </c>
      <c r="D36" s="37" t="s">
        <v>2</v>
      </c>
      <c r="E36" s="144">
        <v>555303</v>
      </c>
      <c r="F36" s="147"/>
      <c r="G36" s="146">
        <v>0</v>
      </c>
      <c r="H36" s="4">
        <f t="shared" si="2"/>
        <v>555303</v>
      </c>
    </row>
    <row r="37" spans="1:8">
      <c r="A37" s="37" t="s">
        <v>214</v>
      </c>
      <c r="B37" s="37" t="s">
        <v>251</v>
      </c>
      <c r="C37" s="38" t="s">
        <v>252</v>
      </c>
      <c r="D37" s="37" t="s">
        <v>2</v>
      </c>
      <c r="E37" s="144">
        <v>161473</v>
      </c>
      <c r="F37" s="147"/>
      <c r="G37" s="146">
        <v>0</v>
      </c>
      <c r="H37" s="4">
        <f t="shared" si="2"/>
        <v>161473</v>
      </c>
    </row>
    <row r="38" spans="1:8">
      <c r="A38" s="37" t="s">
        <v>214</v>
      </c>
      <c r="B38" s="37" t="s">
        <v>253</v>
      </c>
      <c r="C38" s="38" t="s">
        <v>254</v>
      </c>
      <c r="D38" s="37" t="s">
        <v>75</v>
      </c>
      <c r="E38" s="144">
        <v>6</v>
      </c>
      <c r="F38" s="147"/>
      <c r="G38" s="146">
        <v>0</v>
      </c>
      <c r="H38" s="4">
        <f t="shared" si="2"/>
        <v>6</v>
      </c>
    </row>
    <row r="39" spans="1:8">
      <c r="A39" s="37" t="s">
        <v>214</v>
      </c>
      <c r="B39" s="37" t="s">
        <v>255</v>
      </c>
      <c r="C39" s="38" t="s">
        <v>256</v>
      </c>
      <c r="D39" s="37" t="s">
        <v>2</v>
      </c>
      <c r="E39" s="144">
        <v>28884</v>
      </c>
      <c r="F39" s="147"/>
      <c r="G39" s="146">
        <v>0</v>
      </c>
      <c r="H39" s="4">
        <f t="shared" si="2"/>
        <v>28884</v>
      </c>
    </row>
    <row r="40" spans="1:8">
      <c r="A40" s="37" t="s">
        <v>214</v>
      </c>
      <c r="B40" s="37" t="s">
        <v>257</v>
      </c>
      <c r="C40" s="38" t="s">
        <v>258</v>
      </c>
      <c r="D40" s="37" t="s">
        <v>2</v>
      </c>
      <c r="E40" s="144">
        <v>127380</v>
      </c>
      <c r="F40" s="147"/>
      <c r="G40" s="146">
        <v>0</v>
      </c>
      <c r="H40" s="4">
        <f t="shared" si="2"/>
        <v>127380</v>
      </c>
    </row>
    <row r="41" spans="1:8">
      <c r="A41" s="37" t="s">
        <v>214</v>
      </c>
      <c r="B41" s="37" t="s">
        <v>259</v>
      </c>
      <c r="C41" s="38" t="s">
        <v>260</v>
      </c>
      <c r="D41" s="37" t="s">
        <v>69</v>
      </c>
      <c r="E41" s="144">
        <v>6201</v>
      </c>
      <c r="F41" s="147"/>
      <c r="G41" s="146">
        <v>0</v>
      </c>
      <c r="H41" s="4">
        <f t="shared" si="2"/>
        <v>6201</v>
      </c>
    </row>
    <row r="42" spans="1:8">
      <c r="A42" s="37" t="s">
        <v>214</v>
      </c>
      <c r="B42" s="37" t="s">
        <v>261</v>
      </c>
      <c r="C42" s="38" t="s">
        <v>262</v>
      </c>
      <c r="D42" s="37" t="s">
        <v>2</v>
      </c>
      <c r="E42" s="144">
        <v>-76958</v>
      </c>
      <c r="F42" s="145"/>
      <c r="G42" s="146">
        <v>0</v>
      </c>
      <c r="H42" s="4">
        <f t="shared" si="2"/>
        <v>-76958</v>
      </c>
    </row>
    <row r="43" spans="1:8">
      <c r="A43" s="37" t="s">
        <v>214</v>
      </c>
      <c r="B43" s="37" t="s">
        <v>263</v>
      </c>
      <c r="C43" s="38" t="s">
        <v>264</v>
      </c>
      <c r="D43" s="37" t="s">
        <v>2</v>
      </c>
      <c r="E43" s="144">
        <v>264622</v>
      </c>
      <c r="F43" s="147"/>
      <c r="G43" s="146">
        <v>0</v>
      </c>
      <c r="H43" s="4">
        <f t="shared" si="2"/>
        <v>264622</v>
      </c>
    </row>
    <row r="44" spans="1:8">
      <c r="A44" s="37" t="s">
        <v>214</v>
      </c>
      <c r="B44" s="37" t="s">
        <v>265</v>
      </c>
      <c r="C44" s="38" t="s">
        <v>266</v>
      </c>
      <c r="D44" s="37" t="s">
        <v>7</v>
      </c>
      <c r="E44" s="144">
        <v>1603</v>
      </c>
      <c r="F44" s="147"/>
      <c r="G44" s="146">
        <v>0</v>
      </c>
      <c r="H44" s="4">
        <f t="shared" si="2"/>
        <v>1603</v>
      </c>
    </row>
    <row r="45" spans="1:8">
      <c r="A45" s="37" t="s">
        <v>214</v>
      </c>
      <c r="B45" s="37" t="s">
        <v>267</v>
      </c>
      <c r="C45" s="38" t="s">
        <v>268</v>
      </c>
      <c r="D45" s="37" t="s">
        <v>2</v>
      </c>
      <c r="E45" s="144">
        <v>21904</v>
      </c>
      <c r="F45" s="145"/>
      <c r="G45" s="146">
        <v>0</v>
      </c>
      <c r="H45" s="4">
        <f t="shared" si="2"/>
        <v>21904</v>
      </c>
    </row>
    <row r="46" spans="1:8">
      <c r="A46" s="37" t="s">
        <v>214</v>
      </c>
      <c r="B46" s="37" t="s">
        <v>269</v>
      </c>
      <c r="C46" s="38" t="s">
        <v>270</v>
      </c>
      <c r="D46" s="37" t="s">
        <v>28</v>
      </c>
      <c r="E46" s="144">
        <v>281830</v>
      </c>
      <c r="F46" s="147"/>
      <c r="G46" s="146">
        <v>0</v>
      </c>
      <c r="H46" s="4">
        <f t="shared" si="2"/>
        <v>281830</v>
      </c>
    </row>
    <row r="47" spans="1:8">
      <c r="A47" s="37" t="s">
        <v>214</v>
      </c>
      <c r="B47" s="37" t="s">
        <v>271</v>
      </c>
      <c r="C47" s="38" t="s">
        <v>272</v>
      </c>
      <c r="D47" s="37" t="s">
        <v>49</v>
      </c>
      <c r="E47" s="144">
        <v>158181</v>
      </c>
      <c r="F47" s="147"/>
      <c r="G47" s="146">
        <v>0</v>
      </c>
      <c r="H47" s="4">
        <f t="shared" si="2"/>
        <v>158181</v>
      </c>
    </row>
    <row r="48" spans="1:8">
      <c r="A48" s="37" t="s">
        <v>214</v>
      </c>
      <c r="B48" s="37" t="s">
        <v>273</v>
      </c>
      <c r="C48" s="38" t="s">
        <v>274</v>
      </c>
      <c r="D48" s="37" t="s">
        <v>4</v>
      </c>
      <c r="E48" s="144">
        <v>58496</v>
      </c>
      <c r="F48" s="147"/>
      <c r="G48" s="146">
        <v>0</v>
      </c>
      <c r="H48" s="4">
        <f t="shared" si="2"/>
        <v>58496</v>
      </c>
    </row>
    <row r="49" spans="1:8">
      <c r="A49" s="37" t="s">
        <v>214</v>
      </c>
      <c r="B49" s="37" t="s">
        <v>275</v>
      </c>
      <c r="C49" s="38" t="s">
        <v>276</v>
      </c>
      <c r="D49" s="37" t="s">
        <v>75</v>
      </c>
      <c r="E49" s="144">
        <v>134363</v>
      </c>
      <c r="F49" s="145"/>
      <c r="G49" s="146">
        <v>0</v>
      </c>
      <c r="H49" s="4">
        <f t="shared" si="2"/>
        <v>134363</v>
      </c>
    </row>
    <row r="50" spans="1:8">
      <c r="A50" s="37" t="s">
        <v>214</v>
      </c>
      <c r="B50" s="37" t="s">
        <v>277</v>
      </c>
      <c r="C50" s="38" t="s">
        <v>278</v>
      </c>
      <c r="D50" s="37" t="s">
        <v>20</v>
      </c>
      <c r="E50" s="144">
        <v>43335</v>
      </c>
      <c r="F50" s="145"/>
      <c r="G50" s="146">
        <v>0</v>
      </c>
      <c r="H50" s="4">
        <f t="shared" si="2"/>
        <v>43335</v>
      </c>
    </row>
    <row r="51" spans="1:8">
      <c r="A51" s="37" t="s">
        <v>214</v>
      </c>
      <c r="B51" s="37" t="s">
        <v>279</v>
      </c>
      <c r="C51" s="38" t="s">
        <v>280</v>
      </c>
      <c r="D51" s="37" t="s">
        <v>2</v>
      </c>
      <c r="E51" s="144">
        <v>75104</v>
      </c>
      <c r="F51" s="147"/>
      <c r="G51" s="146">
        <v>0</v>
      </c>
      <c r="H51" s="4">
        <f t="shared" ref="H51:H82" si="3">E51+G51</f>
        <v>75104</v>
      </c>
    </row>
    <row r="52" spans="1:8">
      <c r="A52" s="37" t="s">
        <v>214</v>
      </c>
      <c r="B52" s="37" t="s">
        <v>281</v>
      </c>
      <c r="C52" s="38" t="s">
        <v>282</v>
      </c>
      <c r="D52" s="37" t="s">
        <v>2</v>
      </c>
      <c r="E52" s="144">
        <v>52318</v>
      </c>
      <c r="F52" s="147"/>
      <c r="G52" s="146">
        <v>0</v>
      </c>
      <c r="H52" s="4">
        <f t="shared" si="3"/>
        <v>52318</v>
      </c>
    </row>
    <row r="53" spans="1:8">
      <c r="A53" s="37" t="s">
        <v>214</v>
      </c>
      <c r="B53" s="37" t="s">
        <v>283</v>
      </c>
      <c r="C53" s="38" t="s">
        <v>284</v>
      </c>
      <c r="D53" s="37" t="s">
        <v>2</v>
      </c>
      <c r="E53" s="144">
        <v>19051</v>
      </c>
      <c r="F53" s="145"/>
      <c r="G53" s="146">
        <v>0</v>
      </c>
      <c r="H53" s="4">
        <f t="shared" si="3"/>
        <v>19051</v>
      </c>
    </row>
    <row r="54" spans="1:8">
      <c r="A54" s="37" t="s">
        <v>214</v>
      </c>
      <c r="B54" s="37" t="s">
        <v>285</v>
      </c>
      <c r="C54" s="38" t="s">
        <v>286</v>
      </c>
      <c r="D54" s="37" t="s">
        <v>20</v>
      </c>
      <c r="E54" s="144">
        <v>1664</v>
      </c>
      <c r="F54" s="147"/>
      <c r="G54" s="146">
        <v>0</v>
      </c>
      <c r="H54" s="4">
        <f t="shared" si="3"/>
        <v>1664</v>
      </c>
    </row>
    <row r="55" spans="1:8">
      <c r="A55" s="37" t="s">
        <v>214</v>
      </c>
      <c r="B55" s="37" t="s">
        <v>287</v>
      </c>
      <c r="C55" s="38" t="s">
        <v>288</v>
      </c>
      <c r="D55" s="37" t="s">
        <v>28</v>
      </c>
      <c r="E55" s="144">
        <v>163316</v>
      </c>
      <c r="F55" s="147"/>
      <c r="G55" s="146">
        <v>0</v>
      </c>
      <c r="H55" s="4">
        <f t="shared" si="3"/>
        <v>163316</v>
      </c>
    </row>
    <row r="56" spans="1:8">
      <c r="A56" s="37" t="s">
        <v>326</v>
      </c>
      <c r="B56" s="37" t="s">
        <v>327</v>
      </c>
      <c r="C56" s="38" t="s">
        <v>328</v>
      </c>
      <c r="D56" s="37" t="s">
        <v>20</v>
      </c>
      <c r="E56" s="144">
        <v>-2257541</v>
      </c>
      <c r="F56" s="145"/>
      <c r="G56" s="146">
        <v>0</v>
      </c>
      <c r="H56" s="4">
        <f t="shared" si="3"/>
        <v>-2257541</v>
      </c>
    </row>
    <row r="57" spans="1:8">
      <c r="A57" s="37" t="s">
        <v>326</v>
      </c>
      <c r="B57" s="37" t="s">
        <v>329</v>
      </c>
      <c r="C57" s="38" t="s">
        <v>330</v>
      </c>
      <c r="D57" s="37" t="s">
        <v>2</v>
      </c>
      <c r="E57" s="144">
        <v>-57865</v>
      </c>
      <c r="F57" s="147"/>
      <c r="G57" s="146">
        <v>0</v>
      </c>
      <c r="H57" s="4">
        <f t="shared" si="3"/>
        <v>-57865</v>
      </c>
    </row>
    <row r="58" spans="1:8">
      <c r="A58" s="37" t="s">
        <v>326</v>
      </c>
      <c r="B58" s="37" t="s">
        <v>331</v>
      </c>
      <c r="C58" s="38" t="s">
        <v>332</v>
      </c>
      <c r="D58" s="37" t="s">
        <v>20</v>
      </c>
      <c r="E58" s="144">
        <v>1187206</v>
      </c>
      <c r="F58" s="147"/>
      <c r="G58" s="146">
        <v>0</v>
      </c>
      <c r="H58" s="4">
        <f t="shared" si="3"/>
        <v>1187206</v>
      </c>
    </row>
    <row r="59" spans="1:8">
      <c r="A59" s="37" t="s">
        <v>326</v>
      </c>
      <c r="B59" s="37" t="s">
        <v>333</v>
      </c>
      <c r="C59" s="38" t="s">
        <v>334</v>
      </c>
      <c r="D59" s="37" t="s">
        <v>20</v>
      </c>
      <c r="E59" s="144">
        <v>165366</v>
      </c>
      <c r="F59" s="145"/>
      <c r="G59" s="146">
        <v>0</v>
      </c>
      <c r="H59" s="4">
        <f t="shared" si="3"/>
        <v>165366</v>
      </c>
    </row>
    <row r="60" spans="1:8">
      <c r="A60" s="65" t="s">
        <v>326</v>
      </c>
      <c r="B60" s="65" t="s">
        <v>335</v>
      </c>
      <c r="C60" s="66" t="s">
        <v>336</v>
      </c>
      <c r="D60" s="65" t="s">
        <v>75</v>
      </c>
      <c r="E60" s="148">
        <v>33912</v>
      </c>
      <c r="F60" s="145"/>
      <c r="G60" s="146">
        <v>0</v>
      </c>
      <c r="H60" s="4">
        <f t="shared" si="3"/>
        <v>33912</v>
      </c>
    </row>
    <row r="61" spans="1:8">
      <c r="A61" s="65" t="s">
        <v>326</v>
      </c>
      <c r="B61" s="65" t="s">
        <v>337</v>
      </c>
      <c r="C61" s="66" t="s">
        <v>338</v>
      </c>
      <c r="D61" s="65" t="s">
        <v>2</v>
      </c>
      <c r="E61" s="148">
        <v>-472406</v>
      </c>
      <c r="F61" s="145"/>
      <c r="G61" s="146">
        <v>0</v>
      </c>
      <c r="H61" s="4">
        <f t="shared" si="3"/>
        <v>-472406</v>
      </c>
    </row>
    <row r="62" spans="1:8">
      <c r="A62" s="65" t="s">
        <v>326</v>
      </c>
      <c r="B62" s="65" t="s">
        <v>339</v>
      </c>
      <c r="C62" s="66" t="s">
        <v>340</v>
      </c>
      <c r="D62" s="65" t="s">
        <v>2</v>
      </c>
      <c r="E62" s="148">
        <v>710431</v>
      </c>
      <c r="F62" s="145"/>
      <c r="G62" s="146">
        <v>0</v>
      </c>
      <c r="H62" s="4">
        <f t="shared" si="3"/>
        <v>710431</v>
      </c>
    </row>
    <row r="63" spans="1:8">
      <c r="A63" s="65" t="s">
        <v>326</v>
      </c>
      <c r="B63" s="65" t="s">
        <v>341</v>
      </c>
      <c r="C63" s="66" t="s">
        <v>342</v>
      </c>
      <c r="D63" s="65" t="s">
        <v>7</v>
      </c>
      <c r="E63" s="148">
        <v>-361534</v>
      </c>
      <c r="F63" s="145"/>
      <c r="G63" s="146">
        <v>0</v>
      </c>
      <c r="H63" s="4">
        <f t="shared" si="3"/>
        <v>-361534</v>
      </c>
    </row>
    <row r="64" spans="1:8">
      <c r="A64" s="65" t="s">
        <v>326</v>
      </c>
      <c r="B64" s="65" t="s">
        <v>343</v>
      </c>
      <c r="C64" s="66" t="s">
        <v>344</v>
      </c>
      <c r="D64" s="65" t="s">
        <v>20</v>
      </c>
      <c r="E64" s="148">
        <v>-238507</v>
      </c>
      <c r="F64" s="145"/>
      <c r="G64" s="146">
        <v>0</v>
      </c>
      <c r="H64" s="4">
        <f t="shared" si="3"/>
        <v>-238507</v>
      </c>
    </row>
    <row r="65" spans="1:8">
      <c r="A65" s="65" t="s">
        <v>326</v>
      </c>
      <c r="B65" s="65" t="s">
        <v>345</v>
      </c>
      <c r="C65" s="66" t="s">
        <v>346</v>
      </c>
      <c r="D65" s="65" t="s">
        <v>28</v>
      </c>
      <c r="E65" s="148">
        <v>-56228</v>
      </c>
      <c r="F65" s="145"/>
      <c r="G65" s="146">
        <v>0</v>
      </c>
      <c r="H65" s="4">
        <f t="shared" si="3"/>
        <v>-56228</v>
      </c>
    </row>
    <row r="66" spans="1:8">
      <c r="A66" s="65" t="s">
        <v>326</v>
      </c>
      <c r="B66" s="65" t="s">
        <v>347</v>
      </c>
      <c r="C66" s="66" t="s">
        <v>348</v>
      </c>
      <c r="D66" s="65" t="s">
        <v>49</v>
      </c>
      <c r="E66" s="148">
        <v>-290</v>
      </c>
      <c r="F66" s="145"/>
      <c r="G66" s="146">
        <v>0</v>
      </c>
      <c r="H66" s="4">
        <f t="shared" si="3"/>
        <v>-290</v>
      </c>
    </row>
    <row r="67" spans="1:8">
      <c r="A67" s="65" t="s">
        <v>326</v>
      </c>
      <c r="B67" s="65" t="s">
        <v>349</v>
      </c>
      <c r="C67" s="66" t="s">
        <v>350</v>
      </c>
      <c r="D67" s="65" t="s">
        <v>49</v>
      </c>
      <c r="E67" s="148">
        <v>-104120</v>
      </c>
      <c r="F67" s="145"/>
      <c r="G67" s="146">
        <v>0</v>
      </c>
      <c r="H67" s="4">
        <f t="shared" si="3"/>
        <v>-104120</v>
      </c>
    </row>
    <row r="68" spans="1:8">
      <c r="A68" s="65" t="s">
        <v>326</v>
      </c>
      <c r="B68" s="65" t="s">
        <v>351</v>
      </c>
      <c r="C68" s="66" t="s">
        <v>352</v>
      </c>
      <c r="D68" s="65" t="s">
        <v>49</v>
      </c>
      <c r="E68" s="148">
        <v>-396374</v>
      </c>
      <c r="F68" s="145"/>
      <c r="G68" s="146">
        <v>0</v>
      </c>
      <c r="H68" s="4">
        <f t="shared" si="3"/>
        <v>-396374</v>
      </c>
    </row>
    <row r="69" spans="1:8">
      <c r="A69" s="65" t="s">
        <v>326</v>
      </c>
      <c r="B69" s="65" t="s">
        <v>353</v>
      </c>
      <c r="C69" s="66" t="s">
        <v>354</v>
      </c>
      <c r="D69" s="65" t="s">
        <v>2</v>
      </c>
      <c r="E69" s="148">
        <v>-67930</v>
      </c>
      <c r="F69" s="145"/>
      <c r="G69" s="146">
        <v>0</v>
      </c>
      <c r="H69" s="4">
        <f t="shared" si="3"/>
        <v>-67930</v>
      </c>
    </row>
    <row r="70" spans="1:8">
      <c r="A70" s="65" t="s">
        <v>326</v>
      </c>
      <c r="B70" s="65" t="s">
        <v>355</v>
      </c>
      <c r="C70" s="66" t="s">
        <v>356</v>
      </c>
      <c r="D70" s="65" t="s">
        <v>18</v>
      </c>
      <c r="E70" s="148">
        <v>-452731</v>
      </c>
      <c r="F70" s="147"/>
      <c r="G70" s="146">
        <v>0</v>
      </c>
      <c r="H70" s="4">
        <f t="shared" si="3"/>
        <v>-452731</v>
      </c>
    </row>
    <row r="71" spans="1:8">
      <c r="A71" s="37" t="s">
        <v>214</v>
      </c>
      <c r="B71" s="37" t="s">
        <v>289</v>
      </c>
      <c r="C71" s="38" t="s">
        <v>290</v>
      </c>
      <c r="D71" s="37" t="s">
        <v>15</v>
      </c>
      <c r="E71" s="144">
        <v>19301</v>
      </c>
      <c r="F71" s="147"/>
      <c r="G71" s="146">
        <v>0</v>
      </c>
      <c r="H71" s="4">
        <f t="shared" si="3"/>
        <v>19301</v>
      </c>
    </row>
    <row r="72" spans="1:8">
      <c r="A72" s="65" t="s">
        <v>326</v>
      </c>
      <c r="B72" s="65" t="s">
        <v>289</v>
      </c>
      <c r="C72" s="66" t="s">
        <v>357</v>
      </c>
      <c r="D72" s="65" t="s">
        <v>15</v>
      </c>
      <c r="E72" s="148">
        <v>451294</v>
      </c>
      <c r="F72" s="147"/>
      <c r="G72" s="146">
        <v>0</v>
      </c>
      <c r="H72" s="4">
        <f t="shared" si="3"/>
        <v>451294</v>
      </c>
    </row>
    <row r="73" spans="1:8">
      <c r="A73" s="37" t="s">
        <v>312</v>
      </c>
      <c r="B73" s="37" t="s">
        <v>318</v>
      </c>
      <c r="C73" s="38" t="s">
        <v>319</v>
      </c>
      <c r="D73" s="37" t="s">
        <v>2</v>
      </c>
      <c r="E73" s="144">
        <v>58730</v>
      </c>
      <c r="F73" s="147"/>
      <c r="G73" s="146">
        <v>0</v>
      </c>
      <c r="H73" s="4">
        <f t="shared" si="3"/>
        <v>58730</v>
      </c>
    </row>
    <row r="74" spans="1:8">
      <c r="A74" s="37" t="s">
        <v>309</v>
      </c>
      <c r="B74" s="37" t="s">
        <v>310</v>
      </c>
      <c r="C74" s="38" t="s">
        <v>311</v>
      </c>
      <c r="D74" s="37" t="s">
        <v>2</v>
      </c>
      <c r="E74" s="144">
        <v>-409536</v>
      </c>
      <c r="F74" s="147"/>
      <c r="G74" s="146">
        <v>0</v>
      </c>
      <c r="H74" s="4">
        <f t="shared" si="3"/>
        <v>-409536</v>
      </c>
    </row>
    <row r="75" spans="1:8">
      <c r="A75" s="37" t="s">
        <v>214</v>
      </c>
      <c r="B75" s="37" t="s">
        <v>291</v>
      </c>
      <c r="C75" s="38" t="s">
        <v>292</v>
      </c>
      <c r="D75" s="37" t="s">
        <v>15</v>
      </c>
      <c r="E75" s="144">
        <v>16312</v>
      </c>
      <c r="F75" s="147"/>
      <c r="G75" s="146">
        <v>0</v>
      </c>
      <c r="H75" s="4">
        <f t="shared" si="3"/>
        <v>16312</v>
      </c>
    </row>
    <row r="76" spans="1:8">
      <c r="A76" s="65" t="s">
        <v>326</v>
      </c>
      <c r="B76" s="65" t="s">
        <v>291</v>
      </c>
      <c r="C76" s="66" t="s">
        <v>292</v>
      </c>
      <c r="D76" s="65" t="s">
        <v>15</v>
      </c>
      <c r="E76" s="148">
        <v>16401</v>
      </c>
      <c r="F76" s="147"/>
      <c r="G76" s="146">
        <v>0</v>
      </c>
      <c r="H76" s="4">
        <f t="shared" si="3"/>
        <v>16401</v>
      </c>
    </row>
    <row r="77" spans="1:8">
      <c r="A77" s="65" t="s">
        <v>326</v>
      </c>
      <c r="B77" s="65" t="s">
        <v>358</v>
      </c>
      <c r="C77" s="66" t="s">
        <v>359</v>
      </c>
      <c r="D77" s="65" t="s">
        <v>25</v>
      </c>
      <c r="E77" s="148">
        <v>-1147777</v>
      </c>
      <c r="F77" s="145"/>
      <c r="G77" s="146">
        <v>0</v>
      </c>
      <c r="H77" s="4">
        <f t="shared" si="3"/>
        <v>-1147777</v>
      </c>
    </row>
    <row r="78" spans="1:8">
      <c r="A78" s="37" t="s">
        <v>214</v>
      </c>
      <c r="B78" s="37" t="s">
        <v>293</v>
      </c>
      <c r="C78" s="38" t="s">
        <v>294</v>
      </c>
      <c r="D78" s="37" t="s">
        <v>28</v>
      </c>
      <c r="E78" s="144">
        <v>-2402</v>
      </c>
      <c r="F78" s="145"/>
      <c r="G78" s="146">
        <v>0</v>
      </c>
      <c r="H78" s="4">
        <f t="shared" si="3"/>
        <v>-2402</v>
      </c>
    </row>
    <row r="79" spans="1:8">
      <c r="A79" s="65" t="s">
        <v>326</v>
      </c>
      <c r="B79" s="65" t="s">
        <v>293</v>
      </c>
      <c r="C79" s="66" t="s">
        <v>360</v>
      </c>
      <c r="D79" s="65" t="s">
        <v>15</v>
      </c>
      <c r="E79" s="148">
        <v>-104731</v>
      </c>
      <c r="F79" s="147"/>
      <c r="G79" s="146">
        <v>0</v>
      </c>
      <c r="H79" s="4">
        <f t="shared" si="3"/>
        <v>-104731</v>
      </c>
    </row>
    <row r="80" spans="1:8">
      <c r="A80" s="37" t="s">
        <v>214</v>
      </c>
      <c r="B80" s="37" t="s">
        <v>295</v>
      </c>
      <c r="C80" s="38" t="s">
        <v>296</v>
      </c>
      <c r="D80" s="37" t="s">
        <v>15</v>
      </c>
      <c r="E80" s="144">
        <v>-12734</v>
      </c>
      <c r="F80" s="147"/>
      <c r="G80" s="146">
        <v>0</v>
      </c>
      <c r="H80" s="4">
        <f t="shared" si="3"/>
        <v>-12734</v>
      </c>
    </row>
    <row r="81" spans="1:8">
      <c r="A81" s="65" t="s">
        <v>326</v>
      </c>
      <c r="B81" s="65" t="s">
        <v>295</v>
      </c>
      <c r="C81" s="66" t="s">
        <v>296</v>
      </c>
      <c r="D81" s="65" t="s">
        <v>15</v>
      </c>
      <c r="E81" s="148">
        <v>-3010</v>
      </c>
      <c r="F81" s="147"/>
      <c r="G81" s="146">
        <v>0</v>
      </c>
      <c r="H81" s="4">
        <f t="shared" si="3"/>
        <v>-3010</v>
      </c>
    </row>
    <row r="82" spans="1:8">
      <c r="A82" s="37" t="s">
        <v>214</v>
      </c>
      <c r="B82" s="37" t="s">
        <v>297</v>
      </c>
      <c r="C82" s="38" t="s">
        <v>298</v>
      </c>
      <c r="D82" s="37" t="s">
        <v>15</v>
      </c>
      <c r="E82" s="144">
        <v>1863</v>
      </c>
      <c r="F82" s="147"/>
      <c r="G82" s="146">
        <v>0</v>
      </c>
      <c r="H82" s="4">
        <f t="shared" si="3"/>
        <v>1863</v>
      </c>
    </row>
    <row r="83" spans="1:8">
      <c r="A83" s="65" t="s">
        <v>326</v>
      </c>
      <c r="B83" s="65" t="s">
        <v>297</v>
      </c>
      <c r="C83" s="66" t="s">
        <v>298</v>
      </c>
      <c r="D83" s="65" t="s">
        <v>15</v>
      </c>
      <c r="E83" s="148">
        <v>42857</v>
      </c>
      <c r="F83" s="147"/>
      <c r="G83" s="146">
        <v>0</v>
      </c>
      <c r="H83" s="4">
        <f t="shared" ref="H83:H105" si="4">E83+G83</f>
        <v>42857</v>
      </c>
    </row>
    <row r="84" spans="1:8">
      <c r="A84" s="37" t="s">
        <v>214</v>
      </c>
      <c r="B84" s="37" t="s">
        <v>299</v>
      </c>
      <c r="C84" s="38" t="s">
        <v>300</v>
      </c>
      <c r="D84" s="37" t="s">
        <v>15</v>
      </c>
      <c r="E84" s="144">
        <v>2701</v>
      </c>
      <c r="F84" s="147"/>
      <c r="G84" s="146">
        <v>0</v>
      </c>
      <c r="H84" s="4">
        <f t="shared" si="4"/>
        <v>2701</v>
      </c>
    </row>
    <row r="85" spans="1:8">
      <c r="A85" s="65" t="s">
        <v>326</v>
      </c>
      <c r="B85" s="65" t="s">
        <v>299</v>
      </c>
      <c r="C85" s="66" t="s">
        <v>300</v>
      </c>
      <c r="D85" s="65" t="s">
        <v>15</v>
      </c>
      <c r="E85" s="148">
        <v>57914</v>
      </c>
      <c r="F85" s="147"/>
      <c r="G85" s="146">
        <v>0</v>
      </c>
      <c r="H85" s="4">
        <f t="shared" si="4"/>
        <v>57914</v>
      </c>
    </row>
    <row r="86" spans="1:8">
      <c r="A86" s="37" t="s">
        <v>214</v>
      </c>
      <c r="B86" s="37" t="s">
        <v>301</v>
      </c>
      <c r="C86" s="38" t="s">
        <v>302</v>
      </c>
      <c r="D86" s="37" t="s">
        <v>15</v>
      </c>
      <c r="E86" s="144">
        <v>18032</v>
      </c>
      <c r="F86" s="147"/>
      <c r="G86" s="146">
        <v>0</v>
      </c>
      <c r="H86" s="4">
        <f t="shared" si="4"/>
        <v>18032</v>
      </c>
    </row>
    <row r="87" spans="1:8">
      <c r="A87" s="65" t="s">
        <v>326</v>
      </c>
      <c r="B87" s="65" t="s">
        <v>301</v>
      </c>
      <c r="C87" s="66" t="s">
        <v>302</v>
      </c>
      <c r="D87" s="65" t="s">
        <v>15</v>
      </c>
      <c r="E87" s="148">
        <v>354365</v>
      </c>
      <c r="F87" s="147"/>
      <c r="G87" s="146">
        <v>0</v>
      </c>
      <c r="H87" s="4">
        <f t="shared" si="4"/>
        <v>354365</v>
      </c>
    </row>
    <row r="88" spans="1:8">
      <c r="A88" s="37" t="s">
        <v>214</v>
      </c>
      <c r="B88" s="37" t="s">
        <v>303</v>
      </c>
      <c r="C88" s="38" t="s">
        <v>304</v>
      </c>
      <c r="D88" s="37" t="s">
        <v>15</v>
      </c>
      <c r="E88" s="144">
        <v>176229</v>
      </c>
      <c r="F88" s="147"/>
      <c r="G88" s="146">
        <v>0</v>
      </c>
      <c r="H88" s="4">
        <f t="shared" si="4"/>
        <v>176229</v>
      </c>
    </row>
    <row r="89" spans="1:8">
      <c r="A89" s="65" t="s">
        <v>326</v>
      </c>
      <c r="B89" s="65" t="s">
        <v>303</v>
      </c>
      <c r="C89" s="66" t="s">
        <v>304</v>
      </c>
      <c r="D89" s="65" t="s">
        <v>15</v>
      </c>
      <c r="E89" s="148">
        <v>4212054</v>
      </c>
      <c r="F89" s="145"/>
      <c r="G89" s="146">
        <v>0</v>
      </c>
      <c r="H89" s="4">
        <f t="shared" si="4"/>
        <v>4212054</v>
      </c>
    </row>
    <row r="90" spans="1:8">
      <c r="A90" s="65" t="s">
        <v>326</v>
      </c>
      <c r="B90" s="65" t="s">
        <v>361</v>
      </c>
      <c r="C90" s="66" t="s">
        <v>362</v>
      </c>
      <c r="D90" s="65" t="s">
        <v>7</v>
      </c>
      <c r="E90" s="148">
        <v>8555</v>
      </c>
      <c r="F90" s="147"/>
      <c r="G90" s="146">
        <v>0</v>
      </c>
      <c r="H90" s="4">
        <f t="shared" si="4"/>
        <v>8555</v>
      </c>
    </row>
    <row r="91" spans="1:8">
      <c r="A91" s="65" t="s">
        <v>326</v>
      </c>
      <c r="B91" s="65" t="s">
        <v>363</v>
      </c>
      <c r="C91" s="66" t="s">
        <v>364</v>
      </c>
      <c r="D91" s="65" t="s">
        <v>20</v>
      </c>
      <c r="E91" s="148">
        <v>-14559</v>
      </c>
      <c r="F91" s="145"/>
      <c r="G91" s="146">
        <v>0</v>
      </c>
      <c r="H91" s="4">
        <f t="shared" si="4"/>
        <v>-14559</v>
      </c>
    </row>
    <row r="92" spans="1:8">
      <c r="A92" s="37" t="s">
        <v>214</v>
      </c>
      <c r="B92" s="37" t="s">
        <v>307</v>
      </c>
      <c r="C92" s="38" t="s">
        <v>308</v>
      </c>
      <c r="D92" s="37" t="s">
        <v>15</v>
      </c>
      <c r="E92" s="144">
        <v>-1747</v>
      </c>
      <c r="F92" s="147"/>
      <c r="G92" s="146">
        <v>0</v>
      </c>
      <c r="H92" s="4">
        <f t="shared" si="4"/>
        <v>-1747</v>
      </c>
    </row>
    <row r="93" spans="1:8">
      <c r="A93" s="65" t="s">
        <v>326</v>
      </c>
      <c r="B93" s="65" t="s">
        <v>307</v>
      </c>
      <c r="C93" s="66" t="s">
        <v>365</v>
      </c>
      <c r="D93" s="65" t="s">
        <v>15</v>
      </c>
      <c r="E93" s="148">
        <v>-29955</v>
      </c>
      <c r="F93" s="147"/>
      <c r="G93" s="146">
        <v>0</v>
      </c>
      <c r="H93" s="4">
        <f t="shared" si="4"/>
        <v>-29955</v>
      </c>
    </row>
    <row r="94" spans="1:8">
      <c r="A94" s="65" t="s">
        <v>326</v>
      </c>
      <c r="B94" s="65" t="s">
        <v>366</v>
      </c>
      <c r="C94" s="66" t="s">
        <v>367</v>
      </c>
      <c r="D94" s="65" t="s">
        <v>20</v>
      </c>
      <c r="E94" s="148">
        <v>-43794</v>
      </c>
      <c r="F94" s="147"/>
      <c r="G94" s="146">
        <v>0</v>
      </c>
      <c r="H94" s="4">
        <f t="shared" si="4"/>
        <v>-43794</v>
      </c>
    </row>
    <row r="95" spans="1:8">
      <c r="A95" s="65" t="s">
        <v>326</v>
      </c>
      <c r="B95" s="65" t="s">
        <v>368</v>
      </c>
      <c r="C95" s="66" t="s">
        <v>369</v>
      </c>
      <c r="D95" s="65" t="s">
        <v>20</v>
      </c>
      <c r="E95" s="148">
        <v>-352575</v>
      </c>
      <c r="F95" s="145"/>
      <c r="G95" s="146">
        <v>0</v>
      </c>
      <c r="H95" s="4">
        <f t="shared" si="4"/>
        <v>-352575</v>
      </c>
    </row>
    <row r="96" spans="1:8">
      <c r="A96" s="65" t="s">
        <v>326</v>
      </c>
      <c r="B96" s="65" t="s">
        <v>370</v>
      </c>
      <c r="C96" s="66" t="s">
        <v>371</v>
      </c>
      <c r="D96" s="65" t="s">
        <v>20</v>
      </c>
      <c r="E96" s="148">
        <v>-479232</v>
      </c>
      <c r="F96" s="145"/>
      <c r="G96" s="146">
        <v>0</v>
      </c>
      <c r="H96" s="4">
        <f t="shared" si="4"/>
        <v>-479232</v>
      </c>
    </row>
    <row r="97" spans="1:8">
      <c r="A97" s="37" t="s">
        <v>312</v>
      </c>
      <c r="B97" s="37" t="s">
        <v>320</v>
      </c>
      <c r="C97" s="38" t="s">
        <v>321</v>
      </c>
      <c r="D97" s="37" t="s">
        <v>2</v>
      </c>
      <c r="E97" s="144">
        <v>-434249</v>
      </c>
      <c r="F97" s="147"/>
      <c r="G97" s="146">
        <v>0</v>
      </c>
      <c r="H97" s="4">
        <f t="shared" si="4"/>
        <v>-434249</v>
      </c>
    </row>
    <row r="98" spans="1:8">
      <c r="A98" s="37" t="s">
        <v>312</v>
      </c>
      <c r="B98" s="37" t="s">
        <v>322</v>
      </c>
      <c r="C98" s="38" t="s">
        <v>323</v>
      </c>
      <c r="D98" s="37" t="s">
        <v>2</v>
      </c>
      <c r="E98" s="144">
        <v>16253</v>
      </c>
      <c r="F98" s="147"/>
      <c r="G98" s="146">
        <v>0</v>
      </c>
      <c r="H98" s="4">
        <f t="shared" si="4"/>
        <v>16253</v>
      </c>
    </row>
    <row r="99" spans="1:8">
      <c r="A99" s="65" t="s">
        <v>326</v>
      </c>
      <c r="B99" s="65" t="s">
        <v>372</v>
      </c>
      <c r="C99" s="66" t="s">
        <v>373</v>
      </c>
      <c r="D99" s="65" t="s">
        <v>49</v>
      </c>
      <c r="E99" s="148">
        <v>-498128</v>
      </c>
      <c r="F99" s="145"/>
      <c r="G99" s="146">
        <v>0</v>
      </c>
      <c r="H99" s="4">
        <f t="shared" si="4"/>
        <v>-498128</v>
      </c>
    </row>
    <row r="100" spans="1:8">
      <c r="A100" s="37" t="s">
        <v>312</v>
      </c>
      <c r="B100" s="37" t="s">
        <v>324</v>
      </c>
      <c r="C100" s="38" t="s">
        <v>325</v>
      </c>
      <c r="D100" s="37" t="s">
        <v>2</v>
      </c>
      <c r="E100" s="144">
        <v>-3095</v>
      </c>
      <c r="F100" s="147"/>
      <c r="G100" s="146">
        <v>0</v>
      </c>
      <c r="H100" s="4">
        <f t="shared" si="4"/>
        <v>-3095</v>
      </c>
    </row>
    <row r="101" spans="1:8">
      <c r="A101" s="65" t="s">
        <v>326</v>
      </c>
      <c r="B101" s="65" t="s">
        <v>374</v>
      </c>
      <c r="C101" s="66" t="s">
        <v>375</v>
      </c>
      <c r="D101" s="65" t="s">
        <v>28</v>
      </c>
      <c r="E101" s="148">
        <v>-163316</v>
      </c>
      <c r="F101" s="147"/>
      <c r="G101" s="146">
        <v>0</v>
      </c>
      <c r="H101" s="4">
        <f t="shared" si="4"/>
        <v>-163316</v>
      </c>
    </row>
    <row r="102" spans="1:8">
      <c r="A102" s="158">
        <v>1901000</v>
      </c>
      <c r="B102" s="158" t="s">
        <v>180</v>
      </c>
      <c r="C102" s="38" t="s">
        <v>294</v>
      </c>
      <c r="D102" s="159" t="s">
        <v>15</v>
      </c>
      <c r="E102" s="160">
        <v>0</v>
      </c>
      <c r="F102" s="161"/>
      <c r="G102" s="162">
        <v>0</v>
      </c>
      <c r="H102" s="5">
        <f t="shared" si="4"/>
        <v>0</v>
      </c>
    </row>
    <row r="103" spans="1:8">
      <c r="A103" s="158">
        <v>2831000</v>
      </c>
      <c r="B103" s="158" t="s">
        <v>180</v>
      </c>
      <c r="C103" s="163" t="s">
        <v>204</v>
      </c>
      <c r="D103" s="159" t="s">
        <v>20</v>
      </c>
      <c r="E103" s="160">
        <v>0</v>
      </c>
      <c r="F103" s="161"/>
      <c r="G103" s="162">
        <v>0</v>
      </c>
      <c r="H103" s="5">
        <f t="shared" si="4"/>
        <v>0</v>
      </c>
    </row>
    <row r="104" spans="1:8">
      <c r="A104" s="158">
        <v>2831000</v>
      </c>
      <c r="B104" s="158" t="s">
        <v>180</v>
      </c>
      <c r="C104" s="163" t="s">
        <v>179</v>
      </c>
      <c r="D104" s="159" t="s">
        <v>20</v>
      </c>
      <c r="E104" s="160">
        <v>0</v>
      </c>
      <c r="F104" s="161"/>
      <c r="G104" s="162">
        <v>0</v>
      </c>
      <c r="H104" s="5">
        <f t="shared" si="4"/>
        <v>0</v>
      </c>
    </row>
    <row r="105" spans="1:8">
      <c r="A105" s="82">
        <v>2831000</v>
      </c>
      <c r="B105" s="82" t="s">
        <v>180</v>
      </c>
      <c r="C105" s="83" t="s">
        <v>382</v>
      </c>
      <c r="D105" s="84" t="s">
        <v>20</v>
      </c>
      <c r="E105" s="170">
        <v>0</v>
      </c>
      <c r="F105" s="171" t="s">
        <v>383</v>
      </c>
      <c r="G105" s="172">
        <v>-4573495</v>
      </c>
      <c r="H105" s="6">
        <f t="shared" si="4"/>
        <v>-4573495</v>
      </c>
    </row>
    <row r="106" spans="1:8">
      <c r="A106" s="152" t="s">
        <v>395</v>
      </c>
      <c r="B106" s="173"/>
      <c r="C106" s="174"/>
      <c r="D106" s="173"/>
      <c r="E106" s="154">
        <f>SUBTOTAL(9,E19:E105)</f>
        <v>4573495</v>
      </c>
      <c r="F106" s="155"/>
      <c r="G106" s="1">
        <f>SUBTOTAL(9,G19:G105)</f>
        <v>-4573495</v>
      </c>
      <c r="H106" s="2">
        <f>SUBTOTAL(9,H19:H105)</f>
        <v>0</v>
      </c>
    </row>
    <row r="107" spans="1:8">
      <c r="A107" s="152" t="s">
        <v>396</v>
      </c>
      <c r="B107" s="173"/>
      <c r="C107" s="174"/>
      <c r="D107" s="173"/>
      <c r="E107" s="154">
        <f>SUBTOTAL(9,E6:E106)</f>
        <v>-128569580</v>
      </c>
      <c r="F107" s="155"/>
      <c r="G107" s="1">
        <f>SUBTOTAL(9,G6:G106)</f>
        <v>-10735117</v>
      </c>
      <c r="H107" s="2">
        <f>SUBTOTAL(9,H6:H106)</f>
        <v>-139304697</v>
      </c>
    </row>
  </sheetData>
  <pageMargins left="0.75" right="0.75" top="0.75" bottom="0.75" header="0.5" footer="0.5"/>
  <pageSetup scale="52" orientation="portrait" r:id="rId1"/>
  <headerFooter>
    <oddHeader>&amp;L&amp;"Arial,Bold"&amp;10PacifiCorp
Rate Base Reduction for Accumulated Deferred Income Tax: FLOW-THROUGH</oddHeader>
    <oddFooter xml:space="preserve">&amp;L&amp;"Arial,Bold"&amp;10RATE BASE REDUCTION FOR ACCUMULATED DEFERRED INCOME TAX: FLOW-THROUGH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7"/>
  <sheetViews>
    <sheetView view="pageLayout" zoomScaleNormal="85" workbookViewId="0">
      <selection sqref="A1:XFD1048576"/>
    </sheetView>
  </sheetViews>
  <sheetFormatPr defaultRowHeight="12.75"/>
  <cols>
    <col min="1" max="2" width="15.7109375" style="10" customWidth="1"/>
    <col min="3" max="3" width="50.7109375" style="11" customWidth="1"/>
    <col min="4" max="4" width="15.7109375" style="10" customWidth="1"/>
    <col min="5" max="5" width="20.7109375" style="175" customWidth="1"/>
    <col min="6" max="6" width="5.7109375" style="175" customWidth="1"/>
    <col min="7" max="7" width="15.7109375" style="175" customWidth="1"/>
    <col min="8" max="8" width="20.7109375" style="175" customWidth="1"/>
    <col min="9" max="9" width="5.28515625" style="134" customWidth="1"/>
    <col min="10" max="10" width="6" style="134" customWidth="1"/>
    <col min="11" max="11" width="5.28515625" style="134" customWidth="1"/>
    <col min="12" max="12" width="6" style="134" customWidth="1"/>
    <col min="13" max="13" width="5.28515625" style="134" customWidth="1"/>
    <col min="14" max="14" width="6" style="134" customWidth="1"/>
    <col min="15" max="15" width="5.28515625" style="134" customWidth="1"/>
    <col min="16" max="16" width="6" style="134" customWidth="1"/>
    <col min="17" max="17" width="5.28515625" style="134" customWidth="1"/>
    <col min="18" max="18" width="6" style="134" customWidth="1"/>
    <col min="19" max="19" width="5.28515625" style="134" customWidth="1"/>
    <col min="20" max="20" width="6" style="134" customWidth="1"/>
    <col min="21" max="21" width="5.28515625" style="134" customWidth="1"/>
    <col min="22" max="22" width="6" style="134" customWidth="1"/>
    <col min="23" max="23" width="5.28515625" style="134" customWidth="1"/>
    <col min="24" max="24" width="6" style="134" customWidth="1"/>
    <col min="25" max="25" width="5.28515625" style="134" customWidth="1"/>
    <col min="26" max="26" width="6" style="134" customWidth="1"/>
    <col min="27" max="27" width="5.28515625" style="134" customWidth="1"/>
    <col min="28" max="28" width="6" style="134" customWidth="1"/>
    <col min="29" max="29" width="5.28515625" style="134" customWidth="1"/>
    <col min="30" max="30" width="6" style="134" customWidth="1"/>
    <col min="31" max="31" width="5.28515625" style="134" customWidth="1"/>
    <col min="32" max="32" width="6" style="134" customWidth="1"/>
    <col min="33" max="33" width="5.28515625" style="134" customWidth="1"/>
    <col min="34" max="34" width="6" style="134" customWidth="1"/>
    <col min="35" max="35" width="5.28515625" style="134" customWidth="1"/>
    <col min="36" max="36" width="6" style="134" customWidth="1"/>
    <col min="37" max="37" width="5.28515625" style="134" customWidth="1"/>
    <col min="38" max="38" width="6" style="134" customWidth="1"/>
    <col min="39" max="39" width="5.28515625" style="134" customWidth="1"/>
    <col min="40" max="40" width="6" style="134" customWidth="1"/>
    <col min="41" max="41" width="5.28515625" style="134" customWidth="1"/>
    <col min="42" max="42" width="6" style="134" customWidth="1"/>
    <col min="43" max="43" width="5.28515625" style="134" customWidth="1"/>
    <col min="44" max="44" width="6" style="134" customWidth="1"/>
    <col min="45" max="45" width="5.28515625" style="134" customWidth="1"/>
    <col min="46" max="46" width="6" style="134" customWidth="1"/>
    <col min="47" max="47" width="5.28515625" style="134" customWidth="1"/>
    <col min="48" max="48" width="8.140625" style="134" customWidth="1"/>
    <col min="49" max="49" width="6.85546875" style="134" customWidth="1"/>
    <col min="50" max="50" width="6" style="134" customWidth="1"/>
    <col min="51" max="51" width="5.28515625" style="134" customWidth="1"/>
    <col min="52" max="52" width="6" style="134" customWidth="1"/>
    <col min="53" max="53" width="5.28515625" style="134" customWidth="1"/>
    <col min="54" max="54" width="6" style="134" customWidth="1"/>
    <col min="55" max="55" width="5.28515625" style="134" customWidth="1"/>
    <col min="56" max="56" width="6" style="134" customWidth="1"/>
    <col min="57" max="57" width="5.28515625" style="134" customWidth="1"/>
    <col min="58" max="58" width="6" style="134" customWidth="1"/>
    <col min="59" max="59" width="5.28515625" style="134" customWidth="1"/>
    <col min="60" max="60" width="6" style="134" customWidth="1"/>
    <col min="61" max="61" width="5.28515625" style="134" customWidth="1"/>
    <col min="62" max="62" width="6" style="134" customWidth="1"/>
    <col min="63" max="63" width="5.28515625" style="134" customWidth="1"/>
    <col min="64" max="16384" width="9.140625" style="134"/>
  </cols>
  <sheetData>
    <row r="1" spans="1:8">
      <c r="E1" s="12" t="s">
        <v>210</v>
      </c>
      <c r="F1" s="12"/>
      <c r="G1" s="12"/>
      <c r="H1" s="12" t="s">
        <v>209</v>
      </c>
    </row>
    <row r="2" spans="1:8">
      <c r="E2" s="12" t="s">
        <v>376</v>
      </c>
      <c r="F2" s="12"/>
      <c r="G2" s="12"/>
      <c r="H2" s="12" t="s">
        <v>377</v>
      </c>
    </row>
    <row r="3" spans="1:8">
      <c r="A3" s="13"/>
      <c r="B3" s="14"/>
      <c r="C3" s="15"/>
      <c r="D3" s="14"/>
      <c r="E3" s="16" t="s">
        <v>212</v>
      </c>
      <c r="F3" s="17" t="s">
        <v>213</v>
      </c>
      <c r="G3" s="18"/>
      <c r="H3" s="16" t="s">
        <v>385</v>
      </c>
    </row>
    <row r="4" spans="1:8">
      <c r="A4" s="19" t="s">
        <v>0</v>
      </c>
      <c r="B4" s="20" t="s">
        <v>170</v>
      </c>
      <c r="C4" s="21"/>
      <c r="D4" s="19" t="s">
        <v>172</v>
      </c>
      <c r="E4" s="22"/>
      <c r="F4" s="135"/>
      <c r="G4" s="24"/>
      <c r="H4" s="22"/>
    </row>
    <row r="5" spans="1:8">
      <c r="A5" s="136" t="s">
        <v>171</v>
      </c>
      <c r="B5" s="137" t="s">
        <v>168</v>
      </c>
      <c r="C5" s="138" t="s">
        <v>169</v>
      </c>
      <c r="D5" s="136" t="s">
        <v>173</v>
      </c>
      <c r="E5" s="139" t="s">
        <v>181</v>
      </c>
      <c r="F5" s="29" t="s">
        <v>390</v>
      </c>
      <c r="G5" s="140"/>
      <c r="H5" s="139" t="s">
        <v>183</v>
      </c>
    </row>
    <row r="6" spans="1:8">
      <c r="A6" s="31" t="s">
        <v>312</v>
      </c>
      <c r="B6" s="31" t="s">
        <v>314</v>
      </c>
      <c r="C6" s="32" t="s">
        <v>315</v>
      </c>
      <c r="D6" s="31" t="s">
        <v>7</v>
      </c>
      <c r="E6" s="141">
        <v>-336597</v>
      </c>
      <c r="F6" s="142" t="s">
        <v>381</v>
      </c>
      <c r="G6" s="143">
        <v>336597</v>
      </c>
      <c r="H6" s="3">
        <f t="shared" ref="H6:H17" si="0">E6+G6</f>
        <v>0</v>
      </c>
    </row>
    <row r="7" spans="1:8">
      <c r="A7" s="37" t="s">
        <v>312</v>
      </c>
      <c r="B7" s="37" t="s">
        <v>316</v>
      </c>
      <c r="C7" s="38" t="s">
        <v>317</v>
      </c>
      <c r="D7" s="37" t="s">
        <v>313</v>
      </c>
      <c r="E7" s="144">
        <v>-127926774</v>
      </c>
      <c r="F7" s="145" t="s">
        <v>381</v>
      </c>
      <c r="G7" s="146">
        <v>127926774</v>
      </c>
      <c r="H7" s="4">
        <f t="shared" si="0"/>
        <v>0</v>
      </c>
    </row>
    <row r="8" spans="1:8">
      <c r="A8" s="37" t="s">
        <v>214</v>
      </c>
      <c r="B8" s="37" t="s">
        <v>305</v>
      </c>
      <c r="C8" s="38" t="s">
        <v>306</v>
      </c>
      <c r="D8" s="37" t="s">
        <v>15</v>
      </c>
      <c r="E8" s="144">
        <v>-242470</v>
      </c>
      <c r="F8" s="147"/>
      <c r="G8" s="146">
        <v>0</v>
      </c>
      <c r="H8" s="4">
        <f t="shared" si="0"/>
        <v>-242470</v>
      </c>
    </row>
    <row r="9" spans="1:8">
      <c r="A9" s="65" t="s">
        <v>326</v>
      </c>
      <c r="B9" s="65" t="s">
        <v>305</v>
      </c>
      <c r="C9" s="66" t="s">
        <v>306</v>
      </c>
      <c r="D9" s="65" t="s">
        <v>15</v>
      </c>
      <c r="E9" s="148">
        <v>-4637234</v>
      </c>
      <c r="F9" s="147"/>
      <c r="G9" s="146">
        <v>0</v>
      </c>
      <c r="H9" s="4">
        <f t="shared" si="0"/>
        <v>-4637234</v>
      </c>
    </row>
    <row r="10" spans="1:8">
      <c r="A10" s="37">
        <v>2821000</v>
      </c>
      <c r="B10" s="37" t="s">
        <v>180</v>
      </c>
      <c r="C10" s="46" t="s">
        <v>378</v>
      </c>
      <c r="D10" s="39" t="s">
        <v>20</v>
      </c>
      <c r="E10" s="144">
        <v>0</v>
      </c>
      <c r="F10" s="145" t="s">
        <v>381</v>
      </c>
      <c r="G10" s="146">
        <v>-138136570</v>
      </c>
      <c r="H10" s="4">
        <f t="shared" si="0"/>
        <v>-138136570</v>
      </c>
    </row>
    <row r="11" spans="1:8">
      <c r="A11" s="37">
        <v>2821000</v>
      </c>
      <c r="B11" s="37" t="s">
        <v>180</v>
      </c>
      <c r="C11" s="46" t="s">
        <v>188</v>
      </c>
      <c r="D11" s="39" t="s">
        <v>20</v>
      </c>
      <c r="E11" s="144">
        <v>0</v>
      </c>
      <c r="F11" s="145" t="s">
        <v>189</v>
      </c>
      <c r="G11" s="146">
        <v>1600912</v>
      </c>
      <c r="H11" s="4">
        <f t="shared" si="0"/>
        <v>1600912</v>
      </c>
    </row>
    <row r="12" spans="1:8">
      <c r="A12" s="37">
        <v>2821000</v>
      </c>
      <c r="B12" s="37" t="s">
        <v>180</v>
      </c>
      <c r="C12" s="46" t="s">
        <v>195</v>
      </c>
      <c r="D12" s="39" t="s">
        <v>49</v>
      </c>
      <c r="E12" s="144">
        <v>0</v>
      </c>
      <c r="F12" s="145" t="s">
        <v>194</v>
      </c>
      <c r="G12" s="146">
        <v>1572142</v>
      </c>
      <c r="H12" s="4">
        <f t="shared" si="0"/>
        <v>1572142</v>
      </c>
    </row>
    <row r="13" spans="1:8">
      <c r="A13" s="37">
        <v>2821000</v>
      </c>
      <c r="B13" s="37" t="s">
        <v>180</v>
      </c>
      <c r="C13" s="46" t="s">
        <v>196</v>
      </c>
      <c r="D13" s="39" t="s">
        <v>49</v>
      </c>
      <c r="E13" s="144">
        <v>0</v>
      </c>
      <c r="F13" s="145" t="s">
        <v>197</v>
      </c>
      <c r="G13" s="146">
        <v>-510417</v>
      </c>
      <c r="H13" s="4">
        <f t="shared" si="0"/>
        <v>-510417</v>
      </c>
    </row>
    <row r="14" spans="1:8">
      <c r="A14" s="37">
        <v>2821000</v>
      </c>
      <c r="B14" s="37" t="s">
        <v>180</v>
      </c>
      <c r="C14" s="46" t="s">
        <v>179</v>
      </c>
      <c r="D14" s="39" t="s">
        <v>20</v>
      </c>
      <c r="E14" s="144">
        <v>0</v>
      </c>
      <c r="F14" s="145" t="s">
        <v>207</v>
      </c>
      <c r="G14" s="146">
        <v>1095830</v>
      </c>
      <c r="H14" s="4">
        <f t="shared" si="0"/>
        <v>1095830</v>
      </c>
    </row>
    <row r="15" spans="1:8">
      <c r="A15" s="37">
        <v>2821000</v>
      </c>
      <c r="B15" s="37" t="s">
        <v>180</v>
      </c>
      <c r="C15" s="46" t="s">
        <v>389</v>
      </c>
      <c r="D15" s="39" t="s">
        <v>20</v>
      </c>
      <c r="E15" s="144">
        <v>0</v>
      </c>
      <c r="F15" s="145" t="s">
        <v>207</v>
      </c>
      <c r="G15" s="146">
        <v>20433</v>
      </c>
      <c r="H15" s="4">
        <f t="shared" si="0"/>
        <v>20433</v>
      </c>
    </row>
    <row r="16" spans="1:8">
      <c r="A16" s="37">
        <v>2821000</v>
      </c>
      <c r="B16" s="37" t="s">
        <v>180</v>
      </c>
      <c r="C16" s="46" t="s">
        <v>382</v>
      </c>
      <c r="D16" s="39" t="s">
        <v>388</v>
      </c>
      <c r="E16" s="144">
        <v>0</v>
      </c>
      <c r="F16" s="145" t="s">
        <v>207</v>
      </c>
      <c r="G16" s="146">
        <v>-262781</v>
      </c>
      <c r="H16" s="4">
        <f t="shared" ref="H16" si="1">E16+G16</f>
        <v>-262781</v>
      </c>
    </row>
    <row r="17" spans="1:8">
      <c r="A17" s="47">
        <v>2831000</v>
      </c>
      <c r="B17" s="47" t="s">
        <v>180</v>
      </c>
      <c r="C17" s="48" t="s">
        <v>397</v>
      </c>
      <c r="D17" s="49" t="s">
        <v>388</v>
      </c>
      <c r="E17" s="176">
        <v>0</v>
      </c>
      <c r="F17" s="150" t="s">
        <v>200</v>
      </c>
      <c r="G17" s="177">
        <v>-46890</v>
      </c>
      <c r="H17" s="8">
        <f t="shared" si="0"/>
        <v>-46890</v>
      </c>
    </row>
    <row r="18" spans="1:8">
      <c r="A18" s="152" t="s">
        <v>394</v>
      </c>
      <c r="B18" s="173"/>
      <c r="C18" s="174"/>
      <c r="D18" s="173"/>
      <c r="E18" s="154">
        <f>SUBTOTAL(9,E6:E17)</f>
        <v>-133143075</v>
      </c>
      <c r="F18" s="155"/>
      <c r="G18" s="1">
        <f>SUBTOTAL(9,G6:G17)</f>
        <v>-6403970</v>
      </c>
      <c r="H18" s="2">
        <f>SUBTOTAL(9,H6:H17)</f>
        <v>-139547045</v>
      </c>
    </row>
    <row r="19" spans="1:8">
      <c r="A19" s="31" t="s">
        <v>214</v>
      </c>
      <c r="B19" s="31" t="s">
        <v>215</v>
      </c>
      <c r="C19" s="32" t="s">
        <v>216</v>
      </c>
      <c r="D19" s="31" t="s">
        <v>2</v>
      </c>
      <c r="E19" s="141">
        <v>349402</v>
      </c>
      <c r="F19" s="142" t="s">
        <v>380</v>
      </c>
      <c r="G19" s="143">
        <v>-349402</v>
      </c>
      <c r="H19" s="3">
        <f t="shared" ref="H19:H50" si="2">E19+G19</f>
        <v>0</v>
      </c>
    </row>
    <row r="20" spans="1:8">
      <c r="A20" s="37" t="s">
        <v>214</v>
      </c>
      <c r="B20" s="37" t="s">
        <v>217</v>
      </c>
      <c r="C20" s="38" t="s">
        <v>218</v>
      </c>
      <c r="D20" s="37" t="s">
        <v>49</v>
      </c>
      <c r="E20" s="144">
        <v>1763</v>
      </c>
      <c r="F20" s="147"/>
      <c r="G20" s="146">
        <v>0</v>
      </c>
      <c r="H20" s="4">
        <f t="shared" si="2"/>
        <v>1763</v>
      </c>
    </row>
    <row r="21" spans="1:8">
      <c r="A21" s="37" t="s">
        <v>214</v>
      </c>
      <c r="B21" s="37" t="s">
        <v>219</v>
      </c>
      <c r="C21" s="38" t="s">
        <v>220</v>
      </c>
      <c r="D21" s="37" t="s">
        <v>49</v>
      </c>
      <c r="E21" s="144">
        <v>12283</v>
      </c>
      <c r="F21" s="147"/>
      <c r="G21" s="146">
        <v>0</v>
      </c>
      <c r="H21" s="4">
        <f t="shared" si="2"/>
        <v>12283</v>
      </c>
    </row>
    <row r="22" spans="1:8">
      <c r="A22" s="37" t="s">
        <v>214</v>
      </c>
      <c r="B22" s="37" t="s">
        <v>221</v>
      </c>
      <c r="C22" s="38" t="s">
        <v>222</v>
      </c>
      <c r="D22" s="37" t="s">
        <v>15</v>
      </c>
      <c r="E22" s="144">
        <v>60968</v>
      </c>
      <c r="F22" s="147"/>
      <c r="G22" s="146">
        <v>0</v>
      </c>
      <c r="H22" s="4">
        <f t="shared" si="2"/>
        <v>60968</v>
      </c>
    </row>
    <row r="23" spans="1:8">
      <c r="A23" s="37" t="s">
        <v>214</v>
      </c>
      <c r="B23" s="37" t="s">
        <v>223</v>
      </c>
      <c r="C23" s="38" t="s">
        <v>224</v>
      </c>
      <c r="D23" s="37" t="s">
        <v>2</v>
      </c>
      <c r="E23" s="144">
        <v>128</v>
      </c>
      <c r="F23" s="147"/>
      <c r="G23" s="146">
        <v>0</v>
      </c>
      <c r="H23" s="4">
        <f t="shared" si="2"/>
        <v>128</v>
      </c>
    </row>
    <row r="24" spans="1:8">
      <c r="A24" s="37" t="s">
        <v>214</v>
      </c>
      <c r="B24" s="37" t="s">
        <v>225</v>
      </c>
      <c r="C24" s="38" t="s">
        <v>226</v>
      </c>
      <c r="D24" s="37" t="s">
        <v>2</v>
      </c>
      <c r="E24" s="144">
        <v>115247</v>
      </c>
      <c r="F24" s="147"/>
      <c r="G24" s="146">
        <v>0</v>
      </c>
      <c r="H24" s="4">
        <f t="shared" si="2"/>
        <v>115247</v>
      </c>
    </row>
    <row r="25" spans="1:8">
      <c r="A25" s="37" t="s">
        <v>214</v>
      </c>
      <c r="B25" s="37" t="s">
        <v>227</v>
      </c>
      <c r="C25" s="38" t="s">
        <v>228</v>
      </c>
      <c r="D25" s="37" t="s">
        <v>2</v>
      </c>
      <c r="E25" s="144">
        <v>328309</v>
      </c>
      <c r="F25" s="147"/>
      <c r="G25" s="146">
        <v>0</v>
      </c>
      <c r="H25" s="4">
        <f t="shared" si="2"/>
        <v>328309</v>
      </c>
    </row>
    <row r="26" spans="1:8">
      <c r="A26" s="37" t="s">
        <v>214</v>
      </c>
      <c r="B26" s="37" t="s">
        <v>229</v>
      </c>
      <c r="C26" s="38" t="s">
        <v>230</v>
      </c>
      <c r="D26" s="37" t="s">
        <v>2</v>
      </c>
      <c r="E26" s="144">
        <v>21769</v>
      </c>
      <c r="F26" s="147"/>
      <c r="G26" s="146">
        <v>0</v>
      </c>
      <c r="H26" s="4">
        <f t="shared" si="2"/>
        <v>21769</v>
      </c>
    </row>
    <row r="27" spans="1:8">
      <c r="A27" s="37" t="s">
        <v>214</v>
      </c>
      <c r="B27" s="37" t="s">
        <v>231</v>
      </c>
      <c r="C27" s="38" t="s">
        <v>232</v>
      </c>
      <c r="D27" s="37" t="s">
        <v>2</v>
      </c>
      <c r="E27" s="144">
        <v>67645</v>
      </c>
      <c r="F27" s="147"/>
      <c r="G27" s="146">
        <v>0</v>
      </c>
      <c r="H27" s="4">
        <f t="shared" si="2"/>
        <v>67645</v>
      </c>
    </row>
    <row r="28" spans="1:8">
      <c r="A28" s="37" t="s">
        <v>214</v>
      </c>
      <c r="B28" s="37" t="s">
        <v>233</v>
      </c>
      <c r="C28" s="38" t="s">
        <v>234</v>
      </c>
      <c r="D28" s="37" t="s">
        <v>2</v>
      </c>
      <c r="E28" s="144">
        <v>-6687</v>
      </c>
      <c r="F28" s="147"/>
      <c r="G28" s="146">
        <v>0</v>
      </c>
      <c r="H28" s="4">
        <f t="shared" si="2"/>
        <v>-6687</v>
      </c>
    </row>
    <row r="29" spans="1:8">
      <c r="A29" s="37" t="s">
        <v>214</v>
      </c>
      <c r="B29" s="37" t="s">
        <v>235</v>
      </c>
      <c r="C29" s="38" t="s">
        <v>236</v>
      </c>
      <c r="D29" s="37" t="s">
        <v>2</v>
      </c>
      <c r="E29" s="144">
        <v>1030739</v>
      </c>
      <c r="F29" s="147"/>
      <c r="G29" s="146">
        <v>0</v>
      </c>
      <c r="H29" s="4">
        <f t="shared" si="2"/>
        <v>1030739</v>
      </c>
    </row>
    <row r="30" spans="1:8">
      <c r="A30" s="37" t="s">
        <v>214</v>
      </c>
      <c r="B30" s="37" t="s">
        <v>237</v>
      </c>
      <c r="C30" s="38" t="s">
        <v>238</v>
      </c>
      <c r="D30" s="37" t="s">
        <v>7</v>
      </c>
      <c r="E30" s="144">
        <v>17562</v>
      </c>
      <c r="F30" s="147"/>
      <c r="G30" s="146">
        <v>0</v>
      </c>
      <c r="H30" s="4">
        <f t="shared" si="2"/>
        <v>17562</v>
      </c>
    </row>
    <row r="31" spans="1:8">
      <c r="A31" s="37" t="s">
        <v>214</v>
      </c>
      <c r="B31" s="37" t="s">
        <v>239</v>
      </c>
      <c r="C31" s="38" t="s">
        <v>240</v>
      </c>
      <c r="D31" s="37" t="s">
        <v>7</v>
      </c>
      <c r="E31" s="144">
        <v>108969</v>
      </c>
      <c r="F31" s="147"/>
      <c r="G31" s="146">
        <v>0</v>
      </c>
      <c r="H31" s="4">
        <f t="shared" si="2"/>
        <v>108969</v>
      </c>
    </row>
    <row r="32" spans="1:8">
      <c r="A32" s="37" t="s">
        <v>214</v>
      </c>
      <c r="B32" s="37" t="s">
        <v>241</v>
      </c>
      <c r="C32" s="38" t="s">
        <v>242</v>
      </c>
      <c r="D32" s="37" t="s">
        <v>48</v>
      </c>
      <c r="E32" s="144">
        <v>398515</v>
      </c>
      <c r="F32" s="147"/>
      <c r="G32" s="146">
        <v>0</v>
      </c>
      <c r="H32" s="4">
        <f t="shared" si="2"/>
        <v>398515</v>
      </c>
    </row>
    <row r="33" spans="1:8">
      <c r="A33" s="37" t="s">
        <v>214</v>
      </c>
      <c r="B33" s="37" t="s">
        <v>243</v>
      </c>
      <c r="C33" s="38" t="s">
        <v>244</v>
      </c>
      <c r="D33" s="37" t="s">
        <v>2</v>
      </c>
      <c r="E33" s="144">
        <v>237847</v>
      </c>
      <c r="F33" s="147"/>
      <c r="G33" s="146">
        <v>0</v>
      </c>
      <c r="H33" s="4">
        <f t="shared" si="2"/>
        <v>237847</v>
      </c>
    </row>
    <row r="34" spans="1:8">
      <c r="A34" s="37" t="s">
        <v>214</v>
      </c>
      <c r="B34" s="37" t="s">
        <v>245</v>
      </c>
      <c r="C34" s="38" t="s">
        <v>246</v>
      </c>
      <c r="D34" s="37" t="s">
        <v>49</v>
      </c>
      <c r="E34" s="144">
        <v>320802</v>
      </c>
      <c r="F34" s="147"/>
      <c r="G34" s="146">
        <v>0</v>
      </c>
      <c r="H34" s="4">
        <f t="shared" si="2"/>
        <v>320802</v>
      </c>
    </row>
    <row r="35" spans="1:8">
      <c r="A35" s="37" t="s">
        <v>214</v>
      </c>
      <c r="B35" s="37" t="s">
        <v>247</v>
      </c>
      <c r="C35" s="38" t="s">
        <v>248</v>
      </c>
      <c r="D35" s="37" t="s">
        <v>37</v>
      </c>
      <c r="E35" s="144">
        <v>46748</v>
      </c>
      <c r="F35" s="147"/>
      <c r="G35" s="146">
        <v>0</v>
      </c>
      <c r="H35" s="4">
        <f t="shared" si="2"/>
        <v>46748</v>
      </c>
    </row>
    <row r="36" spans="1:8">
      <c r="A36" s="37" t="s">
        <v>214</v>
      </c>
      <c r="B36" s="37" t="s">
        <v>249</v>
      </c>
      <c r="C36" s="38" t="s">
        <v>250</v>
      </c>
      <c r="D36" s="37" t="s">
        <v>2</v>
      </c>
      <c r="E36" s="144">
        <v>555303</v>
      </c>
      <c r="F36" s="147"/>
      <c r="G36" s="146">
        <v>0</v>
      </c>
      <c r="H36" s="4">
        <f t="shared" si="2"/>
        <v>555303</v>
      </c>
    </row>
    <row r="37" spans="1:8">
      <c r="A37" s="37" t="s">
        <v>214</v>
      </c>
      <c r="B37" s="37" t="s">
        <v>251</v>
      </c>
      <c r="C37" s="38" t="s">
        <v>252</v>
      </c>
      <c r="D37" s="37" t="s">
        <v>2</v>
      </c>
      <c r="E37" s="144">
        <v>161473</v>
      </c>
      <c r="F37" s="147"/>
      <c r="G37" s="146">
        <v>0</v>
      </c>
      <c r="H37" s="4">
        <f t="shared" si="2"/>
        <v>161473</v>
      </c>
    </row>
    <row r="38" spans="1:8">
      <c r="A38" s="37" t="s">
        <v>214</v>
      </c>
      <c r="B38" s="37" t="s">
        <v>253</v>
      </c>
      <c r="C38" s="38" t="s">
        <v>254</v>
      </c>
      <c r="D38" s="37" t="s">
        <v>75</v>
      </c>
      <c r="E38" s="144">
        <v>6</v>
      </c>
      <c r="F38" s="147"/>
      <c r="G38" s="146">
        <v>0</v>
      </c>
      <c r="H38" s="4">
        <f t="shared" si="2"/>
        <v>6</v>
      </c>
    </row>
    <row r="39" spans="1:8">
      <c r="A39" s="37" t="s">
        <v>214</v>
      </c>
      <c r="B39" s="37" t="s">
        <v>255</v>
      </c>
      <c r="C39" s="38" t="s">
        <v>256</v>
      </c>
      <c r="D39" s="37" t="s">
        <v>2</v>
      </c>
      <c r="E39" s="144">
        <v>28884</v>
      </c>
      <c r="F39" s="147"/>
      <c r="G39" s="146">
        <v>0</v>
      </c>
      <c r="H39" s="4">
        <f t="shared" si="2"/>
        <v>28884</v>
      </c>
    </row>
    <row r="40" spans="1:8">
      <c r="A40" s="37" t="s">
        <v>214</v>
      </c>
      <c r="B40" s="37" t="s">
        <v>257</v>
      </c>
      <c r="C40" s="38" t="s">
        <v>258</v>
      </c>
      <c r="D40" s="37" t="s">
        <v>2</v>
      </c>
      <c r="E40" s="144">
        <v>127380</v>
      </c>
      <c r="F40" s="147"/>
      <c r="G40" s="146">
        <v>0</v>
      </c>
      <c r="H40" s="4">
        <f t="shared" si="2"/>
        <v>127380</v>
      </c>
    </row>
    <row r="41" spans="1:8">
      <c r="A41" s="37" t="s">
        <v>214</v>
      </c>
      <c r="B41" s="37" t="s">
        <v>259</v>
      </c>
      <c r="C41" s="38" t="s">
        <v>260</v>
      </c>
      <c r="D41" s="37" t="s">
        <v>69</v>
      </c>
      <c r="E41" s="144">
        <v>6201</v>
      </c>
      <c r="F41" s="147"/>
      <c r="G41" s="146">
        <v>0</v>
      </c>
      <c r="H41" s="4">
        <f t="shared" si="2"/>
        <v>6201</v>
      </c>
    </row>
    <row r="42" spans="1:8">
      <c r="A42" s="37" t="s">
        <v>214</v>
      </c>
      <c r="B42" s="37" t="s">
        <v>261</v>
      </c>
      <c r="C42" s="38" t="s">
        <v>262</v>
      </c>
      <c r="D42" s="37" t="s">
        <v>2</v>
      </c>
      <c r="E42" s="144">
        <v>-76958</v>
      </c>
      <c r="F42" s="145" t="s">
        <v>380</v>
      </c>
      <c r="G42" s="146">
        <v>76958</v>
      </c>
      <c r="H42" s="4">
        <f t="shared" si="2"/>
        <v>0</v>
      </c>
    </row>
    <row r="43" spans="1:8">
      <c r="A43" s="37" t="s">
        <v>214</v>
      </c>
      <c r="B43" s="37" t="s">
        <v>263</v>
      </c>
      <c r="C43" s="38" t="s">
        <v>264</v>
      </c>
      <c r="D43" s="37" t="s">
        <v>2</v>
      </c>
      <c r="E43" s="144">
        <v>264622</v>
      </c>
      <c r="F43" s="147"/>
      <c r="G43" s="146">
        <v>0</v>
      </c>
      <c r="H43" s="4">
        <f t="shared" si="2"/>
        <v>264622</v>
      </c>
    </row>
    <row r="44" spans="1:8">
      <c r="A44" s="37" t="s">
        <v>214</v>
      </c>
      <c r="B44" s="37" t="s">
        <v>265</v>
      </c>
      <c r="C44" s="38" t="s">
        <v>266</v>
      </c>
      <c r="D44" s="37" t="s">
        <v>7</v>
      </c>
      <c r="E44" s="144">
        <v>1603</v>
      </c>
      <c r="F44" s="147"/>
      <c r="G44" s="146">
        <v>0</v>
      </c>
      <c r="H44" s="4">
        <f t="shared" si="2"/>
        <v>1603</v>
      </c>
    </row>
    <row r="45" spans="1:8">
      <c r="A45" s="37" t="s">
        <v>214</v>
      </c>
      <c r="B45" s="37" t="s">
        <v>267</v>
      </c>
      <c r="C45" s="38" t="s">
        <v>268</v>
      </c>
      <c r="D45" s="37" t="s">
        <v>2</v>
      </c>
      <c r="E45" s="144">
        <v>21904</v>
      </c>
      <c r="F45" s="145" t="s">
        <v>192</v>
      </c>
      <c r="G45" s="146">
        <v>-21904</v>
      </c>
      <c r="H45" s="4">
        <f t="shared" si="2"/>
        <v>0</v>
      </c>
    </row>
    <row r="46" spans="1:8">
      <c r="A46" s="37" t="s">
        <v>214</v>
      </c>
      <c r="B46" s="37" t="s">
        <v>269</v>
      </c>
      <c r="C46" s="38" t="s">
        <v>270</v>
      </c>
      <c r="D46" s="37" t="s">
        <v>28</v>
      </c>
      <c r="E46" s="144">
        <v>281830</v>
      </c>
      <c r="F46" s="147"/>
      <c r="G46" s="146">
        <v>0</v>
      </c>
      <c r="H46" s="4">
        <f t="shared" si="2"/>
        <v>281830</v>
      </c>
    </row>
    <row r="47" spans="1:8">
      <c r="A47" s="37" t="s">
        <v>214</v>
      </c>
      <c r="B47" s="37" t="s">
        <v>271</v>
      </c>
      <c r="C47" s="38" t="s">
        <v>272</v>
      </c>
      <c r="D47" s="37" t="s">
        <v>49</v>
      </c>
      <c r="E47" s="144">
        <v>158181</v>
      </c>
      <c r="F47" s="147"/>
      <c r="G47" s="146">
        <v>0</v>
      </c>
      <c r="H47" s="4">
        <f t="shared" si="2"/>
        <v>158181</v>
      </c>
    </row>
    <row r="48" spans="1:8">
      <c r="A48" s="37" t="s">
        <v>214</v>
      </c>
      <c r="B48" s="37" t="s">
        <v>273</v>
      </c>
      <c r="C48" s="38" t="s">
        <v>274</v>
      </c>
      <c r="D48" s="37" t="s">
        <v>4</v>
      </c>
      <c r="E48" s="144">
        <v>58496</v>
      </c>
      <c r="F48" s="147"/>
      <c r="G48" s="146">
        <v>0</v>
      </c>
      <c r="H48" s="4">
        <f t="shared" si="2"/>
        <v>58496</v>
      </c>
    </row>
    <row r="49" spans="1:8">
      <c r="A49" s="37" t="s">
        <v>214</v>
      </c>
      <c r="B49" s="37" t="s">
        <v>275</v>
      </c>
      <c r="C49" s="38" t="s">
        <v>276</v>
      </c>
      <c r="D49" s="37" t="s">
        <v>75</v>
      </c>
      <c r="E49" s="144">
        <v>134363</v>
      </c>
      <c r="F49" s="145" t="s">
        <v>203</v>
      </c>
      <c r="G49" s="146">
        <v>-134363</v>
      </c>
      <c r="H49" s="4">
        <f t="shared" si="2"/>
        <v>0</v>
      </c>
    </row>
    <row r="50" spans="1:8">
      <c r="A50" s="37" t="s">
        <v>214</v>
      </c>
      <c r="B50" s="37" t="s">
        <v>277</v>
      </c>
      <c r="C50" s="38" t="s">
        <v>278</v>
      </c>
      <c r="D50" s="37" t="s">
        <v>20</v>
      </c>
      <c r="E50" s="144">
        <v>43335</v>
      </c>
      <c r="F50" s="145" t="s">
        <v>200</v>
      </c>
      <c r="G50" s="146">
        <v>-43335</v>
      </c>
      <c r="H50" s="4">
        <f t="shared" si="2"/>
        <v>0</v>
      </c>
    </row>
    <row r="51" spans="1:8">
      <c r="A51" s="37" t="s">
        <v>214</v>
      </c>
      <c r="B51" s="37" t="s">
        <v>279</v>
      </c>
      <c r="C51" s="38" t="s">
        <v>280</v>
      </c>
      <c r="D51" s="37" t="s">
        <v>2</v>
      </c>
      <c r="E51" s="144">
        <v>75104</v>
      </c>
      <c r="F51" s="147"/>
      <c r="G51" s="146">
        <v>0</v>
      </c>
      <c r="H51" s="4">
        <f t="shared" ref="H51:H82" si="3">E51+G51</f>
        <v>75104</v>
      </c>
    </row>
    <row r="52" spans="1:8">
      <c r="A52" s="37" t="s">
        <v>214</v>
      </c>
      <c r="B52" s="37" t="s">
        <v>281</v>
      </c>
      <c r="C52" s="38" t="s">
        <v>282</v>
      </c>
      <c r="D52" s="37" t="s">
        <v>2</v>
      </c>
      <c r="E52" s="144">
        <v>52318</v>
      </c>
      <c r="F52" s="147"/>
      <c r="G52" s="146">
        <v>0</v>
      </c>
      <c r="H52" s="4">
        <f t="shared" si="3"/>
        <v>52318</v>
      </c>
    </row>
    <row r="53" spans="1:8">
      <c r="A53" s="37" t="s">
        <v>214</v>
      </c>
      <c r="B53" s="37" t="s">
        <v>283</v>
      </c>
      <c r="C53" s="38" t="s">
        <v>284</v>
      </c>
      <c r="D53" s="37" t="s">
        <v>2</v>
      </c>
      <c r="E53" s="144">
        <v>19051</v>
      </c>
      <c r="F53" s="145" t="s">
        <v>201</v>
      </c>
      <c r="G53" s="146">
        <v>-19051</v>
      </c>
      <c r="H53" s="4">
        <f t="shared" si="3"/>
        <v>0</v>
      </c>
    </row>
    <row r="54" spans="1:8">
      <c r="A54" s="37" t="s">
        <v>214</v>
      </c>
      <c r="B54" s="37" t="s">
        <v>285</v>
      </c>
      <c r="C54" s="38" t="s">
        <v>286</v>
      </c>
      <c r="D54" s="37" t="s">
        <v>20</v>
      </c>
      <c r="E54" s="144">
        <v>1664</v>
      </c>
      <c r="F54" s="147"/>
      <c r="G54" s="146">
        <v>0</v>
      </c>
      <c r="H54" s="4">
        <f t="shared" si="3"/>
        <v>1664</v>
      </c>
    </row>
    <row r="55" spans="1:8">
      <c r="A55" s="37" t="s">
        <v>214</v>
      </c>
      <c r="B55" s="37" t="s">
        <v>287</v>
      </c>
      <c r="C55" s="38" t="s">
        <v>288</v>
      </c>
      <c r="D55" s="37" t="s">
        <v>28</v>
      </c>
      <c r="E55" s="144">
        <v>163316</v>
      </c>
      <c r="F55" s="147"/>
      <c r="G55" s="146">
        <v>0</v>
      </c>
      <c r="H55" s="4">
        <f t="shared" si="3"/>
        <v>163316</v>
      </c>
    </row>
    <row r="56" spans="1:8">
      <c r="A56" s="37" t="s">
        <v>326</v>
      </c>
      <c r="B56" s="37" t="s">
        <v>327</v>
      </c>
      <c r="C56" s="38" t="s">
        <v>328</v>
      </c>
      <c r="D56" s="37" t="s">
        <v>20</v>
      </c>
      <c r="E56" s="144">
        <v>-2257541</v>
      </c>
      <c r="F56" s="145" t="s">
        <v>187</v>
      </c>
      <c r="G56" s="146">
        <v>2257541</v>
      </c>
      <c r="H56" s="4">
        <f t="shared" si="3"/>
        <v>0</v>
      </c>
    </row>
    <row r="57" spans="1:8">
      <c r="A57" s="37" t="s">
        <v>326</v>
      </c>
      <c r="B57" s="37" t="s">
        <v>329</v>
      </c>
      <c r="C57" s="38" t="s">
        <v>330</v>
      </c>
      <c r="D57" s="37" t="s">
        <v>2</v>
      </c>
      <c r="E57" s="144">
        <v>-57865</v>
      </c>
      <c r="F57" s="147"/>
      <c r="G57" s="146">
        <v>0</v>
      </c>
      <c r="H57" s="4">
        <f t="shared" si="3"/>
        <v>-57865</v>
      </c>
    </row>
    <row r="58" spans="1:8">
      <c r="A58" s="37" t="s">
        <v>326</v>
      </c>
      <c r="B58" s="37" t="s">
        <v>331</v>
      </c>
      <c r="C58" s="38" t="s">
        <v>332</v>
      </c>
      <c r="D58" s="37" t="s">
        <v>20</v>
      </c>
      <c r="E58" s="144">
        <v>1187206</v>
      </c>
      <c r="F58" s="147"/>
      <c r="G58" s="146">
        <v>0</v>
      </c>
      <c r="H58" s="4">
        <f t="shared" si="3"/>
        <v>1187206</v>
      </c>
    </row>
    <row r="59" spans="1:8">
      <c r="A59" s="37" t="s">
        <v>326</v>
      </c>
      <c r="B59" s="37" t="s">
        <v>333</v>
      </c>
      <c r="C59" s="38" t="s">
        <v>334</v>
      </c>
      <c r="D59" s="37" t="s">
        <v>20</v>
      </c>
      <c r="E59" s="144">
        <v>165366</v>
      </c>
      <c r="F59" s="145" t="s">
        <v>200</v>
      </c>
      <c r="G59" s="146">
        <v>-165366</v>
      </c>
      <c r="H59" s="4">
        <f t="shared" si="3"/>
        <v>0</v>
      </c>
    </row>
    <row r="60" spans="1:8">
      <c r="A60" s="65" t="s">
        <v>326</v>
      </c>
      <c r="B60" s="65" t="s">
        <v>335</v>
      </c>
      <c r="C60" s="66" t="s">
        <v>336</v>
      </c>
      <c r="D60" s="65" t="s">
        <v>75</v>
      </c>
      <c r="E60" s="148">
        <v>33912</v>
      </c>
      <c r="F60" s="145" t="s">
        <v>203</v>
      </c>
      <c r="G60" s="146">
        <v>-33912</v>
      </c>
      <c r="H60" s="4">
        <f t="shared" si="3"/>
        <v>0</v>
      </c>
    </row>
    <row r="61" spans="1:8">
      <c r="A61" s="65" t="s">
        <v>326</v>
      </c>
      <c r="B61" s="65" t="s">
        <v>337</v>
      </c>
      <c r="C61" s="66" t="s">
        <v>338</v>
      </c>
      <c r="D61" s="65" t="s">
        <v>2</v>
      </c>
      <c r="E61" s="148">
        <v>-472406</v>
      </c>
      <c r="F61" s="145" t="s">
        <v>193</v>
      </c>
      <c r="G61" s="146">
        <v>472406</v>
      </c>
      <c r="H61" s="4">
        <f t="shared" si="3"/>
        <v>0</v>
      </c>
    </row>
    <row r="62" spans="1:8">
      <c r="A62" s="65" t="s">
        <v>326</v>
      </c>
      <c r="B62" s="65" t="s">
        <v>339</v>
      </c>
      <c r="C62" s="66" t="s">
        <v>340</v>
      </c>
      <c r="D62" s="65" t="s">
        <v>2</v>
      </c>
      <c r="E62" s="148">
        <v>710431</v>
      </c>
      <c r="F62" s="145" t="s">
        <v>380</v>
      </c>
      <c r="G62" s="146">
        <v>-710431</v>
      </c>
      <c r="H62" s="4">
        <f t="shared" si="3"/>
        <v>0</v>
      </c>
    </row>
    <row r="63" spans="1:8">
      <c r="A63" s="71" t="s">
        <v>326</v>
      </c>
      <c r="B63" s="71" t="s">
        <v>341</v>
      </c>
      <c r="C63" s="72" t="s">
        <v>342</v>
      </c>
      <c r="D63" s="71" t="s">
        <v>7</v>
      </c>
      <c r="E63" s="156">
        <v>-361534</v>
      </c>
      <c r="F63" s="157" t="s">
        <v>200</v>
      </c>
      <c r="G63" s="151">
        <v>361534</v>
      </c>
      <c r="H63" s="7">
        <f t="shared" si="3"/>
        <v>0</v>
      </c>
    </row>
    <row r="64" spans="1:8">
      <c r="A64" s="65" t="s">
        <v>326</v>
      </c>
      <c r="B64" s="65" t="s">
        <v>343</v>
      </c>
      <c r="C64" s="66" t="s">
        <v>344</v>
      </c>
      <c r="D64" s="65" t="s">
        <v>20</v>
      </c>
      <c r="E64" s="148">
        <v>-238507</v>
      </c>
      <c r="F64" s="145" t="s">
        <v>194</v>
      </c>
      <c r="G64" s="146">
        <v>238507</v>
      </c>
      <c r="H64" s="4">
        <f t="shared" si="3"/>
        <v>0</v>
      </c>
    </row>
    <row r="65" spans="1:8">
      <c r="A65" s="65" t="s">
        <v>326</v>
      </c>
      <c r="B65" s="65" t="s">
        <v>345</v>
      </c>
      <c r="C65" s="66" t="s">
        <v>346</v>
      </c>
      <c r="D65" s="65" t="s">
        <v>28</v>
      </c>
      <c r="E65" s="148">
        <v>-56228</v>
      </c>
      <c r="F65" s="145"/>
      <c r="G65" s="146">
        <v>0</v>
      </c>
      <c r="H65" s="4">
        <f t="shared" si="3"/>
        <v>-56228</v>
      </c>
    </row>
    <row r="66" spans="1:8">
      <c r="A66" s="65" t="s">
        <v>326</v>
      </c>
      <c r="B66" s="65" t="s">
        <v>347</v>
      </c>
      <c r="C66" s="66" t="s">
        <v>348</v>
      </c>
      <c r="D66" s="65" t="s">
        <v>49</v>
      </c>
      <c r="E66" s="148">
        <v>-290</v>
      </c>
      <c r="F66" s="145" t="s">
        <v>201</v>
      </c>
      <c r="G66" s="146">
        <v>290</v>
      </c>
      <c r="H66" s="4">
        <f t="shared" si="3"/>
        <v>0</v>
      </c>
    </row>
    <row r="67" spans="1:8">
      <c r="A67" s="65" t="s">
        <v>326</v>
      </c>
      <c r="B67" s="65" t="s">
        <v>349</v>
      </c>
      <c r="C67" s="66" t="s">
        <v>350</v>
      </c>
      <c r="D67" s="65" t="s">
        <v>49</v>
      </c>
      <c r="E67" s="148">
        <v>-104120</v>
      </c>
      <c r="F67" s="145" t="s">
        <v>201</v>
      </c>
      <c r="G67" s="146">
        <v>104120</v>
      </c>
      <c r="H67" s="4">
        <f t="shared" si="3"/>
        <v>0</v>
      </c>
    </row>
    <row r="68" spans="1:8">
      <c r="A68" s="65" t="s">
        <v>326</v>
      </c>
      <c r="B68" s="65" t="s">
        <v>351</v>
      </c>
      <c r="C68" s="66" t="s">
        <v>352</v>
      </c>
      <c r="D68" s="65" t="s">
        <v>49</v>
      </c>
      <c r="E68" s="148">
        <v>-396374</v>
      </c>
      <c r="F68" s="145" t="s">
        <v>201</v>
      </c>
      <c r="G68" s="146">
        <v>396374</v>
      </c>
      <c r="H68" s="4">
        <f t="shared" si="3"/>
        <v>0</v>
      </c>
    </row>
    <row r="69" spans="1:8">
      <c r="A69" s="65" t="s">
        <v>326</v>
      </c>
      <c r="B69" s="65" t="s">
        <v>353</v>
      </c>
      <c r="C69" s="66" t="s">
        <v>354</v>
      </c>
      <c r="D69" s="65" t="s">
        <v>2</v>
      </c>
      <c r="E69" s="148">
        <v>-67930</v>
      </c>
      <c r="F69" s="145" t="s">
        <v>201</v>
      </c>
      <c r="G69" s="146">
        <v>67931</v>
      </c>
      <c r="H69" s="4">
        <f t="shared" si="3"/>
        <v>1</v>
      </c>
    </row>
    <row r="70" spans="1:8">
      <c r="A70" s="65" t="s">
        <v>326</v>
      </c>
      <c r="B70" s="65" t="s">
        <v>355</v>
      </c>
      <c r="C70" s="66" t="s">
        <v>356</v>
      </c>
      <c r="D70" s="65" t="s">
        <v>18</v>
      </c>
      <c r="E70" s="148">
        <v>-452731</v>
      </c>
      <c r="F70" s="147"/>
      <c r="G70" s="146">
        <v>0</v>
      </c>
      <c r="H70" s="4">
        <f t="shared" si="3"/>
        <v>-452731</v>
      </c>
    </row>
    <row r="71" spans="1:8">
      <c r="A71" s="37" t="s">
        <v>214</v>
      </c>
      <c r="B71" s="37" t="s">
        <v>289</v>
      </c>
      <c r="C71" s="38" t="s">
        <v>290</v>
      </c>
      <c r="D71" s="37" t="s">
        <v>15</v>
      </c>
      <c r="E71" s="144">
        <v>19301</v>
      </c>
      <c r="F71" s="147"/>
      <c r="G71" s="146">
        <v>0</v>
      </c>
      <c r="H71" s="4">
        <f t="shared" si="3"/>
        <v>19301</v>
      </c>
    </row>
    <row r="72" spans="1:8">
      <c r="A72" s="65" t="s">
        <v>326</v>
      </c>
      <c r="B72" s="65" t="s">
        <v>289</v>
      </c>
      <c r="C72" s="66" t="s">
        <v>357</v>
      </c>
      <c r="D72" s="65" t="s">
        <v>15</v>
      </c>
      <c r="E72" s="148">
        <v>451294</v>
      </c>
      <c r="F72" s="147"/>
      <c r="G72" s="146">
        <v>0</v>
      </c>
      <c r="H72" s="4">
        <f t="shared" si="3"/>
        <v>451294</v>
      </c>
    </row>
    <row r="73" spans="1:8">
      <c r="A73" s="37" t="s">
        <v>312</v>
      </c>
      <c r="B73" s="37" t="s">
        <v>318</v>
      </c>
      <c r="C73" s="38" t="s">
        <v>319</v>
      </c>
      <c r="D73" s="37" t="s">
        <v>2</v>
      </c>
      <c r="E73" s="144">
        <v>58730</v>
      </c>
      <c r="F73" s="147"/>
      <c r="G73" s="146">
        <v>0</v>
      </c>
      <c r="H73" s="4">
        <f t="shared" si="3"/>
        <v>58730</v>
      </c>
    </row>
    <row r="74" spans="1:8">
      <c r="A74" s="37" t="s">
        <v>309</v>
      </c>
      <c r="B74" s="37" t="s">
        <v>310</v>
      </c>
      <c r="C74" s="38" t="s">
        <v>311</v>
      </c>
      <c r="D74" s="37" t="s">
        <v>2</v>
      </c>
      <c r="E74" s="144">
        <v>-409536</v>
      </c>
      <c r="F74" s="147"/>
      <c r="G74" s="146">
        <v>0</v>
      </c>
      <c r="H74" s="4">
        <f t="shared" si="3"/>
        <v>-409536</v>
      </c>
    </row>
    <row r="75" spans="1:8">
      <c r="A75" s="37" t="s">
        <v>214</v>
      </c>
      <c r="B75" s="37" t="s">
        <v>291</v>
      </c>
      <c r="C75" s="38" t="s">
        <v>292</v>
      </c>
      <c r="D75" s="37" t="s">
        <v>15</v>
      </c>
      <c r="E75" s="144">
        <v>16312</v>
      </c>
      <c r="F75" s="147"/>
      <c r="G75" s="146">
        <v>0</v>
      </c>
      <c r="H75" s="4">
        <f t="shared" si="3"/>
        <v>16312</v>
      </c>
    </row>
    <row r="76" spans="1:8">
      <c r="A76" s="65" t="s">
        <v>326</v>
      </c>
      <c r="B76" s="65" t="s">
        <v>291</v>
      </c>
      <c r="C76" s="66" t="s">
        <v>292</v>
      </c>
      <c r="D76" s="65" t="s">
        <v>15</v>
      </c>
      <c r="E76" s="148">
        <v>16401</v>
      </c>
      <c r="F76" s="147"/>
      <c r="G76" s="146">
        <v>0</v>
      </c>
      <c r="H76" s="4">
        <f t="shared" si="3"/>
        <v>16401</v>
      </c>
    </row>
    <row r="77" spans="1:8">
      <c r="A77" s="65" t="s">
        <v>326</v>
      </c>
      <c r="B77" s="65" t="s">
        <v>358</v>
      </c>
      <c r="C77" s="66" t="s">
        <v>359</v>
      </c>
      <c r="D77" s="65" t="s">
        <v>25</v>
      </c>
      <c r="E77" s="148">
        <v>-1147777</v>
      </c>
      <c r="F77" s="145" t="s">
        <v>201</v>
      </c>
      <c r="G77" s="146">
        <v>1147777</v>
      </c>
      <c r="H77" s="4">
        <f t="shared" si="3"/>
        <v>0</v>
      </c>
    </row>
    <row r="78" spans="1:8">
      <c r="A78" s="37" t="s">
        <v>214</v>
      </c>
      <c r="B78" s="37" t="s">
        <v>293</v>
      </c>
      <c r="C78" s="38" t="s">
        <v>294</v>
      </c>
      <c r="D78" s="37" t="s">
        <v>28</v>
      </c>
      <c r="E78" s="144">
        <v>-2402</v>
      </c>
      <c r="F78" s="145" t="s">
        <v>380</v>
      </c>
      <c r="G78" s="146">
        <v>2402</v>
      </c>
      <c r="H78" s="4">
        <f t="shared" si="3"/>
        <v>0</v>
      </c>
    </row>
    <row r="79" spans="1:8">
      <c r="A79" s="65" t="s">
        <v>326</v>
      </c>
      <c r="B79" s="65" t="s">
        <v>293</v>
      </c>
      <c r="C79" s="66" t="s">
        <v>360</v>
      </c>
      <c r="D79" s="65" t="s">
        <v>15</v>
      </c>
      <c r="E79" s="148">
        <v>-104731</v>
      </c>
      <c r="F79" s="147"/>
      <c r="G79" s="146">
        <v>0</v>
      </c>
      <c r="H79" s="4">
        <f t="shared" si="3"/>
        <v>-104731</v>
      </c>
    </row>
    <row r="80" spans="1:8">
      <c r="A80" s="37" t="s">
        <v>214</v>
      </c>
      <c r="B80" s="37" t="s">
        <v>295</v>
      </c>
      <c r="C80" s="38" t="s">
        <v>296</v>
      </c>
      <c r="D80" s="37" t="s">
        <v>15</v>
      </c>
      <c r="E80" s="144">
        <v>-12734</v>
      </c>
      <c r="F80" s="147"/>
      <c r="G80" s="146">
        <v>0</v>
      </c>
      <c r="H80" s="4">
        <f t="shared" si="3"/>
        <v>-12734</v>
      </c>
    </row>
    <row r="81" spans="1:8">
      <c r="A81" s="65" t="s">
        <v>326</v>
      </c>
      <c r="B81" s="65" t="s">
        <v>295</v>
      </c>
      <c r="C81" s="66" t="s">
        <v>296</v>
      </c>
      <c r="D81" s="65" t="s">
        <v>15</v>
      </c>
      <c r="E81" s="148">
        <v>-3010</v>
      </c>
      <c r="F81" s="147"/>
      <c r="G81" s="146">
        <v>0</v>
      </c>
      <c r="H81" s="4">
        <f t="shared" si="3"/>
        <v>-3010</v>
      </c>
    </row>
    <row r="82" spans="1:8">
      <c r="A82" s="37" t="s">
        <v>214</v>
      </c>
      <c r="B82" s="37" t="s">
        <v>297</v>
      </c>
      <c r="C82" s="38" t="s">
        <v>298</v>
      </c>
      <c r="D82" s="37" t="s">
        <v>15</v>
      </c>
      <c r="E82" s="144">
        <v>1863</v>
      </c>
      <c r="F82" s="147"/>
      <c r="G82" s="146">
        <v>0</v>
      </c>
      <c r="H82" s="4">
        <f t="shared" si="3"/>
        <v>1863</v>
      </c>
    </row>
    <row r="83" spans="1:8">
      <c r="A83" s="65" t="s">
        <v>326</v>
      </c>
      <c r="B83" s="65" t="s">
        <v>297</v>
      </c>
      <c r="C83" s="66" t="s">
        <v>298</v>
      </c>
      <c r="D83" s="65" t="s">
        <v>15</v>
      </c>
      <c r="E83" s="148">
        <v>42857</v>
      </c>
      <c r="F83" s="147"/>
      <c r="G83" s="146">
        <v>0</v>
      </c>
      <c r="H83" s="4">
        <f t="shared" ref="H83:H105" si="4">E83+G83</f>
        <v>42857</v>
      </c>
    </row>
    <row r="84" spans="1:8">
      <c r="A84" s="37" t="s">
        <v>214</v>
      </c>
      <c r="B84" s="37" t="s">
        <v>299</v>
      </c>
      <c r="C84" s="38" t="s">
        <v>300</v>
      </c>
      <c r="D84" s="37" t="s">
        <v>15</v>
      </c>
      <c r="E84" s="144">
        <v>2701</v>
      </c>
      <c r="F84" s="147"/>
      <c r="G84" s="146">
        <v>0</v>
      </c>
      <c r="H84" s="4">
        <f t="shared" si="4"/>
        <v>2701</v>
      </c>
    </row>
    <row r="85" spans="1:8">
      <c r="A85" s="65" t="s">
        <v>326</v>
      </c>
      <c r="B85" s="65" t="s">
        <v>299</v>
      </c>
      <c r="C85" s="66" t="s">
        <v>300</v>
      </c>
      <c r="D85" s="65" t="s">
        <v>15</v>
      </c>
      <c r="E85" s="148">
        <v>57914</v>
      </c>
      <c r="F85" s="147"/>
      <c r="G85" s="146">
        <v>0</v>
      </c>
      <c r="H85" s="4">
        <f t="shared" si="4"/>
        <v>57914</v>
      </c>
    </row>
    <row r="86" spans="1:8">
      <c r="A86" s="37" t="s">
        <v>214</v>
      </c>
      <c r="B86" s="37" t="s">
        <v>301</v>
      </c>
      <c r="C86" s="38" t="s">
        <v>302</v>
      </c>
      <c r="D86" s="37" t="s">
        <v>15</v>
      </c>
      <c r="E86" s="144">
        <v>18032</v>
      </c>
      <c r="F86" s="147"/>
      <c r="G86" s="146">
        <v>0</v>
      </c>
      <c r="H86" s="4">
        <f t="shared" si="4"/>
        <v>18032</v>
      </c>
    </row>
    <row r="87" spans="1:8">
      <c r="A87" s="65" t="s">
        <v>326</v>
      </c>
      <c r="B87" s="65" t="s">
        <v>301</v>
      </c>
      <c r="C87" s="66" t="s">
        <v>302</v>
      </c>
      <c r="D87" s="65" t="s">
        <v>15</v>
      </c>
      <c r="E87" s="148">
        <v>354365</v>
      </c>
      <c r="F87" s="147"/>
      <c r="G87" s="146">
        <v>0</v>
      </c>
      <c r="H87" s="4">
        <f t="shared" si="4"/>
        <v>354365</v>
      </c>
    </row>
    <row r="88" spans="1:8">
      <c r="A88" s="37" t="s">
        <v>214</v>
      </c>
      <c r="B88" s="37" t="s">
        <v>303</v>
      </c>
      <c r="C88" s="38" t="s">
        <v>304</v>
      </c>
      <c r="D88" s="37" t="s">
        <v>15</v>
      </c>
      <c r="E88" s="144">
        <v>176229</v>
      </c>
      <c r="F88" s="147"/>
      <c r="G88" s="146">
        <v>0</v>
      </c>
      <c r="H88" s="4">
        <f t="shared" si="4"/>
        <v>176229</v>
      </c>
    </row>
    <row r="89" spans="1:8">
      <c r="A89" s="65" t="s">
        <v>326</v>
      </c>
      <c r="B89" s="65" t="s">
        <v>303</v>
      </c>
      <c r="C89" s="66" t="s">
        <v>304</v>
      </c>
      <c r="D89" s="65" t="s">
        <v>15</v>
      </c>
      <c r="E89" s="148">
        <v>4212054</v>
      </c>
      <c r="F89" s="145" t="s">
        <v>380</v>
      </c>
      <c r="G89" s="146">
        <v>-4212054</v>
      </c>
      <c r="H89" s="4">
        <f t="shared" si="4"/>
        <v>0</v>
      </c>
    </row>
    <row r="90" spans="1:8">
      <c r="A90" s="65" t="s">
        <v>326</v>
      </c>
      <c r="B90" s="65" t="s">
        <v>361</v>
      </c>
      <c r="C90" s="66" t="s">
        <v>362</v>
      </c>
      <c r="D90" s="65" t="s">
        <v>7</v>
      </c>
      <c r="E90" s="148">
        <v>8555</v>
      </c>
      <c r="F90" s="147"/>
      <c r="G90" s="146">
        <v>0</v>
      </c>
      <c r="H90" s="4">
        <f t="shared" si="4"/>
        <v>8555</v>
      </c>
    </row>
    <row r="91" spans="1:8">
      <c r="A91" s="65" t="s">
        <v>326</v>
      </c>
      <c r="B91" s="65" t="s">
        <v>363</v>
      </c>
      <c r="C91" s="66" t="s">
        <v>364</v>
      </c>
      <c r="D91" s="65" t="s">
        <v>20</v>
      </c>
      <c r="E91" s="148">
        <v>-14559</v>
      </c>
      <c r="F91" s="145" t="s">
        <v>187</v>
      </c>
      <c r="G91" s="146">
        <v>14559</v>
      </c>
      <c r="H91" s="4">
        <f t="shared" si="4"/>
        <v>0</v>
      </c>
    </row>
    <row r="92" spans="1:8">
      <c r="A92" s="37" t="s">
        <v>214</v>
      </c>
      <c r="B92" s="37" t="s">
        <v>307</v>
      </c>
      <c r="C92" s="38" t="s">
        <v>308</v>
      </c>
      <c r="D92" s="37" t="s">
        <v>15</v>
      </c>
      <c r="E92" s="144">
        <v>-1747</v>
      </c>
      <c r="F92" s="147"/>
      <c r="G92" s="146">
        <v>0</v>
      </c>
      <c r="H92" s="4">
        <f t="shared" si="4"/>
        <v>-1747</v>
      </c>
    </row>
    <row r="93" spans="1:8">
      <c r="A93" s="65" t="s">
        <v>326</v>
      </c>
      <c r="B93" s="65" t="s">
        <v>307</v>
      </c>
      <c r="C93" s="66" t="s">
        <v>365</v>
      </c>
      <c r="D93" s="65" t="s">
        <v>15</v>
      </c>
      <c r="E93" s="148">
        <v>-29955</v>
      </c>
      <c r="F93" s="147"/>
      <c r="G93" s="146">
        <v>0</v>
      </c>
      <c r="H93" s="4">
        <f t="shared" si="4"/>
        <v>-29955</v>
      </c>
    </row>
    <row r="94" spans="1:8">
      <c r="A94" s="65" t="s">
        <v>326</v>
      </c>
      <c r="B94" s="65" t="s">
        <v>366</v>
      </c>
      <c r="C94" s="66" t="s">
        <v>367</v>
      </c>
      <c r="D94" s="65" t="s">
        <v>20</v>
      </c>
      <c r="E94" s="148">
        <v>-43794</v>
      </c>
      <c r="F94" s="147"/>
      <c r="G94" s="146">
        <v>0</v>
      </c>
      <c r="H94" s="4">
        <f t="shared" si="4"/>
        <v>-43794</v>
      </c>
    </row>
    <row r="95" spans="1:8">
      <c r="A95" s="65" t="s">
        <v>326</v>
      </c>
      <c r="B95" s="65" t="s">
        <v>368</v>
      </c>
      <c r="C95" s="66" t="s">
        <v>369</v>
      </c>
      <c r="D95" s="65" t="s">
        <v>20</v>
      </c>
      <c r="E95" s="148">
        <v>-352575</v>
      </c>
      <c r="F95" s="145" t="s">
        <v>192</v>
      </c>
      <c r="G95" s="146">
        <v>352575</v>
      </c>
      <c r="H95" s="4">
        <f t="shared" si="4"/>
        <v>0</v>
      </c>
    </row>
    <row r="96" spans="1:8">
      <c r="A96" s="65" t="s">
        <v>326</v>
      </c>
      <c r="B96" s="65" t="s">
        <v>370</v>
      </c>
      <c r="C96" s="66" t="s">
        <v>371</v>
      </c>
      <c r="D96" s="65" t="s">
        <v>20</v>
      </c>
      <c r="E96" s="148">
        <v>-479232</v>
      </c>
      <c r="F96" s="145" t="s">
        <v>187</v>
      </c>
      <c r="G96" s="146">
        <v>479232</v>
      </c>
      <c r="H96" s="4">
        <f t="shared" si="4"/>
        <v>0</v>
      </c>
    </row>
    <row r="97" spans="1:8">
      <c r="A97" s="37" t="s">
        <v>312</v>
      </c>
      <c r="B97" s="37" t="s">
        <v>320</v>
      </c>
      <c r="C97" s="38" t="s">
        <v>321</v>
      </c>
      <c r="D97" s="37" t="s">
        <v>2</v>
      </c>
      <c r="E97" s="144">
        <v>-434249</v>
      </c>
      <c r="F97" s="147"/>
      <c r="G97" s="146">
        <v>0</v>
      </c>
      <c r="H97" s="4">
        <f t="shared" si="4"/>
        <v>-434249</v>
      </c>
    </row>
    <row r="98" spans="1:8">
      <c r="A98" s="37" t="s">
        <v>312</v>
      </c>
      <c r="B98" s="37" t="s">
        <v>322</v>
      </c>
      <c r="C98" s="38" t="s">
        <v>323</v>
      </c>
      <c r="D98" s="37" t="s">
        <v>2</v>
      </c>
      <c r="E98" s="144">
        <v>16253</v>
      </c>
      <c r="F98" s="147"/>
      <c r="G98" s="146">
        <v>0</v>
      </c>
      <c r="H98" s="4">
        <f t="shared" si="4"/>
        <v>16253</v>
      </c>
    </row>
    <row r="99" spans="1:8">
      <c r="A99" s="65" t="s">
        <v>326</v>
      </c>
      <c r="B99" s="65" t="s">
        <v>372</v>
      </c>
      <c r="C99" s="66" t="s">
        <v>373</v>
      </c>
      <c r="D99" s="65" t="s">
        <v>49</v>
      </c>
      <c r="E99" s="148">
        <v>-498128</v>
      </c>
      <c r="F99" s="145" t="s">
        <v>202</v>
      </c>
      <c r="G99" s="146">
        <v>386866</v>
      </c>
      <c r="H99" s="4">
        <f t="shared" si="4"/>
        <v>-111262</v>
      </c>
    </row>
    <row r="100" spans="1:8">
      <c r="A100" s="37" t="s">
        <v>312</v>
      </c>
      <c r="B100" s="37" t="s">
        <v>324</v>
      </c>
      <c r="C100" s="38" t="s">
        <v>325</v>
      </c>
      <c r="D100" s="37" t="s">
        <v>2</v>
      </c>
      <c r="E100" s="144">
        <v>-3095</v>
      </c>
      <c r="F100" s="147"/>
      <c r="G100" s="146">
        <v>0</v>
      </c>
      <c r="H100" s="4">
        <f t="shared" si="4"/>
        <v>-3095</v>
      </c>
    </row>
    <row r="101" spans="1:8">
      <c r="A101" s="65" t="s">
        <v>326</v>
      </c>
      <c r="B101" s="65" t="s">
        <v>374</v>
      </c>
      <c r="C101" s="66" t="s">
        <v>375</v>
      </c>
      <c r="D101" s="65" t="s">
        <v>28</v>
      </c>
      <c r="E101" s="148">
        <v>-163316</v>
      </c>
      <c r="F101" s="147"/>
      <c r="G101" s="146">
        <v>0</v>
      </c>
      <c r="H101" s="4">
        <f t="shared" si="4"/>
        <v>-163316</v>
      </c>
    </row>
    <row r="102" spans="1:8">
      <c r="A102" s="158">
        <v>1901000</v>
      </c>
      <c r="B102" s="158" t="s">
        <v>180</v>
      </c>
      <c r="C102" s="38" t="s">
        <v>294</v>
      </c>
      <c r="D102" s="159" t="s">
        <v>15</v>
      </c>
      <c r="E102" s="160">
        <v>0</v>
      </c>
      <c r="F102" s="161" t="s">
        <v>380</v>
      </c>
      <c r="G102" s="162">
        <v>-6501</v>
      </c>
      <c r="H102" s="5">
        <f t="shared" si="4"/>
        <v>-6501</v>
      </c>
    </row>
    <row r="103" spans="1:8">
      <c r="A103" s="158">
        <v>2831000</v>
      </c>
      <c r="B103" s="158" t="s">
        <v>180</v>
      </c>
      <c r="C103" s="163" t="s">
        <v>204</v>
      </c>
      <c r="D103" s="159" t="s">
        <v>20</v>
      </c>
      <c r="E103" s="160">
        <v>0</v>
      </c>
      <c r="F103" s="161" t="s">
        <v>205</v>
      </c>
      <c r="G103" s="162">
        <v>-6261915</v>
      </c>
      <c r="H103" s="5">
        <f t="shared" si="4"/>
        <v>-6261915</v>
      </c>
    </row>
    <row r="104" spans="1:8">
      <c r="A104" s="164">
        <v>2831000</v>
      </c>
      <c r="B104" s="164" t="s">
        <v>180</v>
      </c>
      <c r="C104" s="165" t="s">
        <v>179</v>
      </c>
      <c r="D104" s="166" t="s">
        <v>20</v>
      </c>
      <c r="E104" s="167">
        <v>0</v>
      </c>
      <c r="F104" s="168" t="s">
        <v>207</v>
      </c>
      <c r="G104" s="169">
        <v>-16648</v>
      </c>
      <c r="H104" s="9">
        <f t="shared" si="4"/>
        <v>-16648</v>
      </c>
    </row>
    <row r="105" spans="1:8">
      <c r="A105" s="82">
        <v>2831000</v>
      </c>
      <c r="B105" s="82" t="s">
        <v>180</v>
      </c>
      <c r="C105" s="83" t="s">
        <v>382</v>
      </c>
      <c r="D105" s="84" t="s">
        <v>20</v>
      </c>
      <c r="E105" s="170">
        <v>0</v>
      </c>
      <c r="F105" s="171"/>
      <c r="G105" s="172">
        <v>0</v>
      </c>
      <c r="H105" s="6">
        <f t="shared" si="4"/>
        <v>0</v>
      </c>
    </row>
    <row r="106" spans="1:8">
      <c r="A106" s="152" t="s">
        <v>395</v>
      </c>
      <c r="B106" s="173"/>
      <c r="C106" s="174"/>
      <c r="D106" s="173"/>
      <c r="E106" s="154">
        <f>SUBTOTAL(9,E19:E105)</f>
        <v>4573495</v>
      </c>
      <c r="F106" s="155"/>
      <c r="G106" s="1">
        <f>SUBTOTAL(9,G19:G105)</f>
        <v>-5615810</v>
      </c>
      <c r="H106" s="2">
        <f>SUBTOTAL(9,H19:H105)</f>
        <v>-1042315</v>
      </c>
    </row>
    <row r="107" spans="1:8">
      <c r="A107" s="152" t="s">
        <v>396</v>
      </c>
      <c r="B107" s="173"/>
      <c r="C107" s="174"/>
      <c r="D107" s="173"/>
      <c r="E107" s="154">
        <f>SUBTOTAL(9,E6:E106)</f>
        <v>-128569580</v>
      </c>
      <c r="F107" s="155"/>
      <c r="G107" s="1">
        <f>SUBTOTAL(9,G6:G106)</f>
        <v>-12019780</v>
      </c>
      <c r="H107" s="2">
        <f>SUBTOTAL(9,H6:H106)</f>
        <v>-140589360</v>
      </c>
    </row>
  </sheetData>
  <sortState ref="A1:E87">
    <sortCondition ref="B1:B87"/>
    <sortCondition ref="A1:A87"/>
  </sortState>
  <pageMargins left="0.75" right="0.75" top="0.75" bottom="0.75" header="0.5" footer="0.5"/>
  <pageSetup scale="52" orientation="portrait" r:id="rId1"/>
  <headerFooter>
    <oddHeader>&amp;L&amp;"Arial,Bold"&amp;10PacifiCorp
Rate Base Reduction for Accumulated Deferred Income Tax: NORMALIZATION</oddHeader>
    <oddFooter xml:space="preserve">&amp;L&amp;"Arial,Bold"&amp;10RATE BASE REDUCTION FOR ACCUMULATED DEFERRED INCOME TAX: NORMALIZATION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2010-12-10T08:00:00+00:00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B37F6FD-78AD-4AFA-9E10-9434B32220EE}"/>
</file>

<file path=customXml/itemProps2.xml><?xml version="1.0" encoding="utf-8"?>
<ds:datastoreItem xmlns:ds="http://schemas.openxmlformats.org/officeDocument/2006/customXml" ds:itemID="{0448F128-4A09-428E-8F33-7018FEDE5802}"/>
</file>

<file path=customXml/itemProps3.xml><?xml version="1.0" encoding="utf-8"?>
<ds:datastoreItem xmlns:ds="http://schemas.openxmlformats.org/officeDocument/2006/customXml" ds:itemID="{BEA56259-7941-453A-B655-CE34BD9C10FE}"/>
</file>

<file path=customXml/itemProps4.xml><?xml version="1.0" encoding="utf-8"?>
<ds:datastoreItem xmlns:ds="http://schemas.openxmlformats.org/officeDocument/2006/customXml" ds:itemID="{E5352C7D-41E6-4BB4-BD2C-BF3695DD8D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DIT Expense (Variance)</vt:lpstr>
      <vt:lpstr>DIT Expense (Flow-Through)</vt:lpstr>
      <vt:lpstr>DIT Expense (Normalized)</vt:lpstr>
      <vt:lpstr>ADIT (Variance)</vt:lpstr>
      <vt:lpstr>ADIT (Flow-Through)</vt:lpstr>
      <vt:lpstr>ADIT (Normalized)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Fuller</dc:creator>
  <cp:lastModifiedBy>P20165</cp:lastModifiedBy>
  <cp:lastPrinted>2010-12-08T22:59:33Z</cp:lastPrinted>
  <dcterms:created xsi:type="dcterms:W3CDTF">2010-11-19T17:27:10Z</dcterms:created>
  <dcterms:modified xsi:type="dcterms:W3CDTF">2010-12-10T19:44:57Z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