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028" yWindow="1536" windowWidth="11532" windowHeight="11136"/>
  </bookViews>
  <sheets>
    <sheet name="Lead E" sheetId="12" r:id="rId1"/>
    <sheet name="Lead G" sheetId="11" r:id="rId2"/>
    <sheet name="JKR-3 E" sheetId="20" r:id="rId3"/>
    <sheet name="JKR-3 G" sheetId="19" r:id="rId4"/>
    <sheet name="Future Costs" sheetId="15" r:id="rId5"/>
  </sheets>
  <externalReferences>
    <externalReference r:id="rId6"/>
  </externalReferences>
  <definedNames>
    <definedName name="__123Graph_ECURRENT" localSheetId="2" hidden="1">[1]ConsolidatingPL!#REF!</definedName>
    <definedName name="__123Graph_ECURRENT" localSheetId="3" hidden="1">[1]ConsolidatingPL!#REF!</definedName>
    <definedName name="__123Graph_ECURRENT" localSheetId="0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_xlnm.Print_Area" localSheetId="0">'Lead E'!$A$1:$D$32</definedName>
    <definedName name="_xlnm.Print_Area" localSheetId="1">'Lead G'!$A$1:$D$32</definedName>
    <definedName name="re" hidden="1">{#N/A,#N/A,FALSE,"Pg 6b CustCount_Gas";#N/A,#N/A,FALSE,"QA";#N/A,#N/A,FALSE,"Report";#N/A,#N/A,FALSE,"forecast"}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XXXX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29" i="12" l="1"/>
  <c r="D29" i="11"/>
  <c r="H64" i="19" l="1"/>
  <c r="I64" i="19"/>
  <c r="J51" i="20" l="1"/>
  <c r="J38" i="20"/>
  <c r="H33" i="19" l="1"/>
  <c r="H29" i="19"/>
  <c r="H26" i="19" l="1"/>
  <c r="I20" i="19"/>
  <c r="I26" i="19"/>
  <c r="I38" i="20" l="1"/>
  <c r="H59" i="19" l="1"/>
  <c r="H13" i="19" l="1"/>
  <c r="J7" i="20" l="1"/>
  <c r="I7" i="20"/>
  <c r="J3" i="20" l="1"/>
  <c r="I10" i="20" l="1"/>
  <c r="I31" i="20" l="1"/>
  <c r="H40" i="19"/>
  <c r="I33" i="19"/>
  <c r="A11" i="11" l="1"/>
  <c r="A10" i="11"/>
  <c r="H6" i="15"/>
  <c r="I53" i="20" s="1"/>
  <c r="I54" i="20" s="1"/>
  <c r="I56" i="20" s="1"/>
  <c r="I58" i="20" s="1"/>
  <c r="H5" i="15"/>
  <c r="H7" i="15" l="1"/>
  <c r="H68" i="19"/>
  <c r="H69" i="19" s="1"/>
  <c r="F7" i="15"/>
  <c r="G7" i="15"/>
  <c r="I3" i="19" l="1"/>
  <c r="H8" i="19"/>
  <c r="H52" i="19"/>
  <c r="J47" i="20"/>
  <c r="J44" i="20"/>
  <c r="J41" i="20"/>
  <c r="J34" i="20"/>
  <c r="I34" i="20"/>
  <c r="J31" i="20"/>
  <c r="J28" i="20"/>
  <c r="J25" i="20"/>
  <c r="J22" i="20"/>
  <c r="J19" i="20"/>
  <c r="J16" i="20"/>
  <c r="J13" i="20"/>
  <c r="J10" i="20"/>
  <c r="I52" i="19"/>
  <c r="I47" i="19"/>
  <c r="I44" i="19"/>
  <c r="I40" i="19"/>
  <c r="I36" i="19"/>
  <c r="I29" i="19"/>
  <c r="I17" i="19"/>
  <c r="I13" i="19"/>
  <c r="I8" i="19"/>
  <c r="I66" i="19" l="1"/>
  <c r="I57" i="20"/>
  <c r="H72" i="19"/>
  <c r="I16" i="20"/>
  <c r="I13" i="20"/>
  <c r="I19" i="20"/>
  <c r="I41" i="20"/>
  <c r="I44" i="20"/>
  <c r="I28" i="20"/>
  <c r="H20" i="19"/>
  <c r="H17" i="19"/>
  <c r="H44" i="19"/>
  <c r="H36" i="19"/>
  <c r="H47" i="19"/>
  <c r="H66" i="19" l="1"/>
  <c r="I51" i="20"/>
  <c r="I47" i="20"/>
  <c r="I22" i="20"/>
  <c r="I25" i="20"/>
  <c r="H71" i="19" l="1"/>
  <c r="C19" i="11"/>
  <c r="H73" i="19" l="1"/>
  <c r="C24" i="11" s="1"/>
  <c r="C19" i="12"/>
  <c r="C24" i="12" l="1"/>
  <c r="D25" i="12" l="1"/>
  <c r="D20" i="12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D27" i="12" l="1"/>
  <c r="D31" i="12" s="1"/>
  <c r="D20" i="11" l="1"/>
  <c r="D25" i="11"/>
  <c r="D27" i="11" l="1"/>
  <c r="D31" i="11" s="1"/>
</calcChain>
</file>

<file path=xl/sharedStrings.xml><?xml version="1.0" encoding="utf-8"?>
<sst xmlns="http://schemas.openxmlformats.org/spreadsheetml/2006/main" count="219" uniqueCount="174">
  <si>
    <t>Actual Costs</t>
  </si>
  <si>
    <t>September 2000 - forward</t>
  </si>
  <si>
    <t>Through</t>
  </si>
  <si>
    <t>SAP Order</t>
  </si>
  <si>
    <t>Liability Account</t>
  </si>
  <si>
    <t>SAP Account</t>
  </si>
  <si>
    <t>Site Description</t>
  </si>
  <si>
    <t>(b)</t>
  </si>
  <si>
    <t>A</t>
  </si>
  <si>
    <t>18232251</t>
  </si>
  <si>
    <t>Env Rem - White River/Buckley Phase II Burn Pile and Wood Debris</t>
  </si>
  <si>
    <t>Subtotal White River/Buckley Phase II Burn Pile and Wood Debris Site</t>
  </si>
  <si>
    <t>B</t>
  </si>
  <si>
    <t>18232271</t>
  </si>
  <si>
    <t xml:space="preserve">Env Rem - Lower Duwamish Waterway  </t>
  </si>
  <si>
    <t>Subtotal Lower Duwamish Waterway Site</t>
  </si>
  <si>
    <t>Elec. UNDERGROUND STORAGE TANKS AND OTHER SITES</t>
  </si>
  <si>
    <t>L</t>
  </si>
  <si>
    <t>18230041</t>
  </si>
  <si>
    <t>18233091</t>
  </si>
  <si>
    <t xml:space="preserve">Env Rem - Tenino Service Center UST </t>
  </si>
  <si>
    <t>Subtotal Tenino Service Center UST</t>
  </si>
  <si>
    <t>C</t>
  </si>
  <si>
    <t>18601120</t>
  </si>
  <si>
    <t>18608001</t>
  </si>
  <si>
    <t xml:space="preserve">Env Rem - Lower Baker Power Plant </t>
  </si>
  <si>
    <t>Subtotal Lower Baker Power Plant Site</t>
  </si>
  <si>
    <t>D</t>
  </si>
  <si>
    <t>18601121</t>
  </si>
  <si>
    <t>18608021</t>
  </si>
  <si>
    <t xml:space="preserve">Env Rem - Snoqualmie Hydro Generation (Power Plant) </t>
  </si>
  <si>
    <t>Subtotal Snoqualmie Hydro Generation Site</t>
  </si>
  <si>
    <t>E</t>
  </si>
  <si>
    <t>18601122</t>
  </si>
  <si>
    <t>18608041</t>
  </si>
  <si>
    <t>Env Rem - Bellingham South State Street MGP (former Blvd Park)</t>
  </si>
  <si>
    <t>Subtotal Bellingham South State Street MGP (former Blvd Park) Site</t>
  </si>
  <si>
    <t>F</t>
  </si>
  <si>
    <t>18601125</t>
  </si>
  <si>
    <t>18608081</t>
  </si>
  <si>
    <t xml:space="preserve">Env Rem - Electron Flume </t>
  </si>
  <si>
    <t xml:space="preserve">Subtotal Electron Flume Site </t>
  </si>
  <si>
    <t>G</t>
  </si>
  <si>
    <t>18601128</t>
  </si>
  <si>
    <t>18608141</t>
  </si>
  <si>
    <t xml:space="preserve">Env Rem - Talbot Hill Substation and Switchyard </t>
  </si>
  <si>
    <t>Subtotal Talbot Hill Substation &amp; Switchyard Site</t>
  </si>
  <si>
    <t>J</t>
  </si>
  <si>
    <t>18608191</t>
  </si>
  <si>
    <t>Env Rem - Sammamish Substation</t>
  </si>
  <si>
    <t>Subtotal Sammamish Substation Site</t>
  </si>
  <si>
    <t>K</t>
  </si>
  <si>
    <t>18601161</t>
  </si>
  <si>
    <t>18608231</t>
  </si>
  <si>
    <t xml:space="preserve">Env Rem - City of Olympia v PSE Plum Street Station </t>
  </si>
  <si>
    <t>Subtotal City of Olympia v PSE Plum Street Station</t>
  </si>
  <si>
    <t>18601171</t>
  </si>
  <si>
    <t>18608251</t>
  </si>
  <si>
    <t>Env Rem - Whitehorn UST Remediation</t>
  </si>
  <si>
    <t>Subtotal Whitehorn UST</t>
  </si>
  <si>
    <t>18608171</t>
  </si>
  <si>
    <t xml:space="preserve">Env Rem - Everett Asarco </t>
  </si>
  <si>
    <t>Subtotal Everett Asarco Site</t>
  </si>
  <si>
    <t>18608211</t>
  </si>
  <si>
    <t xml:space="preserve">Env Rem - Pt. Robinson Cable Station </t>
  </si>
  <si>
    <t>Subtotal Pt. Robinson Cable Station</t>
  </si>
  <si>
    <t>H</t>
  </si>
  <si>
    <t>I</t>
  </si>
  <si>
    <t>(A)</t>
  </si>
  <si>
    <t>22841001</t>
  </si>
  <si>
    <t>Accum Misc Oper Provi – Unallocated Def Elec Env Rem Recoveries</t>
  </si>
  <si>
    <t>September 1998 - forward</t>
  </si>
  <si>
    <t>Liability</t>
  </si>
  <si>
    <t>(a)</t>
  </si>
  <si>
    <t xml:space="preserve">FORMER MANUFACTURED GAS SITES: </t>
  </si>
  <si>
    <t xml:space="preserve"> </t>
  </si>
  <si>
    <t>Tacoma Gas Company (Upload Source Control) (Remediation Costs)</t>
  </si>
  <si>
    <t>Subtotal Tacoma Gas Company</t>
  </si>
  <si>
    <t>Thea Foss Waterway (Remediation Costs)</t>
  </si>
  <si>
    <t>Thea Foss Waterway (WADOT Settlement)</t>
  </si>
  <si>
    <t>Thea Foss Recovery</t>
  </si>
  <si>
    <t>Subtotal Thea Foss Waterway</t>
  </si>
  <si>
    <t>Everett Washington (Remediation Costs)</t>
  </si>
  <si>
    <t>Everett Washington (WADOT Settlement)</t>
  </si>
  <si>
    <t>Subtotal Everett Washington</t>
  </si>
  <si>
    <t>Chehalis Washington (Remediation Costs)</t>
  </si>
  <si>
    <t>Subtotal Chehalis Washington</t>
  </si>
  <si>
    <t>Post - Nov 2012 Gas Works Park  (Remediation Costs)</t>
  </si>
  <si>
    <t>Pre-Nov 2012 Gas Works Park (Remediation Costs)</t>
  </si>
  <si>
    <t>Pre-Nov 2012 Lake Union Sediments (Remediation Costs)</t>
  </si>
  <si>
    <t>Subtotal Gas Works Park &amp; Lake Union</t>
  </si>
  <si>
    <t>Quendall Terminal (Remediation Costs)</t>
  </si>
  <si>
    <t>Subtotal Quendall Terminal</t>
  </si>
  <si>
    <t>Post-June 1999 Tacoma Tar Pits (Remediation Costs)</t>
  </si>
  <si>
    <t>Pre June 1999 Tacoma Tar Pits (Remediation Costs)</t>
  </si>
  <si>
    <t>Bay Station (Remediation Costs)</t>
  </si>
  <si>
    <t>Subtotal Bay Station</t>
  </si>
  <si>
    <t>Olympia Columbia Street MGP (Remediation Costs)</t>
  </si>
  <si>
    <t>Olympia Columbia Street MGP (WADOT Settlement)</t>
  </si>
  <si>
    <t>Subtotal Olympia Columbia Street MGP</t>
  </si>
  <si>
    <t>Verbeek Autowrecking (Remediation Costs)</t>
  </si>
  <si>
    <t>Verbeek Autowrecking (Reimbursement of Remed Cost from 3rd Party)</t>
  </si>
  <si>
    <t>Subtotal Verbeek Autowrecking</t>
  </si>
  <si>
    <t>Downtowner Property (Remediation Costs)</t>
  </si>
  <si>
    <t>Subtotal Downtowner Property</t>
  </si>
  <si>
    <t>Unallocated Insurance and Third Party Recoveries</t>
  </si>
  <si>
    <t>SWARR STATION</t>
  </si>
  <si>
    <t>SOUTH SEATTLE GATE STATION</t>
  </si>
  <si>
    <t>NORTH TACOMA GATE STATION</t>
  </si>
  <si>
    <t>NORTH SEATTLE GATE STATION</t>
  </si>
  <si>
    <t>COVINGTON GATE STATION</t>
  </si>
  <si>
    <t>UST - ESTIMATED FUTURE COSTS</t>
  </si>
  <si>
    <t>LINE</t>
  </si>
  <si>
    <t>NO.</t>
  </si>
  <si>
    <t>DESCRIPTION</t>
  </si>
  <si>
    <t>AMOUNT</t>
  </si>
  <si>
    <t>INCREASE (DECREASE) NOI</t>
  </si>
  <si>
    <t xml:space="preserve">ENVIRONMENTAL REMEDIATION </t>
  </si>
  <si>
    <t>Docket Number UE-16____</t>
  </si>
  <si>
    <t>GAS ENVIRONMENTAL REMEDIATION</t>
  </si>
  <si>
    <t>PUGET SOUND ENERGY-GAS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</si>
  <si>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</si>
  <si>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INSURANCE PROCEEDS &amp; THIRD PARTIES PAYMENTS</t>
  </si>
  <si>
    <t>TOTAL RATE YEAR AMORTIZATION GAS ENVIRONMENTAL (LINE 4 + LINE 9)</t>
  </si>
  <si>
    <t>PUGET SOUND ENERGY- ELECTRIC</t>
  </si>
  <si>
    <t>ELECTRIC ENVIRONMENTAL REMEDIATION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</si>
  <si>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</si>
  <si>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TOTAL RATE YEAR AMORTIZATION ENVIRONMENTAL (LINE 4 + LINE 9)</t>
  </si>
  <si>
    <t>GAS</t>
  </si>
  <si>
    <t>ELECTRIC</t>
  </si>
  <si>
    <t>Subtotal Tacoma Tar Pits</t>
  </si>
  <si>
    <t>TOTAL GAS STORAGE TANKS AND MANUFACTURED GAS SITES (182.3 AND 186)</t>
  </si>
  <si>
    <t>Total 182.3 sites</t>
  </si>
  <si>
    <t>Recoveries from Insurance</t>
  </si>
  <si>
    <t>or Third PartiesThrough</t>
  </si>
  <si>
    <t>Gas Underground Storage Tanks and Other Sites</t>
  </si>
  <si>
    <t xml:space="preserve">ELECTRIC SITES: </t>
  </si>
  <si>
    <t>Total 2015 ELEC and GAS Future Cost Estimate</t>
  </si>
  <si>
    <t>(a) / (b)</t>
  </si>
  <si>
    <t>(c)</t>
  </si>
  <si>
    <t xml:space="preserve">% Allocate the Insurance Proceeds and 3rd Parties </t>
  </si>
  <si>
    <t>TOTAL ELECTRIC COST ESTIMATES AS OF DECEMBER 2015</t>
  </si>
  <si>
    <t>TOTAL GAS COST ESTIMATES AS OF DECEMBER 2015</t>
  </si>
  <si>
    <t>MID RANGE FUTURE COST ESTIMATES</t>
  </si>
  <si>
    <t>2017 GENERAL RATE CASE</t>
  </si>
  <si>
    <t>18231251</t>
  </si>
  <si>
    <t>Env Rem - White River/Buckley Phase I Headworks (Remediation Cost)</t>
  </si>
  <si>
    <t>Subtotal White River/Buckley Phase I Headworks Site</t>
  </si>
  <si>
    <t>FOR THE TEST YEAR TWELVE MONTHS ENDED SEPTEMBER 30, 2016</t>
  </si>
  <si>
    <t>Docket Number UE-17____</t>
  </si>
  <si>
    <t>Recoveries from Insurance Proceeds or 3rd Parties as of Sept 2016</t>
  </si>
  <si>
    <t xml:space="preserve"> Sept 2016</t>
  </si>
  <si>
    <t>Recoveries from Insurance Proceeds or 3rd Parties as of September 2016</t>
  </si>
  <si>
    <t>INSURANCE PROCEEDS &amp; THIRD PARTY PAYMENTS</t>
  </si>
  <si>
    <t xml:space="preserve">% Allocate a pro-rata share of the Insurance Proceeds and 3rd Parties </t>
  </si>
  <si>
    <t>TOTAL ELECTRIC SITES</t>
  </si>
  <si>
    <t>Prorata Insurance Proceeds and 3rd Party Payments</t>
  </si>
  <si>
    <t>SHARE OF DEFERRED UNASSIGNED RECOVERIES AS OF SEPTEMBER 30, 2016</t>
  </si>
  <si>
    <t>Average (a) - (b) = (c )</t>
  </si>
  <si>
    <t>City of Olympia v PSE Plum St Station  (Reimbursement from Insurance)</t>
  </si>
  <si>
    <t xml:space="preserve">ENVIRONMENTAL REMEDIATION FUTURE COST ESTIMATE </t>
  </si>
  <si>
    <t>Gas Works Park (Insurance Recovery)</t>
  </si>
  <si>
    <r>
      <t xml:space="preserve">DEFERRED COSTS NET OF SITE SPECIFIC RECOVERIES AS OF </t>
    </r>
    <r>
      <rPr>
        <b/>
        <sz val="10"/>
        <color rgb="FF0000CC"/>
        <rFont val="Times New Roman"/>
        <family val="1"/>
      </rPr>
      <t>SEPTEMBER 30. 2016</t>
    </r>
  </si>
  <si>
    <t>2016 Low Future Costs</t>
  </si>
  <si>
    <t>2016 High Future Costs</t>
  </si>
  <si>
    <t>2016 Mid Range Future Costs</t>
  </si>
  <si>
    <t>ADJUSTMENT</t>
  </si>
  <si>
    <r>
      <t xml:space="preserve">18608152 Env Rem Tacoma Tar Pits - Internal Cost </t>
    </r>
    <r>
      <rPr>
        <sz val="8"/>
        <color rgb="FF0000CC"/>
        <rFont val="Arial"/>
        <family val="2"/>
      </rPr>
      <t>(Note 1)</t>
    </r>
  </si>
  <si>
    <r>
      <t xml:space="preserve">18608452 Env Rem Gas Work Part - Internal Cost </t>
    </r>
    <r>
      <rPr>
        <sz val="8"/>
        <color rgb="FF0000CC"/>
        <rFont val="Arial"/>
        <family val="2"/>
      </rPr>
      <t>(Note 1)</t>
    </r>
  </si>
  <si>
    <t>(Note 1) In Dec 2012, PSE inadvertently booked Company internal cost $210,163 offset against recoveries from insurance/3rd parties.  In response to Staff's Response Testimony, the amounts are added back to the recoveries</t>
  </si>
  <si>
    <t>from insurance/3rd parties.</t>
  </si>
  <si>
    <t>Exhibit No. ______ (KJB-20)</t>
  </si>
  <si>
    <t>Exhibit No. ______ (KJB-15)</t>
  </si>
  <si>
    <t>INCREASE (DECREASE) FIT @ 21% (LINE 11 X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</si>
</sst>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(* #,##0_);_(* \(#,##0\);_(* &quot;-&quot;??_);_(@_)"/>
    <numFmt numFmtId="166" formatCode="00000"/>
    <numFmt numFmtId="167" formatCode="0.00_)"/>
    <numFmt numFmtId="168" formatCode="0.000000"/>
    <numFmt numFmtId="169" formatCode="_(* #,##0.00000_);_(* \(#,##0.00000\);_(* &quot;-&quot;??_);_(@_)"/>
    <numFmt numFmtId="170" formatCode="0.0000000"/>
    <numFmt numFmtId="171" formatCode="d\.mmm\.yy"/>
    <numFmt numFmtId="172" formatCode="_(* ###0_);_(* \(###0\);_(* &quot;-&quot;_);_(@_)"/>
    <numFmt numFmtId="173" formatCode="_(* #,##0.0_);_(* \(#,##0.0\);_(* &quot;-&quot;_);_(@_)"/>
    <numFmt numFmtId="174" formatCode="[$-409]d\-mmm\-yy;@"/>
    <numFmt numFmtId="175" formatCode="_(&quot;$&quot;* #,##0_);_(&quot;$&quot;* \(#,##0\);_(&quot;$&quot;* &quot;-&quot;??_);_(@_)"/>
    <numFmt numFmtId="176" formatCode="[$-409]mmmm\-yy;@"/>
  </numFmts>
  <fonts count="9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b/>
      <sz val="12"/>
      <name val="Arial"/>
      <family val="2"/>
    </font>
    <font>
      <b/>
      <sz val="8"/>
      <name val="Arial"/>
      <family val="2"/>
    </font>
    <font>
      <sz val="7"/>
      <name val="Small Fonts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4"/>
      <color indexed="56"/>
      <name val="Arial"/>
      <family val="2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sz val="10"/>
      <name val="Courier"/>
      <family val="3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ourier"/>
      <family val="3"/>
    </font>
    <font>
      <b/>
      <sz val="8"/>
      <color rgb="FF0000CC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0"/>
      <color rgb="FF0000CC"/>
      <name val="Courier"/>
      <family val="3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2"/>
      <color rgb="FF0000FF"/>
      <name val="Arial"/>
      <family val="2"/>
    </font>
    <font>
      <b/>
      <sz val="11"/>
      <name val="Arial"/>
      <family val="2"/>
    </font>
    <font>
      <sz val="12"/>
      <name val="Courier"/>
      <family val="3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rgb="FF0000CC"/>
      <name val="Arial"/>
      <family val="2"/>
    </font>
    <font>
      <sz val="12"/>
      <color rgb="FF0000CC"/>
      <name val="Courier"/>
      <family val="3"/>
    </font>
    <font>
      <i/>
      <sz val="9"/>
      <name val="Arial"/>
      <family val="2"/>
    </font>
    <font>
      <b/>
      <u/>
      <sz val="10"/>
      <name val="Arial"/>
      <family val="2"/>
    </font>
    <font>
      <b/>
      <sz val="10"/>
      <color rgb="FF0000CC"/>
      <name val="Times New Roman"/>
      <family val="1"/>
    </font>
    <font>
      <b/>
      <sz val="11"/>
      <color rgb="FFFF0000"/>
      <name val="Calibri"/>
      <family val="2"/>
      <scheme val="minor"/>
    </font>
    <font>
      <sz val="8"/>
      <color rgb="FF0000CC"/>
      <name val="Arial"/>
      <family val="2"/>
    </font>
    <font>
      <b/>
      <i/>
      <sz val="10"/>
      <color rgb="FF0000FF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39">
    <xf numFmtId="39" fontId="0" fillId="0" borderId="0"/>
    <xf numFmtId="39" fontId="10" fillId="0" borderId="0"/>
    <xf numFmtId="0" fontId="12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17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17" borderId="0" applyNumberFormat="0" applyBorder="0" applyAlignment="0" applyProtection="0"/>
    <xf numFmtId="0" fontId="25" fillId="28" borderId="8" applyNumberFormat="0" applyAlignment="0" applyProtection="0"/>
    <xf numFmtId="0" fontId="26" fillId="18" borderId="9" applyNumberFormat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166" fontId="12" fillId="0" borderId="0"/>
    <xf numFmtId="0" fontId="28" fillId="0" borderId="0" applyNumberFormat="0" applyFill="0" applyBorder="0" applyAlignment="0" applyProtection="0"/>
    <xf numFmtId="0" fontId="29" fillId="32" borderId="0" applyNumberFormat="0" applyBorder="0" applyAlignment="0" applyProtection="0"/>
    <xf numFmtId="38" fontId="30" fillId="33" borderId="0" applyNumberFormat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10" fontId="30" fillId="34" borderId="5" applyNumberFormat="0" applyBorder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5" fillId="0" borderId="13" applyNumberFormat="0" applyFill="0" applyAlignment="0" applyProtection="0"/>
    <xf numFmtId="0" fontId="36" fillId="26" borderId="0" applyNumberFormat="0" applyBorder="0" applyAlignment="0" applyProtection="0"/>
    <xf numFmtId="167" fontId="37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0" fontId="12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39" fontId="10" fillId="0" borderId="0"/>
    <xf numFmtId="0" fontId="9" fillId="0" borderId="0"/>
    <xf numFmtId="0" fontId="12" fillId="0" borderId="0"/>
    <xf numFmtId="39" fontId="10" fillId="0" borderId="0"/>
    <xf numFmtId="0" fontId="12" fillId="0" borderId="0"/>
    <xf numFmtId="0" fontId="12" fillId="0" borderId="0"/>
    <xf numFmtId="39" fontId="10" fillId="0" borderId="0"/>
    <xf numFmtId="0" fontId="12" fillId="25" borderId="14" applyNumberFormat="0" applyFont="0" applyAlignment="0" applyProtection="0"/>
    <xf numFmtId="0" fontId="38" fillId="28" borderId="15" applyNumberFormat="0" applyAlignment="0" applyProtection="0"/>
    <xf numFmtId="10" fontId="12" fillId="0" borderId="0" applyFont="0" applyFill="0" applyBorder="0" applyAlignment="0" applyProtection="0"/>
    <xf numFmtId="4" fontId="13" fillId="35" borderId="16" applyNumberFormat="0" applyProtection="0">
      <alignment vertical="center"/>
    </xf>
    <xf numFmtId="4" fontId="39" fillId="35" borderId="16" applyNumberFormat="0" applyProtection="0">
      <alignment vertical="center"/>
    </xf>
    <xf numFmtId="4" fontId="13" fillId="35" borderId="16" applyNumberFormat="0" applyProtection="0">
      <alignment horizontal="left" vertical="center" indent="1"/>
    </xf>
    <xf numFmtId="0" fontId="13" fillId="35" borderId="16" applyNumberFormat="0" applyProtection="0">
      <alignment horizontal="left" vertical="top" indent="1"/>
    </xf>
    <xf numFmtId="4" fontId="13" fillId="2" borderId="0" applyNumberFormat="0" applyProtection="0">
      <alignment horizontal="left" vertical="center" indent="1"/>
    </xf>
    <xf numFmtId="4" fontId="16" fillId="7" borderId="16" applyNumberFormat="0" applyProtection="0">
      <alignment horizontal="right" vertical="center"/>
    </xf>
    <xf numFmtId="4" fontId="16" fillId="3" borderId="16" applyNumberFormat="0" applyProtection="0">
      <alignment horizontal="right" vertical="center"/>
    </xf>
    <xf numFmtId="4" fontId="16" fillId="36" borderId="16" applyNumberFormat="0" applyProtection="0">
      <alignment horizontal="right" vertical="center"/>
    </xf>
    <xf numFmtId="4" fontId="16" fillId="37" borderId="16" applyNumberFormat="0" applyProtection="0">
      <alignment horizontal="right" vertical="center"/>
    </xf>
    <xf numFmtId="4" fontId="16" fillId="38" borderId="16" applyNumberFormat="0" applyProtection="0">
      <alignment horizontal="right" vertical="center"/>
    </xf>
    <xf numFmtId="4" fontId="16" fillId="39" borderId="16" applyNumberFormat="0" applyProtection="0">
      <alignment horizontal="right" vertical="center"/>
    </xf>
    <xf numFmtId="4" fontId="16" fillId="9" borderId="16" applyNumberFormat="0" applyProtection="0">
      <alignment horizontal="right" vertical="center"/>
    </xf>
    <xf numFmtId="4" fontId="16" fillId="40" borderId="16" applyNumberFormat="0" applyProtection="0">
      <alignment horizontal="right" vertical="center"/>
    </xf>
    <xf numFmtId="4" fontId="16" fillId="41" borderId="16" applyNumberFormat="0" applyProtection="0">
      <alignment horizontal="right" vertical="center"/>
    </xf>
    <xf numFmtId="4" fontId="13" fillId="42" borderId="17" applyNumberFormat="0" applyProtection="0">
      <alignment horizontal="left" vertical="center" indent="1"/>
    </xf>
    <xf numFmtId="4" fontId="16" fillId="43" borderId="0" applyNumberFormat="0" applyProtection="0">
      <alignment horizontal="left" vertical="center" indent="1"/>
    </xf>
    <xf numFmtId="4" fontId="40" fillId="8" borderId="0" applyNumberFormat="0" applyProtection="0">
      <alignment horizontal="left" vertical="center" indent="1"/>
    </xf>
    <xf numFmtId="4" fontId="16" fillId="2" borderId="16" applyNumberFormat="0" applyProtection="0">
      <alignment horizontal="right" vertical="center"/>
    </xf>
    <xf numFmtId="4" fontId="16" fillId="43" borderId="0" applyNumberFormat="0" applyProtection="0">
      <alignment horizontal="left" vertical="center" indent="1"/>
    </xf>
    <xf numFmtId="4" fontId="16" fillId="43" borderId="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0" fontId="12" fillId="8" borderId="16" applyNumberFormat="0" applyProtection="0">
      <alignment horizontal="left" vertical="center" indent="1"/>
    </xf>
    <xf numFmtId="0" fontId="12" fillId="8" borderId="16" applyNumberFormat="0" applyProtection="0">
      <alignment horizontal="left" vertical="top" indent="1"/>
    </xf>
    <xf numFmtId="0" fontId="12" fillId="2" borderId="16" applyNumberFormat="0" applyProtection="0">
      <alignment horizontal="left" vertical="center" indent="1"/>
    </xf>
    <xf numFmtId="0" fontId="12" fillId="2" borderId="16" applyNumberFormat="0" applyProtection="0">
      <alignment horizontal="left" vertical="top" indent="1"/>
    </xf>
    <xf numFmtId="0" fontId="12" fillId="6" borderId="16" applyNumberFormat="0" applyProtection="0">
      <alignment horizontal="left" vertical="center" indent="1"/>
    </xf>
    <xf numFmtId="0" fontId="12" fillId="6" borderId="16" applyNumberFormat="0" applyProtection="0">
      <alignment horizontal="left" vertical="top" indent="1"/>
    </xf>
    <xf numFmtId="0" fontId="12" fillId="43" borderId="16" applyNumberFormat="0" applyProtection="0">
      <alignment horizontal="left" vertical="center" indent="1"/>
    </xf>
    <xf numFmtId="0" fontId="12" fillId="43" borderId="16" applyNumberFormat="0" applyProtection="0">
      <alignment horizontal="left" vertical="top" indent="1"/>
    </xf>
    <xf numFmtId="0" fontId="12" fillId="5" borderId="5" applyNumberFormat="0">
      <protection locked="0"/>
    </xf>
    <xf numFmtId="4" fontId="16" fillId="4" borderId="16" applyNumberFormat="0" applyProtection="0">
      <alignment vertical="center"/>
    </xf>
    <xf numFmtId="4" fontId="41" fillId="4" borderId="16" applyNumberFormat="0" applyProtection="0">
      <alignment vertical="center"/>
    </xf>
    <xf numFmtId="4" fontId="16" fillId="4" borderId="16" applyNumberFormat="0" applyProtection="0">
      <alignment horizontal="left" vertical="center" indent="1"/>
    </xf>
    <xf numFmtId="0" fontId="16" fillId="4" borderId="16" applyNumberFormat="0" applyProtection="0">
      <alignment horizontal="left" vertical="top" indent="1"/>
    </xf>
    <xf numFmtId="4" fontId="16" fillId="43" borderId="16" applyNumberFormat="0" applyProtection="0">
      <alignment horizontal="right" vertical="center"/>
    </xf>
    <xf numFmtId="4" fontId="41" fillId="43" borderId="16" applyNumberFormat="0" applyProtection="0">
      <alignment horizontal="right" vertical="center"/>
    </xf>
    <xf numFmtId="4" fontId="16" fillId="2" borderId="16" applyNumberFormat="0" applyProtection="0">
      <alignment horizontal="left" vertical="center" indent="1"/>
    </xf>
    <xf numFmtId="0" fontId="16" fillId="2" borderId="16" applyNumberFormat="0" applyProtection="0">
      <alignment horizontal="left" vertical="top" indent="1"/>
    </xf>
    <xf numFmtId="4" fontId="42" fillId="44" borderId="0" applyNumberFormat="0" applyProtection="0">
      <alignment horizontal="left" vertical="center" indent="1"/>
    </xf>
    <xf numFmtId="4" fontId="15" fillId="43" borderId="16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44" fillId="0" borderId="0" applyNumberFormat="0" applyFill="0" applyBorder="0" applyAlignment="0" applyProtection="0"/>
    <xf numFmtId="168" fontId="47" fillId="0" borderId="0">
      <alignment horizontal="left" wrapText="1"/>
    </xf>
    <xf numFmtId="43" fontId="47" fillId="0" borderId="0" applyFont="0" applyFill="0" applyBorder="0" applyAlignment="0" applyProtection="0"/>
    <xf numFmtId="168" fontId="12" fillId="0" borderId="0">
      <alignment horizontal="left" wrapText="1"/>
    </xf>
    <xf numFmtId="169" fontId="12" fillId="0" borderId="0">
      <alignment horizontal="left" wrapText="1"/>
    </xf>
    <xf numFmtId="170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0" fontId="51" fillId="0" borderId="0"/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0" fontId="51" fillId="0" borderId="0"/>
    <xf numFmtId="171" fontId="52" fillId="0" borderId="0" applyFill="0" applyBorder="0" applyAlignment="0"/>
    <xf numFmtId="43" fontId="12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4" fillId="0" borderId="0"/>
    <xf numFmtId="0" fontId="55" fillId="0" borderId="0" applyNumberFormat="0" applyAlignment="0">
      <alignment horizontal="left"/>
    </xf>
    <xf numFmtId="0" fontId="10" fillId="0" borderId="0" applyNumberFormat="0" applyAlignment="0"/>
    <xf numFmtId="0" fontId="54" fillId="0" borderId="0"/>
    <xf numFmtId="0" fontId="54" fillId="0" borderId="0"/>
    <xf numFmtId="172" fontId="12" fillId="0" borderId="0" applyFont="0" applyFill="0" applyBorder="0" applyAlignment="0" applyProtection="0"/>
    <xf numFmtId="0" fontId="53" fillId="0" borderId="0" applyFont="0" applyFill="0" applyBorder="0" applyAlignment="0" applyProtection="0"/>
    <xf numFmtId="2" fontId="53" fillId="0" borderId="0" applyFont="0" applyFill="0" applyBorder="0" applyAlignment="0" applyProtection="0"/>
    <xf numFmtId="0" fontId="54" fillId="0" borderId="0"/>
    <xf numFmtId="0" fontId="56" fillId="0" borderId="20" applyNumberFormat="0" applyAlignment="0" applyProtection="0">
      <alignment horizontal="left"/>
    </xf>
    <xf numFmtId="0" fontId="56" fillId="0" borderId="3">
      <alignment horizontal="left"/>
    </xf>
    <xf numFmtId="38" fontId="57" fillId="0" borderId="0"/>
    <xf numFmtId="40" fontId="57" fillId="0" borderId="0"/>
    <xf numFmtId="41" fontId="18" fillId="46" borderId="21">
      <alignment horizontal="left"/>
      <protection locked="0"/>
    </xf>
    <xf numFmtId="0" fontId="30" fillId="33" borderId="0"/>
    <xf numFmtId="44" fontId="11" fillId="0" borderId="22" applyNumberFormat="0" applyFont="0" applyAlignment="0">
      <alignment horizontal="center"/>
    </xf>
    <xf numFmtId="44" fontId="11" fillId="0" borderId="23" applyNumberFormat="0" applyFont="0" applyAlignment="0">
      <alignment horizontal="center"/>
    </xf>
    <xf numFmtId="37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8" fillId="45" borderId="19" applyNumberFormat="0" applyFont="0" applyAlignment="0" applyProtection="0"/>
    <xf numFmtId="0" fontId="54" fillId="0" borderId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1" fillId="0" borderId="2">
      <alignment horizontal="center"/>
    </xf>
    <xf numFmtId="3" fontId="60" fillId="0" borderId="0" applyFont="0" applyFill="0" applyBorder="0" applyAlignment="0" applyProtection="0"/>
    <xf numFmtId="0" fontId="60" fillId="47" borderId="0" applyNumberFormat="0" applyFont="0" applyBorder="0" applyAlignment="0" applyProtection="0"/>
    <xf numFmtId="165" fontId="57" fillId="0" borderId="0" applyBorder="0" applyAlignment="0"/>
    <xf numFmtId="14" fontId="62" fillId="0" borderId="0" applyNumberFormat="0" applyFill="0" applyBorder="0" applyAlignment="0" applyProtection="0">
      <alignment horizontal="left"/>
    </xf>
    <xf numFmtId="173" fontId="12" fillId="0" borderId="0" applyFont="0" applyFill="0" applyAlignment="0">
      <alignment horizontal="right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8" borderId="0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0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51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33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0" fontId="12" fillId="49" borderId="15" applyNumberFormat="0" applyProtection="0">
      <alignment horizontal="left" vertical="center" indent="1"/>
    </xf>
    <xf numFmtId="39" fontId="12" fillId="52" borderId="0"/>
    <xf numFmtId="38" fontId="30" fillId="0" borderId="24"/>
    <xf numFmtId="38" fontId="57" fillId="0" borderId="4"/>
    <xf numFmtId="39" fontId="62" fillId="53" borderId="0"/>
    <xf numFmtId="174" fontId="12" fillId="0" borderId="0">
      <alignment horizontal="left" wrapText="1"/>
    </xf>
    <xf numFmtId="40" fontId="63" fillId="0" borderId="0" applyBorder="0">
      <alignment horizontal="right"/>
    </xf>
    <xf numFmtId="0" fontId="11" fillId="34" borderId="0">
      <alignment horizontal="left" wrapText="1"/>
    </xf>
    <xf numFmtId="0" fontId="64" fillId="0" borderId="0">
      <alignment horizontal="left" vertical="center"/>
    </xf>
    <xf numFmtId="0" fontId="12" fillId="0" borderId="0"/>
    <xf numFmtId="9" fontId="6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1" fillId="0" borderId="0"/>
    <xf numFmtId="44" fontId="1" fillId="0" borderId="0" applyFont="0" applyFill="0" applyBorder="0" applyAlignment="0" applyProtection="0"/>
    <xf numFmtId="39" fontId="10" fillId="0" borderId="0"/>
  </cellStyleXfs>
  <cellXfs count="324">
    <xf numFmtId="39" fontId="0" fillId="0" borderId="0" xfId="0"/>
    <xf numFmtId="37" fontId="11" fillId="0" borderId="0" xfId="1" applyNumberFormat="1" applyFont="1" applyFill="1" applyBorder="1" applyAlignment="1">
      <alignment horizontal="centerContinuous"/>
    </xf>
    <xf numFmtId="0" fontId="12" fillId="0" borderId="0" xfId="1" applyNumberFormat="1" applyFont="1" applyFill="1" applyBorder="1" applyAlignment="1">
      <alignment horizontal="center"/>
    </xf>
    <xf numFmtId="39" fontId="11" fillId="0" borderId="0" xfId="1" applyFont="1" applyFill="1" applyBorder="1" applyAlignment="1">
      <alignment horizontal="centerContinuous"/>
    </xf>
    <xf numFmtId="49" fontId="11" fillId="0" borderId="0" xfId="1" applyNumberFormat="1" applyFont="1" applyFill="1" applyBorder="1" applyAlignment="1">
      <alignment horizontal="center"/>
    </xf>
    <xf numFmtId="39" fontId="11" fillId="0" borderId="0" xfId="1" applyFont="1" applyFill="1" applyBorder="1" applyAlignment="1">
      <alignment horizontal="center"/>
    </xf>
    <xf numFmtId="39" fontId="12" fillId="0" borderId="0" xfId="1" applyFont="1" applyFill="1" applyBorder="1" applyAlignment="1">
      <alignment horizontal="center"/>
    </xf>
    <xf numFmtId="0" fontId="12" fillId="0" borderId="0" xfId="2" applyFont="1" applyFill="1"/>
    <xf numFmtId="37" fontId="11" fillId="0" borderId="0" xfId="1" applyNumberFormat="1" applyFont="1" applyFill="1" applyAlignment="1">
      <alignment horizontal="left"/>
    </xf>
    <xf numFmtId="39" fontId="11" fillId="0" borderId="0" xfId="1" applyFont="1" applyFill="1" applyAlignment="1">
      <alignment horizontal="centerContinuous"/>
    </xf>
    <xf numFmtId="49" fontId="11" fillId="0" borderId="0" xfId="1" applyNumberFormat="1" applyFont="1" applyFill="1" applyBorder="1" applyAlignment="1" applyProtection="1">
      <alignment horizontal="center"/>
    </xf>
    <xf numFmtId="39" fontId="11" fillId="0" borderId="0" xfId="1" applyFont="1" applyFill="1"/>
    <xf numFmtId="39" fontId="11" fillId="0" borderId="0" xfId="1" quotePrefix="1" applyFont="1" applyFill="1" applyBorder="1" applyAlignment="1" applyProtection="1">
      <alignment horizontal="center"/>
    </xf>
    <xf numFmtId="39" fontId="12" fillId="0" borderId="0" xfId="1" applyFont="1" applyFill="1"/>
    <xf numFmtId="0" fontId="12" fillId="0" borderId="0" xfId="2" applyFont="1" applyFill="1" applyBorder="1"/>
    <xf numFmtId="37" fontId="11" fillId="0" borderId="0" xfId="1" applyNumberFormat="1" applyFont="1" applyFill="1"/>
    <xf numFmtId="0" fontId="11" fillId="0" borderId="1" xfId="4" applyNumberFormat="1" applyFont="1" applyFill="1" applyBorder="1" applyAlignment="1" applyProtection="1">
      <alignment horizontal="center"/>
    </xf>
    <xf numFmtId="39" fontId="11" fillId="0" borderId="2" xfId="1" applyFont="1" applyFill="1" applyBorder="1" applyAlignment="1" applyProtection="1">
      <alignment horizontal="center"/>
    </xf>
    <xf numFmtId="37" fontId="13" fillId="0" borderId="0" xfId="1" applyNumberFormat="1" applyFont="1" applyFill="1" applyAlignment="1">
      <alignment horizontal="center"/>
    </xf>
    <xf numFmtId="0" fontId="12" fillId="0" borderId="0" xfId="1" applyNumberFormat="1" applyFont="1" applyFill="1" applyAlignment="1">
      <alignment horizontal="center"/>
    </xf>
    <xf numFmtId="39" fontId="13" fillId="0" borderId="0" xfId="1" applyFont="1" applyFill="1" applyAlignment="1">
      <alignment horizontal="center"/>
    </xf>
    <xf numFmtId="49" fontId="13" fillId="0" borderId="0" xfId="1" applyNumberFormat="1" applyFont="1" applyFill="1" applyBorder="1" applyAlignment="1">
      <alignment horizontal="center"/>
    </xf>
    <xf numFmtId="39" fontId="13" fillId="0" borderId="0" xfId="1" applyFont="1" applyFill="1" applyBorder="1" applyAlignment="1">
      <alignment horizontal="center"/>
    </xf>
    <xf numFmtId="43" fontId="13" fillId="0" borderId="0" xfId="1" applyNumberFormat="1" applyFont="1" applyFill="1" applyAlignment="1">
      <alignment horizontal="center"/>
    </xf>
    <xf numFmtId="39" fontId="16" fillId="0" borderId="0" xfId="1" applyFont="1" applyFill="1" applyBorder="1" applyAlignment="1">
      <alignment horizontal="center"/>
    </xf>
    <xf numFmtId="0" fontId="16" fillId="0" borderId="0" xfId="2" applyFont="1" applyFill="1"/>
    <xf numFmtId="0" fontId="13" fillId="0" borderId="0" xfId="2" applyFont="1" applyFill="1" applyBorder="1"/>
    <xf numFmtId="0" fontId="13" fillId="0" borderId="0" xfId="2" applyFont="1" applyFill="1"/>
    <xf numFmtId="39" fontId="16" fillId="0" borderId="0" xfId="1" applyFont="1" applyFill="1" applyAlignment="1">
      <alignment wrapText="1"/>
    </xf>
    <xf numFmtId="0" fontId="12" fillId="0" borderId="0" xfId="1" applyNumberFormat="1" applyFont="1" applyFill="1" applyAlignment="1">
      <alignment horizontal="center" wrapText="1"/>
    </xf>
    <xf numFmtId="49" fontId="16" fillId="0" borderId="0" xfId="1" applyNumberFormat="1" applyFont="1" applyFill="1" applyBorder="1" applyAlignment="1" applyProtection="1">
      <alignment horizontal="center" wrapText="1"/>
    </xf>
    <xf numFmtId="39" fontId="16" fillId="0" borderId="0" xfId="1" applyFont="1" applyFill="1" applyBorder="1" applyAlignment="1" applyProtection="1">
      <alignment wrapText="1"/>
    </xf>
    <xf numFmtId="43" fontId="16" fillId="0" borderId="0" xfId="1" applyNumberFormat="1" applyFont="1" applyFill="1" applyBorder="1" applyAlignment="1" applyProtection="1"/>
    <xf numFmtId="43" fontId="16" fillId="0" borderId="0" xfId="3" applyNumberFormat="1" applyFont="1" applyFill="1" applyAlignment="1"/>
    <xf numFmtId="0" fontId="16" fillId="0" borderId="0" xfId="2" applyFont="1" applyFill="1" applyAlignment="1">
      <alignment wrapText="1"/>
    </xf>
    <xf numFmtId="37" fontId="17" fillId="0" borderId="0" xfId="1" applyNumberFormat="1" applyFont="1" applyFill="1" applyAlignment="1">
      <alignment wrapText="1"/>
    </xf>
    <xf numFmtId="39" fontId="16" fillId="0" borderId="0" xfId="1" applyFont="1" applyFill="1"/>
    <xf numFmtId="49" fontId="16" fillId="0" borderId="0" xfId="1" applyNumberFormat="1" applyFont="1" applyFill="1" applyBorder="1" applyAlignment="1" applyProtection="1">
      <alignment horizontal="center"/>
    </xf>
    <xf numFmtId="39" fontId="16" fillId="0" borderId="0" xfId="1" applyFont="1" applyFill="1" applyAlignment="1" applyProtection="1">
      <alignment horizontal="left"/>
    </xf>
    <xf numFmtId="39" fontId="16" fillId="0" borderId="0" xfId="1" applyFont="1" applyFill="1" applyBorder="1" applyProtection="1"/>
    <xf numFmtId="37" fontId="13" fillId="0" borderId="0" xfId="1" applyNumberFormat="1" applyFont="1" applyFill="1"/>
    <xf numFmtId="39" fontId="13" fillId="0" borderId="0" xfId="1" applyFont="1" applyFill="1"/>
    <xf numFmtId="39" fontId="13" fillId="0" borderId="0" xfId="1" applyFont="1" applyFill="1" applyAlignment="1" applyProtection="1">
      <alignment horizontal="left"/>
    </xf>
    <xf numFmtId="39" fontId="13" fillId="0" borderId="0" xfId="1" applyFont="1" applyFill="1" applyBorder="1" applyAlignment="1" applyProtection="1"/>
    <xf numFmtId="37" fontId="16" fillId="0" borderId="0" xfId="1" applyNumberFormat="1" applyFont="1" applyFill="1" applyAlignment="1">
      <alignment horizontal="center"/>
    </xf>
    <xf numFmtId="39" fontId="16" fillId="0" borderId="0" xfId="1" applyFont="1" applyFill="1" applyAlignment="1">
      <alignment horizontal="center"/>
    </xf>
    <xf numFmtId="49" fontId="16" fillId="0" borderId="0" xfId="1" applyNumberFormat="1" applyFont="1" applyFill="1" applyBorder="1" applyAlignment="1">
      <alignment horizontal="center"/>
    </xf>
    <xf numFmtId="39" fontId="16" fillId="0" borderId="0" xfId="1" quotePrefix="1" applyFont="1" applyFill="1" applyAlignment="1" applyProtection="1">
      <alignment horizontal="left"/>
    </xf>
    <xf numFmtId="37" fontId="17" fillId="0" borderId="0" xfId="1" applyNumberFormat="1" applyFont="1" applyFill="1"/>
    <xf numFmtId="39" fontId="16" fillId="0" borderId="0" xfId="1" applyFont="1" applyFill="1" applyBorder="1"/>
    <xf numFmtId="37" fontId="14" fillId="0" borderId="0" xfId="1" applyNumberFormat="1" applyFont="1" applyFill="1" applyAlignment="1"/>
    <xf numFmtId="37" fontId="18" fillId="0" borderId="0" xfId="1" applyNumberFormat="1" applyFont="1" applyFill="1" applyAlignment="1"/>
    <xf numFmtId="39" fontId="14" fillId="0" borderId="0" xfId="1" applyFont="1" applyFill="1" applyBorder="1"/>
    <xf numFmtId="0" fontId="14" fillId="0" borderId="0" xfId="2" applyFont="1" applyFill="1"/>
    <xf numFmtId="39" fontId="14" fillId="0" borderId="0" xfId="1" applyFont="1" applyFill="1"/>
    <xf numFmtId="37" fontId="17" fillId="0" borderId="0" xfId="1" applyNumberFormat="1" applyFont="1" applyFill="1" applyAlignment="1">
      <alignment horizontal="left"/>
    </xf>
    <xf numFmtId="49" fontId="12" fillId="0" borderId="0" xfId="1" applyNumberFormat="1" applyFont="1" applyFill="1" applyBorder="1" applyAlignment="1">
      <alignment horizontal="center"/>
    </xf>
    <xf numFmtId="43" fontId="14" fillId="0" borderId="0" xfId="1" applyNumberFormat="1" applyFont="1" applyFill="1" applyBorder="1" applyAlignment="1"/>
    <xf numFmtId="37" fontId="16" fillId="0" borderId="0" xfId="1" applyNumberFormat="1" applyFont="1" applyFill="1"/>
    <xf numFmtId="37" fontId="12" fillId="0" borderId="0" xfId="1" applyNumberFormat="1" applyFont="1" applyFill="1"/>
    <xf numFmtId="39" fontId="12" fillId="0" borderId="0" xfId="1" applyFont="1" applyFill="1" applyBorder="1"/>
    <xf numFmtId="43" fontId="12" fillId="0" borderId="0" xfId="1" applyNumberFormat="1" applyFont="1" applyFill="1" applyAlignment="1">
      <alignment horizontal="right"/>
    </xf>
    <xf numFmtId="39" fontId="12" fillId="0" borderId="0" xfId="1" quotePrefix="1" applyFont="1" applyFill="1" applyAlignment="1" applyProtection="1">
      <alignment horizontal="left"/>
    </xf>
    <xf numFmtId="43" fontId="13" fillId="0" borderId="0" xfId="1" applyNumberFormat="1" applyFont="1" applyFill="1" applyBorder="1" applyAlignment="1" applyProtection="1"/>
    <xf numFmtId="43" fontId="13" fillId="0" borderId="0" xfId="3" applyNumberFormat="1" applyFont="1" applyFill="1" applyBorder="1" applyAlignment="1"/>
    <xf numFmtId="37" fontId="17" fillId="0" borderId="0" xfId="1" applyNumberFormat="1" applyFont="1" applyFill="1" applyAlignment="1">
      <alignment horizontal="left" wrapText="1"/>
    </xf>
    <xf numFmtId="39" fontId="11" fillId="0" borderId="0" xfId="1" applyFont="1" applyFill="1" applyBorder="1" applyAlignment="1" applyProtection="1"/>
    <xf numFmtId="43" fontId="12" fillId="0" borderId="0" xfId="2" applyNumberFormat="1" applyFont="1" applyFill="1"/>
    <xf numFmtId="39" fontId="12" fillId="0" borderId="0" xfId="1" applyFont="1" applyFill="1" applyAlignment="1">
      <alignment horizontal="center"/>
    </xf>
    <xf numFmtId="39" fontId="12" fillId="0" borderId="0" xfId="1" applyFont="1" applyFill="1" applyAlignment="1" applyProtection="1">
      <alignment horizontal="left"/>
    </xf>
    <xf numFmtId="37" fontId="18" fillId="0" borderId="0" xfId="1" applyNumberFormat="1" applyFont="1" applyFill="1"/>
    <xf numFmtId="39" fontId="18" fillId="0" borderId="0" xfId="1" applyFont="1" applyFill="1"/>
    <xf numFmtId="49" fontId="18" fillId="0" borderId="0" xfId="1" applyNumberFormat="1" applyFont="1" applyFill="1" applyBorder="1" applyAlignment="1">
      <alignment horizontal="center"/>
    </xf>
    <xf numFmtId="0" fontId="18" fillId="0" borderId="0" xfId="2" applyFont="1" applyFill="1"/>
    <xf numFmtId="37" fontId="19" fillId="0" borderId="0" xfId="1" applyNumberFormat="1" applyFont="1" applyFill="1" applyAlignment="1">
      <alignment horizontal="center"/>
    </xf>
    <xf numFmtId="39" fontId="19" fillId="0" borderId="0" xfId="1" applyFont="1" applyFill="1" applyAlignment="1">
      <alignment horizontal="center"/>
    </xf>
    <xf numFmtId="0" fontId="19" fillId="0" borderId="0" xfId="2" applyFont="1" applyFill="1"/>
    <xf numFmtId="43" fontId="12" fillId="0" borderId="0" xfId="2" applyNumberFormat="1" applyFont="1" applyFill="1" applyBorder="1"/>
    <xf numFmtId="37" fontId="12" fillId="0" borderId="0" xfId="0" applyNumberFormat="1" applyFont="1" applyFill="1"/>
    <xf numFmtId="39" fontId="12" fillId="0" borderId="0" xfId="0" applyFont="1" applyFill="1"/>
    <xf numFmtId="0" fontId="47" fillId="0" borderId="0" xfId="710" applyNumberFormat="1" applyFill="1" applyAlignment="1"/>
    <xf numFmtId="168" fontId="48" fillId="0" borderId="0" xfId="710" applyFont="1" applyFill="1" applyAlignment="1">
      <alignment horizontal="right"/>
    </xf>
    <xf numFmtId="0" fontId="49" fillId="0" borderId="0" xfId="710" applyNumberFormat="1" applyFont="1" applyFill="1" applyAlignment="1"/>
    <xf numFmtId="2" fontId="50" fillId="0" borderId="0" xfId="710" applyNumberFormat="1" applyFont="1" applyFill="1" applyAlignment="1"/>
    <xf numFmtId="0" fontId="50" fillId="0" borderId="0" xfId="710" applyNumberFormat="1" applyFont="1" applyFill="1" applyAlignment="1"/>
    <xf numFmtId="2" fontId="48" fillId="0" borderId="0" xfId="710" applyNumberFormat="1" applyFont="1" applyFill="1" applyAlignment="1"/>
    <xf numFmtId="0" fontId="48" fillId="0" borderId="0" xfId="710" applyNumberFormat="1" applyFont="1" applyFill="1" applyAlignment="1"/>
    <xf numFmtId="0" fontId="48" fillId="0" borderId="0" xfId="710" applyNumberFormat="1" applyFont="1" applyFill="1" applyAlignment="1" applyProtection="1">
      <alignment horizontal="centerContinuous"/>
      <protection locked="0"/>
    </xf>
    <xf numFmtId="0" fontId="48" fillId="0" borderId="0" xfId="710" applyNumberFormat="1" applyFont="1" applyFill="1" applyAlignment="1">
      <alignment horizontal="centerContinuous"/>
    </xf>
    <xf numFmtId="0" fontId="48" fillId="0" borderId="0" xfId="710" applyNumberFormat="1" applyFont="1" applyFill="1" applyAlignment="1" applyProtection="1">
      <protection locked="0"/>
    </xf>
    <xf numFmtId="0" fontId="48" fillId="0" borderId="4" xfId="710" applyNumberFormat="1" applyFont="1" applyFill="1" applyBorder="1" applyAlignment="1" applyProtection="1">
      <alignment horizontal="center"/>
      <protection locked="0"/>
    </xf>
    <xf numFmtId="0" fontId="48" fillId="0" borderId="4" xfId="710" applyNumberFormat="1" applyFont="1" applyFill="1" applyBorder="1" applyAlignment="1" applyProtection="1">
      <protection locked="0"/>
    </xf>
    <xf numFmtId="0" fontId="48" fillId="0" borderId="1" xfId="710" applyNumberFormat="1" applyFont="1" applyFill="1" applyBorder="1" applyAlignment="1" applyProtection="1">
      <alignment horizontal="center"/>
      <protection locked="0"/>
    </xf>
    <xf numFmtId="0" fontId="48" fillId="0" borderId="1" xfId="710" applyNumberFormat="1" applyFont="1" applyFill="1" applyBorder="1" applyAlignment="1">
      <alignment horizontal="center"/>
    </xf>
    <xf numFmtId="0" fontId="50" fillId="0" borderId="0" xfId="710" applyNumberFormat="1" applyFont="1" applyFill="1" applyAlignment="1">
      <alignment horizontal="center"/>
    </xf>
    <xf numFmtId="0" fontId="48" fillId="0" borderId="0" xfId="710" applyNumberFormat="1" applyFont="1" applyFill="1" applyBorder="1" applyAlignment="1">
      <alignment horizontal="center"/>
    </xf>
    <xf numFmtId="41" fontId="50" fillId="0" borderId="0" xfId="710" applyNumberFormat="1" applyFont="1" applyFill="1" applyBorder="1" applyAlignment="1"/>
    <xf numFmtId="41" fontId="50" fillId="0" borderId="1" xfId="710" applyNumberFormat="1" applyFont="1" applyFill="1" applyBorder="1" applyAlignment="1"/>
    <xf numFmtId="41" fontId="50" fillId="0" borderId="0" xfId="710" applyNumberFormat="1" applyFont="1" applyFill="1" applyAlignment="1"/>
    <xf numFmtId="168" fontId="50" fillId="0" borderId="0" xfId="710" applyFont="1" applyFill="1" applyBorder="1" applyAlignment="1" applyProtection="1">
      <alignment horizontal="left"/>
      <protection locked="0"/>
    </xf>
    <xf numFmtId="41" fontId="50" fillId="0" borderId="0" xfId="710" applyNumberFormat="1" applyFont="1" applyFill="1" applyBorder="1" applyAlignment="1" applyProtection="1">
      <alignment horizontal="left"/>
      <protection locked="0"/>
    </xf>
    <xf numFmtId="168" fontId="50" fillId="0" borderId="0" xfId="710" applyFont="1" applyFill="1" applyAlignment="1"/>
    <xf numFmtId="168" fontId="50" fillId="0" borderId="0" xfId="710" applyFont="1" applyFill="1" applyAlignment="1">
      <alignment horizontal="left" indent="1"/>
    </xf>
    <xf numFmtId="41" fontId="50" fillId="0" borderId="0" xfId="710" applyNumberFormat="1" applyFont="1" applyFill="1" applyBorder="1" applyAlignment="1">
      <alignment horizontal="left" indent="1"/>
    </xf>
    <xf numFmtId="41" fontId="50" fillId="0" borderId="0" xfId="710" quotePrefix="1" applyNumberFormat="1" applyFont="1" applyFill="1" applyAlignment="1">
      <alignment horizontal="left"/>
    </xf>
    <xf numFmtId="168" fontId="50" fillId="0" borderId="0" xfId="710" applyFont="1" applyFill="1" applyAlignment="1">
      <alignment horizontal="left" wrapText="1"/>
    </xf>
    <xf numFmtId="41" fontId="50" fillId="0" borderId="0" xfId="710" applyNumberFormat="1" applyFont="1" applyFill="1" applyAlignment="1">
      <alignment horizontal="left" wrapText="1"/>
    </xf>
    <xf numFmtId="14" fontId="47" fillId="0" borderId="0" xfId="710" applyNumberFormat="1" applyFill="1" applyAlignment="1"/>
    <xf numFmtId="0" fontId="65" fillId="0" borderId="0" xfId="710" applyNumberFormat="1" applyFont="1" applyFill="1" applyAlignment="1">
      <alignment horizontal="center"/>
    </xf>
    <xf numFmtId="0" fontId="48" fillId="0" borderId="0" xfId="710" applyNumberFormat="1" applyFont="1" applyFill="1" applyBorder="1" applyAlignment="1" applyProtection="1">
      <alignment horizontal="center"/>
      <protection locked="0"/>
    </xf>
    <xf numFmtId="39" fontId="50" fillId="0" borderId="0" xfId="0" applyFont="1" applyFill="1" applyAlignment="1"/>
    <xf numFmtId="165" fontId="50" fillId="0" borderId="0" xfId="710" applyNumberFormat="1" applyFont="1" applyFill="1" applyAlignment="1"/>
    <xf numFmtId="39" fontId="50" fillId="0" borderId="0" xfId="0" applyFont="1" applyFill="1" applyAlignment="1">
      <alignment horizontal="left" wrapText="1"/>
    </xf>
    <xf numFmtId="39" fontId="0" fillId="0" borderId="0" xfId="0" applyFill="1"/>
    <xf numFmtId="39" fontId="70" fillId="0" borderId="0" xfId="0" applyFont="1"/>
    <xf numFmtId="0" fontId="30" fillId="0" borderId="0" xfId="710" applyNumberFormat="1" applyFont="1" applyFill="1" applyAlignment="1"/>
    <xf numFmtId="0" fontId="71" fillId="0" borderId="0" xfId="710" applyNumberFormat="1" applyFont="1" applyFill="1" applyAlignment="1"/>
    <xf numFmtId="41" fontId="49" fillId="0" borderId="0" xfId="710" applyNumberFormat="1" applyFont="1" applyFill="1" applyBorder="1" applyAlignment="1"/>
    <xf numFmtId="0" fontId="69" fillId="0" borderId="0" xfId="1614" applyFont="1"/>
    <xf numFmtId="0" fontId="7" fillId="0" borderId="0" xfId="1614" applyFill="1"/>
    <xf numFmtId="0" fontId="7" fillId="0" borderId="0" xfId="1614"/>
    <xf numFmtId="0" fontId="69" fillId="0" borderId="0" xfId="1614" applyFont="1" applyFill="1"/>
    <xf numFmtId="175" fontId="0" fillId="0" borderId="0" xfId="1616" applyNumberFormat="1" applyFont="1" applyFill="1"/>
    <xf numFmtId="175" fontId="0" fillId="0" borderId="0" xfId="1616" applyNumberFormat="1" applyFont="1"/>
    <xf numFmtId="37" fontId="12" fillId="0" borderId="0" xfId="1618" applyNumberFormat="1" applyFont="1" applyFill="1"/>
    <xf numFmtId="0" fontId="12" fillId="0" borderId="0" xfId="1617" applyNumberFormat="1" applyFont="1" applyFill="1" applyAlignment="1">
      <alignment horizontal="center"/>
    </xf>
    <xf numFmtId="0" fontId="11" fillId="0" borderId="0" xfId="1618" applyNumberFormat="1" applyFont="1" applyFill="1" applyAlignment="1">
      <alignment horizontal="center"/>
    </xf>
    <xf numFmtId="0" fontId="11" fillId="0" borderId="0" xfId="1617" applyNumberFormat="1" applyFont="1" applyFill="1" applyAlignment="1">
      <alignment horizontal="center"/>
    </xf>
    <xf numFmtId="0" fontId="11" fillId="0" borderId="0" xfId="1618" applyFont="1" applyFill="1"/>
    <xf numFmtId="0" fontId="11" fillId="0" borderId="0" xfId="1618" applyFont="1" applyFill="1" applyAlignment="1">
      <alignment wrapText="1"/>
    </xf>
    <xf numFmtId="43" fontId="11" fillId="0" borderId="0" xfId="1617" applyFont="1" applyFill="1" applyAlignment="1">
      <alignment horizontal="center"/>
    </xf>
    <xf numFmtId="43" fontId="11" fillId="0" borderId="0" xfId="1617" applyFont="1" applyFill="1" applyBorder="1" applyAlignment="1">
      <alignment horizontal="center"/>
    </xf>
    <xf numFmtId="37" fontId="12" fillId="0" borderId="0" xfId="1618" applyNumberFormat="1" applyFont="1" applyFill="1" applyBorder="1"/>
    <xf numFmtId="0" fontId="12" fillId="0" borderId="0" xfId="1618" applyFont="1" applyFill="1"/>
    <xf numFmtId="37" fontId="11" fillId="0" borderId="0" xfId="1618" applyNumberFormat="1" applyFont="1" applyFill="1"/>
    <xf numFmtId="0" fontId="11" fillId="0" borderId="0" xfId="1618" applyNumberFormat="1" applyFont="1" applyFill="1" applyBorder="1" applyAlignment="1">
      <alignment horizontal="centerContinuous"/>
    </xf>
    <xf numFmtId="0" fontId="11" fillId="0" borderId="0" xfId="1617" applyNumberFormat="1" applyFont="1" applyFill="1" applyBorder="1" applyAlignment="1" applyProtection="1">
      <alignment horizontal="centerContinuous"/>
    </xf>
    <xf numFmtId="0" fontId="11" fillId="0" borderId="0" xfId="1618" applyFont="1" applyFill="1" applyBorder="1" applyAlignment="1">
      <alignment horizontal="center"/>
    </xf>
    <xf numFmtId="0" fontId="11" fillId="0" borderId="0" xfId="1618" applyFont="1" applyFill="1" applyBorder="1" applyAlignment="1" applyProtection="1">
      <alignment horizontal="center" wrapText="1"/>
    </xf>
    <xf numFmtId="14" fontId="11" fillId="0" borderId="0" xfId="1617" applyNumberFormat="1" applyFont="1" applyFill="1" applyBorder="1" applyAlignment="1" applyProtection="1">
      <alignment horizontal="center"/>
    </xf>
    <xf numFmtId="43" fontId="11" fillId="0" borderId="0" xfId="1617" applyFont="1" applyFill="1" applyBorder="1" applyAlignment="1" applyProtection="1">
      <alignment horizontal="center"/>
    </xf>
    <xf numFmtId="14" fontId="11" fillId="0" borderId="0" xfId="1617" quotePrefix="1" applyNumberFormat="1" applyFont="1" applyFill="1" applyBorder="1" applyAlignment="1" applyProtection="1">
      <alignment horizontal="center"/>
    </xf>
    <xf numFmtId="37" fontId="11" fillId="0" borderId="1" xfId="1618" applyNumberFormat="1" applyFont="1" applyFill="1" applyBorder="1"/>
    <xf numFmtId="0" fontId="11" fillId="0" borderId="1" xfId="1617" applyNumberFormat="1" applyFont="1" applyFill="1" applyBorder="1" applyAlignment="1" applyProtection="1">
      <alignment horizontal="center"/>
    </xf>
    <xf numFmtId="0" fontId="11" fillId="0" borderId="1" xfId="1618" applyNumberFormat="1" applyFont="1" applyFill="1" applyBorder="1" applyAlignment="1">
      <alignment horizontal="center"/>
    </xf>
    <xf numFmtId="39" fontId="11" fillId="0" borderId="0" xfId="1" applyFont="1" applyFill="1" applyBorder="1"/>
    <xf numFmtId="14" fontId="11" fillId="0" borderId="2" xfId="1617" applyNumberFormat="1" applyFont="1" applyFill="1" applyBorder="1" applyAlignment="1" applyProtection="1">
      <alignment horizontal="center"/>
    </xf>
    <xf numFmtId="0" fontId="11" fillId="0" borderId="0" xfId="1618" applyFont="1" applyFill="1" applyBorder="1"/>
    <xf numFmtId="37" fontId="12" fillId="0" borderId="0" xfId="1618" applyNumberFormat="1" applyFont="1" applyFill="1" applyBorder="1" applyAlignment="1">
      <alignment horizontal="center"/>
    </xf>
    <xf numFmtId="0" fontId="12" fillId="0" borderId="0" xfId="1617" applyNumberFormat="1" applyFont="1" applyFill="1" applyBorder="1" applyAlignment="1">
      <alignment horizontal="center"/>
    </xf>
    <xf numFmtId="0" fontId="12" fillId="0" borderId="0" xfId="1618" applyNumberFormat="1" applyFont="1" applyFill="1" applyBorder="1" applyAlignment="1">
      <alignment horizontal="center"/>
    </xf>
    <xf numFmtId="0" fontId="12" fillId="0" borderId="0" xfId="1618" applyFont="1" applyFill="1" applyBorder="1" applyAlignment="1">
      <alignment wrapText="1"/>
    </xf>
    <xf numFmtId="43" fontId="11" fillId="0" borderId="0" xfId="1617" applyFont="1" applyFill="1" applyBorder="1" applyAlignment="1">
      <alignment horizontal="justify"/>
    </xf>
    <xf numFmtId="0" fontId="12" fillId="0" borderId="0" xfId="1618" applyFont="1" applyFill="1" applyBorder="1" applyAlignment="1">
      <alignment horizontal="center"/>
    </xf>
    <xf numFmtId="37" fontId="12" fillId="0" borderId="0" xfId="1618" applyNumberFormat="1" applyFont="1" applyFill="1" applyAlignment="1">
      <alignment horizontal="center"/>
    </xf>
    <xf numFmtId="0" fontId="12" fillId="0" borderId="0" xfId="1618" applyNumberFormat="1" applyFont="1" applyFill="1" applyAlignment="1">
      <alignment horizontal="center"/>
    </xf>
    <xf numFmtId="0" fontId="12" fillId="0" borderId="0" xfId="1618" applyFont="1" applyFill="1" applyAlignment="1">
      <alignment horizontal="center"/>
    </xf>
    <xf numFmtId="0" fontId="11" fillId="0" borderId="0" xfId="1618" applyFont="1" applyFill="1" applyAlignment="1">
      <alignment horizontal="left" wrapText="1"/>
    </xf>
    <xf numFmtId="43" fontId="11" fillId="0" borderId="0" xfId="1617" applyFont="1" applyFill="1" applyAlignment="1">
      <alignment horizontal="justify"/>
    </xf>
    <xf numFmtId="0" fontId="12" fillId="0" borderId="0" xfId="1617" applyNumberFormat="1" applyFont="1" applyFill="1" applyBorder="1" applyAlignment="1" applyProtection="1">
      <alignment horizontal="center"/>
    </xf>
    <xf numFmtId="0" fontId="12" fillId="0" borderId="0" xfId="1618" applyFont="1" applyFill="1" applyAlignment="1" applyProtection="1">
      <alignment wrapText="1"/>
    </xf>
    <xf numFmtId="0" fontId="12" fillId="0" borderId="0" xfId="1618" applyFont="1" applyFill="1" applyAlignment="1" applyProtection="1">
      <alignment horizontal="left" wrapText="1"/>
    </xf>
    <xf numFmtId="37" fontId="17" fillId="0" borderId="0" xfId="1618" applyNumberFormat="1" applyFont="1" applyFill="1"/>
    <xf numFmtId="0" fontId="11" fillId="0" borderId="0" xfId="1617" applyNumberFormat="1" applyFont="1" applyFill="1" applyBorder="1" applyAlignment="1" applyProtection="1">
      <alignment horizontal="center"/>
    </xf>
    <xf numFmtId="43" fontId="12" fillId="0" borderId="0" xfId="1617" applyFont="1" applyFill="1" applyBorder="1" applyAlignment="1" applyProtection="1">
      <alignment horizontal="justify"/>
    </xf>
    <xf numFmtId="0" fontId="11" fillId="0" borderId="0" xfId="1618" applyFont="1" applyFill="1" applyAlignment="1" applyProtection="1">
      <alignment horizontal="left" wrapText="1"/>
    </xf>
    <xf numFmtId="43" fontId="11" fillId="0" borderId="0" xfId="1617" applyFont="1" applyFill="1" applyBorder="1" applyAlignment="1" applyProtection="1">
      <alignment horizontal="justify"/>
    </xf>
    <xf numFmtId="0" fontId="12" fillId="0" borderId="0" xfId="1618" applyFont="1" applyFill="1" applyBorder="1"/>
    <xf numFmtId="0" fontId="12" fillId="0" borderId="0" xfId="1618" applyFont="1" applyFill="1" applyAlignment="1">
      <alignment wrapText="1"/>
    </xf>
    <xf numFmtId="0" fontId="12" fillId="0" borderId="0" xfId="1617" applyNumberFormat="1" applyFont="1" applyFill="1" applyBorder="1" applyAlignment="1">
      <alignment horizontal="justify"/>
    </xf>
    <xf numFmtId="0" fontId="11" fillId="0" borderId="0" xfId="1618" applyFont="1" applyFill="1" applyAlignment="1" applyProtection="1">
      <alignment wrapText="1"/>
    </xf>
    <xf numFmtId="43" fontId="12" fillId="0" borderId="0" xfId="1617" applyFont="1" applyFill="1" applyBorder="1" applyAlignment="1">
      <alignment horizontal="justify"/>
    </xf>
    <xf numFmtId="0" fontId="11" fillId="0" borderId="0" xfId="1617" applyNumberFormat="1" applyFont="1" applyFill="1" applyBorder="1" applyAlignment="1">
      <alignment horizontal="center"/>
    </xf>
    <xf numFmtId="37" fontId="17" fillId="0" borderId="0" xfId="1618" applyNumberFormat="1" applyFont="1" applyFill="1" applyBorder="1"/>
    <xf numFmtId="0" fontId="11" fillId="0" borderId="0" xfId="1618" applyFont="1" applyFill="1" applyBorder="1" applyAlignment="1">
      <alignment wrapText="1"/>
    </xf>
    <xf numFmtId="0" fontId="12" fillId="0" borderId="0" xfId="1618" applyFont="1" applyFill="1" applyBorder="1" applyAlignment="1" applyProtection="1">
      <alignment horizontal="left" wrapText="1"/>
    </xf>
    <xf numFmtId="0" fontId="14" fillId="0" borderId="0" xfId="1618" applyFont="1" applyFill="1" applyAlignment="1" applyProtection="1">
      <alignment horizontal="right" wrapText="1"/>
    </xf>
    <xf numFmtId="0" fontId="11" fillId="0" borderId="0" xfId="1618" quotePrefix="1" applyFont="1" applyFill="1" applyBorder="1" applyAlignment="1" applyProtection="1">
      <alignment horizontal="left" wrapText="1"/>
    </xf>
    <xf numFmtId="43" fontId="14" fillId="0" borderId="0" xfId="1617" applyFont="1" applyFill="1" applyBorder="1" applyAlignment="1" applyProtection="1">
      <alignment horizontal="justify"/>
    </xf>
    <xf numFmtId="165" fontId="12" fillId="0" borderId="0" xfId="1617" applyNumberFormat="1" applyFont="1" applyFill="1" applyBorder="1" applyAlignment="1">
      <alignment horizontal="center"/>
    </xf>
    <xf numFmtId="44" fontId="12" fillId="0" borderId="0" xfId="1619" applyFont="1" applyFill="1" applyBorder="1"/>
    <xf numFmtId="0" fontId="12" fillId="0" borderId="0" xfId="1617" applyNumberFormat="1" applyFont="1" applyFill="1" applyBorder="1" applyAlignment="1" applyProtection="1">
      <alignment wrapText="1"/>
    </xf>
    <xf numFmtId="0" fontId="12" fillId="0" borderId="0" xfId="1617" applyNumberFormat="1" applyFont="1" applyFill="1" applyBorder="1" applyAlignment="1" applyProtection="1">
      <alignment horizontal="justify"/>
    </xf>
    <xf numFmtId="165" fontId="12" fillId="0" borderId="0" xfId="1617" applyNumberFormat="1" applyFont="1" applyFill="1" applyBorder="1" applyAlignment="1" applyProtection="1">
      <alignment horizontal="center"/>
    </xf>
    <xf numFmtId="0" fontId="6" fillId="0" borderId="0" xfId="1618"/>
    <xf numFmtId="165" fontId="12" fillId="0" borderId="0" xfId="1617" applyNumberFormat="1" applyFont="1" applyFill="1" applyBorder="1"/>
    <xf numFmtId="165" fontId="12" fillId="0" borderId="0" xfId="1617" quotePrefix="1" applyNumberFormat="1" applyFont="1" applyFill="1" applyBorder="1" applyAlignment="1">
      <alignment horizontal="center"/>
    </xf>
    <xf numFmtId="0" fontId="12" fillId="0" borderId="0" xfId="1617" quotePrefix="1" applyNumberFormat="1" applyFont="1" applyFill="1" applyBorder="1" applyAlignment="1">
      <alignment horizontal="justify"/>
    </xf>
    <xf numFmtId="37" fontId="11" fillId="0" borderId="0" xfId="1619" applyNumberFormat="1" applyFont="1" applyFill="1"/>
    <xf numFmtId="44" fontId="11" fillId="0" borderId="0" xfId="1619" applyFont="1" applyFill="1"/>
    <xf numFmtId="0" fontId="78" fillId="0" borderId="6" xfId="1618" applyFont="1" applyFill="1" applyBorder="1" applyAlignment="1">
      <alignment horizontal="center" wrapText="1"/>
    </xf>
    <xf numFmtId="0" fontId="11" fillId="0" borderId="0" xfId="1618" applyFont="1" applyFill="1" applyAlignment="1" applyProtection="1">
      <alignment horizontal="right" wrapText="1"/>
    </xf>
    <xf numFmtId="165" fontId="12" fillId="0" borderId="0" xfId="1617" applyNumberFormat="1" applyFont="1" applyFill="1" applyAlignment="1" applyProtection="1">
      <alignment horizontal="justify"/>
    </xf>
    <xf numFmtId="165" fontId="12" fillId="0" borderId="0" xfId="1617" applyNumberFormat="1" applyFont="1" applyFill="1" applyAlignment="1">
      <alignment horizontal="justify"/>
    </xf>
    <xf numFmtId="165" fontId="12" fillId="0" borderId="0" xfId="1617" applyNumberFormat="1" applyFont="1" applyFill="1" applyBorder="1" applyAlignment="1" applyProtection="1">
      <alignment horizontal="justify"/>
    </xf>
    <xf numFmtId="165" fontId="11" fillId="0" borderId="0" xfId="1617" applyNumberFormat="1" applyFont="1" applyFill="1" applyBorder="1" applyAlignment="1" applyProtection="1">
      <alignment horizontal="justify"/>
    </xf>
    <xf numFmtId="165" fontId="12" fillId="0" borderId="1" xfId="1617" applyNumberFormat="1" applyFont="1" applyFill="1" applyBorder="1" applyAlignment="1" applyProtection="1">
      <alignment horizontal="justify"/>
    </xf>
    <xf numFmtId="165" fontId="11" fillId="0" borderId="3" xfId="1617" applyNumberFormat="1" applyFont="1" applyFill="1" applyBorder="1" applyAlignment="1" applyProtection="1">
      <alignment horizontal="justify"/>
    </xf>
    <xf numFmtId="0" fontId="11" fillId="0" borderId="0" xfId="1618" applyFont="1" applyFill="1" applyBorder="1" applyAlignment="1" applyProtection="1">
      <alignment horizontal="right" wrapText="1"/>
    </xf>
    <xf numFmtId="165" fontId="16" fillId="0" borderId="0" xfId="3" applyNumberFormat="1" applyFont="1" applyFill="1" applyAlignment="1"/>
    <xf numFmtId="165" fontId="13" fillId="0" borderId="3" xfId="1" applyNumberFormat="1" applyFont="1" applyFill="1" applyBorder="1" applyAlignment="1" applyProtection="1"/>
    <xf numFmtId="165" fontId="13" fillId="0" borderId="3" xfId="3" applyNumberFormat="1" applyFont="1" applyFill="1" applyBorder="1" applyAlignment="1"/>
    <xf numFmtId="165" fontId="16" fillId="0" borderId="0" xfId="1" applyNumberFormat="1" applyFont="1" applyFill="1" applyAlignment="1">
      <alignment horizontal="right"/>
    </xf>
    <xf numFmtId="165" fontId="16" fillId="0" borderId="0" xfId="1" applyNumberFormat="1" applyFont="1" applyFill="1" applyAlignment="1">
      <alignment horizontal="center"/>
    </xf>
    <xf numFmtId="0" fontId="11" fillId="0" borderId="0" xfId="1" applyNumberFormat="1" applyFont="1" applyFill="1" applyAlignment="1">
      <alignment horizontal="left"/>
    </xf>
    <xf numFmtId="0" fontId="11" fillId="0" borderId="0" xfId="1617" applyNumberFormat="1" applyFont="1" applyFill="1" applyBorder="1" applyAlignment="1" applyProtection="1"/>
    <xf numFmtId="37" fontId="17" fillId="54" borderId="0" xfId="1" applyNumberFormat="1" applyFont="1" applyFill="1" applyAlignment="1">
      <alignment horizontal="left"/>
    </xf>
    <xf numFmtId="37" fontId="16" fillId="54" borderId="0" xfId="1" applyNumberFormat="1" applyFont="1" applyFill="1" applyAlignment="1">
      <alignment horizontal="center"/>
    </xf>
    <xf numFmtId="37" fontId="17" fillId="54" borderId="0" xfId="1" applyNumberFormat="1" applyFont="1" applyFill="1"/>
    <xf numFmtId="37" fontId="12" fillId="54" borderId="0" xfId="1" applyNumberFormat="1" applyFont="1" applyFill="1"/>
    <xf numFmtId="37" fontId="16" fillId="54" borderId="0" xfId="1" applyNumberFormat="1" applyFont="1" applyFill="1"/>
    <xf numFmtId="165" fontId="14" fillId="0" borderId="0" xfId="1617" applyNumberFormat="1" applyFont="1" applyFill="1" applyBorder="1" applyAlignment="1" applyProtection="1">
      <alignment horizontal="justify"/>
    </xf>
    <xf numFmtId="165" fontId="12" fillId="0" borderId="3" xfId="1617" applyNumberFormat="1" applyFont="1" applyFill="1" applyBorder="1" applyAlignment="1" applyProtection="1">
      <alignment horizontal="justify"/>
    </xf>
    <xf numFmtId="165" fontId="11" fillId="0" borderId="6" xfId="1" applyNumberFormat="1" applyFont="1" applyFill="1" applyBorder="1" applyAlignment="1"/>
    <xf numFmtId="165" fontId="16" fillId="0" borderId="3" xfId="3" applyNumberFormat="1" applyFont="1" applyFill="1" applyBorder="1" applyAlignment="1"/>
    <xf numFmtId="165" fontId="16" fillId="0" borderId="0" xfId="1" applyNumberFormat="1" applyFont="1" applyFill="1" applyAlignment="1"/>
    <xf numFmtId="165" fontId="16" fillId="0" borderId="3" xfId="1" applyNumberFormat="1" applyFont="1" applyFill="1" applyBorder="1" applyAlignment="1" applyProtection="1"/>
    <xf numFmtId="165" fontId="14" fillId="0" borderId="4" xfId="1" applyNumberFormat="1" applyFont="1" applyFill="1" applyBorder="1" applyAlignment="1"/>
    <xf numFmtId="165" fontId="16" fillId="0" borderId="0" xfId="1" applyNumberFormat="1" applyFont="1" applyFill="1" applyBorder="1" applyAlignment="1"/>
    <xf numFmtId="39" fontId="16" fillId="0" borderId="0" xfId="1" applyFont="1" applyFill="1" applyBorder="1" applyAlignment="1" applyProtection="1"/>
    <xf numFmtId="165" fontId="16" fillId="0" borderId="0" xfId="1" applyNumberFormat="1" applyFont="1" applyFill="1" applyBorder="1" applyAlignment="1" applyProtection="1"/>
    <xf numFmtId="165" fontId="12" fillId="0" borderId="0" xfId="1" applyNumberFormat="1" applyFont="1" applyFill="1" applyBorder="1" applyAlignment="1" applyProtection="1"/>
    <xf numFmtId="165" fontId="12" fillId="0" borderId="0" xfId="3" applyNumberFormat="1" applyFont="1" applyFill="1" applyAlignment="1"/>
    <xf numFmtId="165" fontId="13" fillId="0" borderId="0" xfId="1" applyNumberFormat="1" applyFont="1" applyFill="1" applyBorder="1" applyAlignment="1" applyProtection="1"/>
    <xf numFmtId="165" fontId="13" fillId="0" borderId="0" xfId="3" applyNumberFormat="1" applyFont="1" applyFill="1" applyBorder="1" applyAlignment="1"/>
    <xf numFmtId="165" fontId="12" fillId="0" borderId="0" xfId="3" applyNumberFormat="1" applyFont="1" applyFill="1" applyBorder="1" applyAlignment="1"/>
    <xf numFmtId="165" fontId="12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center"/>
    </xf>
    <xf numFmtId="39" fontId="12" fillId="0" borderId="0" xfId="0" applyFont="1" applyFill="1" applyAlignment="1">
      <alignment horizontal="right"/>
    </xf>
    <xf numFmtId="37" fontId="12" fillId="0" borderId="1" xfId="0" applyNumberFormat="1" applyFont="1" applyFill="1" applyBorder="1"/>
    <xf numFmtId="39" fontId="12" fillId="0" borderId="29" xfId="1" applyFont="1" applyFill="1" applyBorder="1"/>
    <xf numFmtId="39" fontId="12" fillId="0" borderId="2" xfId="1" applyFont="1" applyFill="1" applyBorder="1"/>
    <xf numFmtId="39" fontId="12" fillId="0" borderId="25" xfId="1" applyFont="1" applyFill="1" applyBorder="1" applyAlignment="1">
      <alignment horizontal="right"/>
    </xf>
    <xf numFmtId="39" fontId="79" fillId="0" borderId="0" xfId="0" applyFont="1" applyFill="1" applyAlignment="1">
      <alignment horizontal="right"/>
    </xf>
    <xf numFmtId="39" fontId="56" fillId="0" borderId="0" xfId="0" applyFont="1" applyFill="1" applyAlignment="1">
      <alignment horizontal="right"/>
    </xf>
    <xf numFmtId="39" fontId="80" fillId="0" borderId="0" xfId="0" applyFont="1" applyFill="1"/>
    <xf numFmtId="39" fontId="45" fillId="0" borderId="26" xfId="1" applyFont="1" applyFill="1" applyBorder="1"/>
    <xf numFmtId="39" fontId="18" fillId="0" borderId="0" xfId="1" applyFont="1" applyFill="1" applyBorder="1" applyAlignment="1">
      <alignment horizontal="center"/>
    </xf>
    <xf numFmtId="39" fontId="0" fillId="0" borderId="0" xfId="0" applyFill="1" applyAlignment="1">
      <alignment horizontal="center"/>
    </xf>
    <xf numFmtId="39" fontId="12" fillId="0" borderId="28" xfId="1" applyFont="1" applyFill="1" applyBorder="1" applyAlignment="1">
      <alignment horizontal="right"/>
    </xf>
    <xf numFmtId="39" fontId="79" fillId="0" borderId="28" xfId="1" applyFont="1" applyFill="1" applyBorder="1" applyAlignment="1">
      <alignment horizontal="right"/>
    </xf>
    <xf numFmtId="39" fontId="81" fillId="0" borderId="0" xfId="1" applyFont="1" applyFill="1" applyBorder="1"/>
    <xf numFmtId="9" fontId="12" fillId="0" borderId="27" xfId="1613" applyFont="1" applyFill="1" applyBorder="1" applyAlignment="1">
      <alignment horizontal="right"/>
    </xf>
    <xf numFmtId="165" fontId="12" fillId="0" borderId="31" xfId="1" applyNumberFormat="1" applyFont="1" applyFill="1" applyBorder="1" applyAlignment="1">
      <alignment horizontal="right"/>
    </xf>
    <xf numFmtId="43" fontId="12" fillId="0" borderId="30" xfId="1" applyNumberFormat="1" applyFont="1" applyFill="1" applyBorder="1" applyAlignment="1">
      <alignment horizontal="right"/>
    </xf>
    <xf numFmtId="37" fontId="79" fillId="0" borderId="7" xfId="0" applyNumberFormat="1" applyFont="1" applyFill="1" applyBorder="1"/>
    <xf numFmtId="165" fontId="79" fillId="0" borderId="32" xfId="1" applyNumberFormat="1" applyFont="1" applyFill="1" applyBorder="1" applyAlignment="1">
      <alignment horizontal="right"/>
    </xf>
    <xf numFmtId="0" fontId="76" fillId="0" borderId="0" xfId="710" applyNumberFormat="1" applyFont="1" applyFill="1" applyAlignment="1">
      <alignment horizontal="centerContinuous"/>
    </xf>
    <xf numFmtId="0" fontId="76" fillId="0" borderId="0" xfId="710" applyNumberFormat="1" applyFont="1" applyFill="1" applyAlignment="1">
      <alignment horizontal="left"/>
    </xf>
    <xf numFmtId="175" fontId="12" fillId="0" borderId="0" xfId="1616" applyNumberFormat="1" applyFont="1" applyFill="1"/>
    <xf numFmtId="0" fontId="82" fillId="0" borderId="0" xfId="1614" applyFont="1"/>
    <xf numFmtId="0" fontId="72" fillId="0" borderId="0" xfId="1614" applyFont="1" applyFill="1"/>
    <xf numFmtId="0" fontId="72" fillId="0" borderId="0" xfId="1614" applyFont="1" applyFill="1" applyAlignment="1">
      <alignment horizontal="center"/>
    </xf>
    <xf numFmtId="0" fontId="82" fillId="0" borderId="0" xfId="1614" applyFont="1" applyFill="1"/>
    <xf numFmtId="37" fontId="69" fillId="0" borderId="0" xfId="1614" applyNumberFormat="1" applyFont="1" applyFill="1"/>
    <xf numFmtId="37" fontId="16" fillId="55" borderId="0" xfId="1" applyNumberFormat="1" applyFont="1" applyFill="1" applyAlignment="1">
      <alignment horizontal="center"/>
    </xf>
    <xf numFmtId="37" fontId="17" fillId="55" borderId="0" xfId="1" applyNumberFormat="1" applyFont="1" applyFill="1"/>
    <xf numFmtId="37" fontId="16" fillId="55" borderId="0" xfId="1" applyNumberFormat="1" applyFont="1" applyFill="1"/>
    <xf numFmtId="39" fontId="16" fillId="0" borderId="0" xfId="1" applyFont="1" applyFill="1" applyBorder="1" applyAlignment="1" applyProtection="1">
      <alignment horizontal="left"/>
    </xf>
    <xf numFmtId="176" fontId="11" fillId="0" borderId="2" xfId="1617" applyNumberFormat="1" applyFont="1" applyFill="1" applyBorder="1" applyAlignment="1" applyProtection="1">
      <alignment horizontal="center"/>
    </xf>
    <xf numFmtId="43" fontId="45" fillId="0" borderId="0" xfId="1" applyNumberFormat="1" applyFont="1" applyFill="1" applyAlignment="1">
      <alignment horizontal="right"/>
    </xf>
    <xf numFmtId="43" fontId="45" fillId="0" borderId="0" xfId="2" applyNumberFormat="1" applyFont="1" applyFill="1"/>
    <xf numFmtId="43" fontId="45" fillId="0" borderId="0" xfId="2" applyNumberFormat="1" applyFont="1" applyFill="1" applyBorder="1"/>
    <xf numFmtId="43" fontId="45" fillId="0" borderId="30" xfId="1" applyNumberFormat="1" applyFont="1" applyFill="1" applyBorder="1" applyAlignment="1">
      <alignment horizontal="right"/>
    </xf>
    <xf numFmtId="43" fontId="46" fillId="54" borderId="0" xfId="1617" applyFont="1" applyFill="1" applyAlignment="1">
      <alignment horizontal="center"/>
    </xf>
    <xf numFmtId="14" fontId="46" fillId="54" borderId="0" xfId="1617" applyNumberFormat="1" applyFont="1" applyFill="1" applyBorder="1" applyAlignment="1" applyProtection="1">
      <alignment horizontal="center"/>
    </xf>
    <xf numFmtId="176" fontId="46" fillId="54" borderId="2" xfId="1617" applyNumberFormat="1" applyFont="1" applyFill="1" applyBorder="1" applyAlignment="1" applyProtection="1">
      <alignment horizontal="center"/>
    </xf>
    <xf numFmtId="43" fontId="46" fillId="54" borderId="0" xfId="1" applyNumberFormat="1" applyFont="1" applyFill="1" applyAlignment="1">
      <alignment horizontal="center"/>
    </xf>
    <xf numFmtId="43" fontId="45" fillId="54" borderId="0" xfId="3" applyNumberFormat="1" applyFont="1" applyFill="1" applyAlignment="1"/>
    <xf numFmtId="43" fontId="45" fillId="54" borderId="0" xfId="1" applyNumberFormat="1" applyFont="1" applyFill="1" applyBorder="1" applyAlignment="1" applyProtection="1"/>
    <xf numFmtId="165" fontId="45" fillId="54" borderId="0" xfId="3" applyNumberFormat="1" applyFont="1" applyFill="1" applyAlignment="1"/>
    <xf numFmtId="165" fontId="45" fillId="54" borderId="3" xfId="1" applyNumberFormat="1" applyFont="1" applyFill="1" applyBorder="1" applyAlignment="1" applyProtection="1"/>
    <xf numFmtId="165" fontId="45" fillId="54" borderId="0" xfId="1" applyNumberFormat="1" applyFont="1" applyFill="1" applyBorder="1" applyAlignment="1" applyProtection="1"/>
    <xf numFmtId="165" fontId="45" fillId="54" borderId="0" xfId="1" applyNumberFormat="1" applyFont="1" applyFill="1" applyAlignment="1"/>
    <xf numFmtId="165" fontId="46" fillId="54" borderId="3" xfId="3" applyNumberFormat="1" applyFont="1" applyFill="1" applyBorder="1" applyAlignment="1"/>
    <xf numFmtId="165" fontId="45" fillId="54" borderId="0" xfId="1" applyNumberFormat="1" applyFont="1" applyFill="1" applyAlignment="1">
      <alignment horizontal="right"/>
    </xf>
    <xf numFmtId="165" fontId="45" fillId="54" borderId="0" xfId="1" applyNumberFormat="1" applyFont="1" applyFill="1" applyAlignment="1">
      <alignment horizontal="center"/>
    </xf>
    <xf numFmtId="165" fontId="46" fillId="54" borderId="4" xfId="1" applyNumberFormat="1" applyFont="1" applyFill="1" applyBorder="1" applyAlignment="1"/>
    <xf numFmtId="165" fontId="45" fillId="54" borderId="0" xfId="1" applyNumberFormat="1" applyFont="1" applyFill="1" applyBorder="1" applyAlignment="1"/>
    <xf numFmtId="165" fontId="46" fillId="54" borderId="0" xfId="1" applyNumberFormat="1" applyFont="1" applyFill="1" applyBorder="1" applyAlignment="1" applyProtection="1"/>
    <xf numFmtId="165" fontId="46" fillId="54" borderId="0" xfId="3" applyNumberFormat="1" applyFont="1" applyFill="1" applyBorder="1" applyAlignment="1"/>
    <xf numFmtId="165" fontId="45" fillId="54" borderId="0" xfId="3" applyNumberFormat="1" applyFont="1" applyFill="1" applyBorder="1" applyAlignment="1"/>
    <xf numFmtId="165" fontId="46" fillId="54" borderId="3" xfId="1" applyNumberFormat="1" applyFont="1" applyFill="1" applyBorder="1" applyAlignment="1" applyProtection="1"/>
    <xf numFmtId="165" fontId="45" fillId="54" borderId="3" xfId="3" applyNumberFormat="1" applyFont="1" applyFill="1" applyBorder="1" applyAlignment="1"/>
    <xf numFmtId="43" fontId="46" fillId="54" borderId="0" xfId="1" applyNumberFormat="1" applyFont="1" applyFill="1" applyBorder="1" applyAlignment="1" applyProtection="1"/>
    <xf numFmtId="43" fontId="46" fillId="54" borderId="0" xfId="3" applyNumberFormat="1" applyFont="1" applyFill="1" applyBorder="1" applyAlignment="1"/>
    <xf numFmtId="165" fontId="46" fillId="54" borderId="6" xfId="1" applyNumberFormat="1" applyFont="1" applyFill="1" applyBorder="1" applyAlignment="1"/>
    <xf numFmtId="43" fontId="46" fillId="54" borderId="0" xfId="1" applyNumberFormat="1" applyFont="1" applyFill="1" applyBorder="1" applyAlignment="1"/>
    <xf numFmtId="37" fontId="45" fillId="54" borderId="1" xfId="0" applyNumberFormat="1" applyFont="1" applyFill="1" applyBorder="1"/>
    <xf numFmtId="39" fontId="75" fillId="54" borderId="0" xfId="0" applyFont="1" applyFill="1"/>
    <xf numFmtId="37" fontId="83" fillId="54" borderId="7" xfId="0" applyNumberFormat="1" applyFont="1" applyFill="1" applyBorder="1"/>
    <xf numFmtId="39" fontId="84" fillId="54" borderId="0" xfId="0" applyFont="1" applyFill="1"/>
    <xf numFmtId="43" fontId="45" fillId="54" borderId="0" xfId="1" applyNumberFormat="1" applyFont="1" applyFill="1" applyAlignment="1">
      <alignment horizontal="right"/>
    </xf>
    <xf numFmtId="43" fontId="45" fillId="54" borderId="0" xfId="2" applyNumberFormat="1" applyFont="1" applyFill="1"/>
    <xf numFmtId="9" fontId="45" fillId="54" borderId="27" xfId="1613" applyFont="1" applyFill="1" applyBorder="1" applyAlignment="1">
      <alignment horizontal="right"/>
    </xf>
    <xf numFmtId="43" fontId="45" fillId="54" borderId="0" xfId="2" applyNumberFormat="1" applyFont="1" applyFill="1" applyBorder="1"/>
    <xf numFmtId="165" fontId="45" fillId="54" borderId="31" xfId="1" applyNumberFormat="1" applyFont="1" applyFill="1" applyBorder="1" applyAlignment="1">
      <alignment horizontal="right"/>
    </xf>
    <xf numFmtId="165" fontId="83" fillId="54" borderId="32" xfId="1" applyNumberFormat="1" applyFont="1" applyFill="1" applyBorder="1" applyAlignment="1">
      <alignment horizontal="right"/>
    </xf>
    <xf numFmtId="39" fontId="16" fillId="0" borderId="0" xfId="1" quotePrefix="1" applyFont="1" applyFill="1" applyAlignment="1" applyProtection="1">
      <alignment horizontal="left" wrapText="1"/>
    </xf>
    <xf numFmtId="0" fontId="74" fillId="0" borderId="0" xfId="1614" applyFont="1"/>
    <xf numFmtId="37" fontId="20" fillId="0" borderId="0" xfId="0" applyNumberFormat="1" applyFont="1" applyFill="1"/>
    <xf numFmtId="39" fontId="45" fillId="0" borderId="0" xfId="0" applyFont="1" applyFill="1" applyAlignment="1">
      <alignment horizontal="center"/>
    </xf>
    <xf numFmtId="41" fontId="45" fillId="0" borderId="0" xfId="0" applyNumberFormat="1" applyFont="1" applyFill="1" applyAlignment="1">
      <alignment horizontal="center"/>
    </xf>
    <xf numFmtId="2" fontId="48" fillId="0" borderId="0" xfId="710" applyNumberFormat="1" applyFont="1" applyFill="1" applyBorder="1" applyAlignment="1">
      <alignment horizontal="right"/>
    </xf>
    <xf numFmtId="0" fontId="68" fillId="0" borderId="0" xfId="1614" applyFont="1" applyFill="1"/>
    <xf numFmtId="39" fontId="50" fillId="0" borderId="0" xfId="0" applyFont="1" applyFill="1" applyBorder="1" applyAlignment="1" applyProtection="1">
      <alignment horizontal="left"/>
      <protection locked="0"/>
    </xf>
    <xf numFmtId="37" fontId="11" fillId="0" borderId="0" xfId="0" applyNumberFormat="1" applyFont="1" applyFill="1"/>
    <xf numFmtId="0" fontId="77" fillId="0" borderId="0" xfId="710" applyNumberFormat="1" applyFont="1" applyFill="1" applyAlignment="1" applyProtection="1">
      <alignment horizontal="center"/>
      <protection locked="0"/>
    </xf>
    <xf numFmtId="175" fontId="11" fillId="0" borderId="1" xfId="1616" applyNumberFormat="1" applyFont="1" applyFill="1" applyBorder="1" applyAlignment="1">
      <alignment horizontal="center" wrapText="1"/>
    </xf>
    <xf numFmtId="0" fontId="88" fillId="0" borderId="0" xfId="1614" applyFont="1" applyFill="1"/>
    <xf numFmtId="175" fontId="85" fillId="0" borderId="0" xfId="1616" applyNumberFormat="1" applyFont="1" applyFill="1" applyBorder="1" applyAlignment="1">
      <alignment horizontal="center" wrapText="1"/>
    </xf>
    <xf numFmtId="37" fontId="86" fillId="0" borderId="0" xfId="0" applyNumberFormat="1" applyFont="1" applyFill="1"/>
    <xf numFmtId="165" fontId="11" fillId="0" borderId="1" xfId="1617" applyNumberFormat="1" applyFont="1" applyFill="1" applyBorder="1" applyAlignment="1" applyProtection="1">
      <alignment horizontal="justify"/>
    </xf>
    <xf numFmtId="0" fontId="86" fillId="0" borderId="0" xfId="1618" applyFont="1" applyFill="1" applyAlignment="1" applyProtection="1">
      <alignment horizontal="center" wrapText="1"/>
    </xf>
    <xf numFmtId="175" fontId="11" fillId="0" borderId="6" xfId="1619" applyNumberFormat="1" applyFont="1" applyFill="1" applyBorder="1" applyAlignment="1" applyProtection="1">
      <alignment horizontal="justify"/>
    </xf>
    <xf numFmtId="0" fontId="45" fillId="0" borderId="0" xfId="1617" applyNumberFormat="1" applyFont="1" applyFill="1" applyBorder="1" applyAlignment="1" applyProtection="1">
      <alignment horizontal="left"/>
    </xf>
    <xf numFmtId="0" fontId="12" fillId="0" borderId="0" xfId="488" applyNumberFormat="1" applyFont="1" applyFill="1" applyBorder="1" applyAlignment="1" applyProtection="1">
      <alignment horizontal="center"/>
    </xf>
    <xf numFmtId="0" fontId="12" fillId="0" borderId="0" xfId="580" applyNumberFormat="1" applyFont="1" applyFill="1" applyBorder="1" applyAlignment="1">
      <alignment horizontal="center"/>
    </xf>
    <xf numFmtId="39" fontId="12" fillId="0" borderId="0" xfId="580" applyFont="1" applyFill="1" applyAlignment="1" applyProtection="1">
      <alignment horizontal="left" wrapText="1"/>
    </xf>
    <xf numFmtId="41" fontId="90" fillId="0" borderId="0" xfId="710" applyNumberFormat="1" applyFont="1" applyFill="1" applyBorder="1" applyAlignment="1"/>
    <xf numFmtId="39" fontId="10" fillId="0" borderId="0" xfId="0" applyFont="1"/>
    <xf numFmtId="0" fontId="12" fillId="0" borderId="0" xfId="710" applyNumberFormat="1" applyFont="1" applyFill="1" applyAlignment="1"/>
    <xf numFmtId="41" fontId="50" fillId="0" borderId="6" xfId="710" applyNumberFormat="1" applyFont="1" applyFill="1" applyBorder="1" applyAlignment="1"/>
    <xf numFmtId="0" fontId="73" fillId="0" borderId="0" xfId="1614" applyFont="1" applyAlignment="1">
      <alignment horizontal="center"/>
    </xf>
  </cellXfs>
  <cellStyles count="1639">
    <cellStyle name="_4.06E Pass Throughs" xfId="712"/>
    <cellStyle name="_4.13E Montana Energy Tax" xfId="713"/>
    <cellStyle name="_Book1" xfId="714"/>
    <cellStyle name="_Book1 (2)" xfId="715"/>
    <cellStyle name="_Book2" xfId="716"/>
    <cellStyle name="_Chelan Debt Forecast 12.19.05" xfId="717"/>
    <cellStyle name="_Costs not in AURORA 06GRC" xfId="718"/>
    <cellStyle name="_Costs not in AURORA 2006GRC 6.15.06" xfId="719"/>
    <cellStyle name="_Costs not in AURORA 2007 Rate Case" xfId="720"/>
    <cellStyle name="_Costs not in KWI3000 '06Budget" xfId="721"/>
    <cellStyle name="_DEM-WP (C) Power Cost 2006GRC Order" xfId="722"/>
    <cellStyle name="_DEM-WP Revised (HC) Wild Horse 2006GRC" xfId="723"/>
    <cellStyle name="_DEM-WP(C) Costs not in AURORA 2006GRC" xfId="724"/>
    <cellStyle name="_DEM-WP(C) Costs not in AURORA 2007GRC" xfId="725"/>
    <cellStyle name="_DEM-WP(C) Costs not in AURORA 2007PCORC-5.07Update" xfId="726"/>
    <cellStyle name="_DEM-WP(C) Sumas Proforma 11.5.07" xfId="727"/>
    <cellStyle name="_DEM-WP(C) Westside Hydro Data_051007" xfId="728"/>
    <cellStyle name="_Fuel Prices 4-14" xfId="729"/>
    <cellStyle name="_Power Cost Value Copy 11.30.05 gas 1.09.06 AURORA at 1.10.06" xfId="730"/>
    <cellStyle name="_Recon to Darrin's 5.11.05 proforma" xfId="731"/>
    <cellStyle name="_Tenaska Comparison" xfId="732"/>
    <cellStyle name="_Value Copy 11 30 05 gas 12 09 05 AURORA at 12 14 05" xfId="733"/>
    <cellStyle name="_VC 6.15.06 update on 06GRC power costs.xls Chart 1" xfId="734"/>
    <cellStyle name="_VC 6.15.06 update on 06GRC power costs.xls Chart 2" xfId="735"/>
    <cellStyle name="_VC 6.15.06 update on 06GRC power costs.xls Chart 3" xfId="736"/>
    <cellStyle name="0,0_x000d__x000a_NA_x000d__x000a_" xfId="737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- 20%" xfId="23"/>
    <cellStyle name="Accent1 - 40%" xfId="24"/>
    <cellStyle name="Accent1 - 60%" xfId="25"/>
    <cellStyle name="Accent1 10" xfId="26"/>
    <cellStyle name="Accent1 11" xfId="27"/>
    <cellStyle name="Accent1 12" xfId="28"/>
    <cellStyle name="Accent1 13" xfId="29"/>
    <cellStyle name="Accent1 14" xfId="30"/>
    <cellStyle name="Accent1 15" xfId="31"/>
    <cellStyle name="Accent1 16" xfId="32"/>
    <cellStyle name="Accent1 17" xfId="33"/>
    <cellStyle name="Accent1 18" xfId="34"/>
    <cellStyle name="Accent1 19" xfId="35"/>
    <cellStyle name="Accent1 2" xfId="36"/>
    <cellStyle name="Accent1 20" xfId="37"/>
    <cellStyle name="Accent1 21" xfId="38"/>
    <cellStyle name="Accent1 22" xfId="39"/>
    <cellStyle name="Accent1 23" xfId="40"/>
    <cellStyle name="Accent1 24" xfId="41"/>
    <cellStyle name="Accent1 25" xfId="42"/>
    <cellStyle name="Accent1 26" xfId="43"/>
    <cellStyle name="Accent1 27" xfId="44"/>
    <cellStyle name="Accent1 28" xfId="45"/>
    <cellStyle name="Accent1 29" xfId="46"/>
    <cellStyle name="Accent1 3" xfId="47"/>
    <cellStyle name="Accent1 30" xfId="48"/>
    <cellStyle name="Accent1 31" xfId="49"/>
    <cellStyle name="Accent1 32" xfId="50"/>
    <cellStyle name="Accent1 33" xfId="51"/>
    <cellStyle name="Accent1 34" xfId="52"/>
    <cellStyle name="Accent1 35" xfId="53"/>
    <cellStyle name="Accent1 36" xfId="54"/>
    <cellStyle name="Accent1 37" xfId="55"/>
    <cellStyle name="Accent1 38" xfId="56"/>
    <cellStyle name="Accent1 39" xfId="57"/>
    <cellStyle name="Accent1 4" xfId="58"/>
    <cellStyle name="Accent1 40" xfId="59"/>
    <cellStyle name="Accent1 41" xfId="60"/>
    <cellStyle name="Accent1 42" xfId="61"/>
    <cellStyle name="Accent1 43" xfId="62"/>
    <cellStyle name="Accent1 44" xfId="63"/>
    <cellStyle name="Accent1 45" xfId="64"/>
    <cellStyle name="Accent1 46" xfId="65"/>
    <cellStyle name="Accent1 47" xfId="66"/>
    <cellStyle name="Accent1 48" xfId="67"/>
    <cellStyle name="Accent1 49" xfId="68"/>
    <cellStyle name="Accent1 5" xfId="69"/>
    <cellStyle name="Accent1 50" xfId="70"/>
    <cellStyle name="Accent1 51" xfId="71"/>
    <cellStyle name="Accent1 52" xfId="72"/>
    <cellStyle name="Accent1 53" xfId="73"/>
    <cellStyle name="Accent1 54" xfId="74"/>
    <cellStyle name="Accent1 55" xfId="75"/>
    <cellStyle name="Accent1 56" xfId="76"/>
    <cellStyle name="Accent1 57" xfId="77"/>
    <cellStyle name="Accent1 58" xfId="78"/>
    <cellStyle name="Accent1 59" xfId="79"/>
    <cellStyle name="Accent1 6" xfId="80"/>
    <cellStyle name="Accent1 60" xfId="81"/>
    <cellStyle name="Accent1 61" xfId="82"/>
    <cellStyle name="Accent1 62" xfId="83"/>
    <cellStyle name="Accent1 63" xfId="84"/>
    <cellStyle name="Accent1 64" xfId="85"/>
    <cellStyle name="Accent1 65" xfId="86"/>
    <cellStyle name="Accent1 66" xfId="87"/>
    <cellStyle name="Accent1 67" xfId="88"/>
    <cellStyle name="Accent1 68" xfId="89"/>
    <cellStyle name="Accent1 69" xfId="90"/>
    <cellStyle name="Accent1 7" xfId="91"/>
    <cellStyle name="Accent1 70" xfId="92"/>
    <cellStyle name="Accent1 71" xfId="93"/>
    <cellStyle name="Accent1 72" xfId="94"/>
    <cellStyle name="Accent1 73" xfId="95"/>
    <cellStyle name="Accent1 74" xfId="96"/>
    <cellStyle name="Accent1 75" xfId="97"/>
    <cellStyle name="Accent1 8" xfId="98"/>
    <cellStyle name="Accent1 9" xfId="99"/>
    <cellStyle name="Accent2 - 20%" xfId="100"/>
    <cellStyle name="Accent2 - 40%" xfId="101"/>
    <cellStyle name="Accent2 - 60%" xfId="102"/>
    <cellStyle name="Accent2 10" xfId="103"/>
    <cellStyle name="Accent2 11" xfId="104"/>
    <cellStyle name="Accent2 12" xfId="105"/>
    <cellStyle name="Accent2 13" xfId="106"/>
    <cellStyle name="Accent2 14" xfId="107"/>
    <cellStyle name="Accent2 15" xfId="108"/>
    <cellStyle name="Accent2 16" xfId="109"/>
    <cellStyle name="Accent2 17" xfId="110"/>
    <cellStyle name="Accent2 18" xfId="111"/>
    <cellStyle name="Accent2 19" xfId="112"/>
    <cellStyle name="Accent2 2" xfId="113"/>
    <cellStyle name="Accent2 20" xfId="114"/>
    <cellStyle name="Accent2 21" xfId="115"/>
    <cellStyle name="Accent2 22" xfId="116"/>
    <cellStyle name="Accent2 23" xfId="117"/>
    <cellStyle name="Accent2 24" xfId="118"/>
    <cellStyle name="Accent2 25" xfId="119"/>
    <cellStyle name="Accent2 26" xfId="120"/>
    <cellStyle name="Accent2 27" xfId="121"/>
    <cellStyle name="Accent2 28" xfId="122"/>
    <cellStyle name="Accent2 29" xfId="123"/>
    <cellStyle name="Accent2 3" xfId="124"/>
    <cellStyle name="Accent2 30" xfId="125"/>
    <cellStyle name="Accent2 31" xfId="126"/>
    <cellStyle name="Accent2 32" xfId="127"/>
    <cellStyle name="Accent2 33" xfId="128"/>
    <cellStyle name="Accent2 34" xfId="129"/>
    <cellStyle name="Accent2 35" xfId="130"/>
    <cellStyle name="Accent2 36" xfId="131"/>
    <cellStyle name="Accent2 37" xfId="132"/>
    <cellStyle name="Accent2 38" xfId="133"/>
    <cellStyle name="Accent2 39" xfId="134"/>
    <cellStyle name="Accent2 4" xfId="135"/>
    <cellStyle name="Accent2 40" xfId="136"/>
    <cellStyle name="Accent2 41" xfId="137"/>
    <cellStyle name="Accent2 42" xfId="138"/>
    <cellStyle name="Accent2 43" xfId="139"/>
    <cellStyle name="Accent2 44" xfId="140"/>
    <cellStyle name="Accent2 45" xfId="141"/>
    <cellStyle name="Accent2 46" xfId="142"/>
    <cellStyle name="Accent2 47" xfId="143"/>
    <cellStyle name="Accent2 48" xfId="144"/>
    <cellStyle name="Accent2 49" xfId="145"/>
    <cellStyle name="Accent2 5" xfId="146"/>
    <cellStyle name="Accent2 50" xfId="147"/>
    <cellStyle name="Accent2 51" xfId="148"/>
    <cellStyle name="Accent2 52" xfId="149"/>
    <cellStyle name="Accent2 53" xfId="150"/>
    <cellStyle name="Accent2 54" xfId="151"/>
    <cellStyle name="Accent2 55" xfId="152"/>
    <cellStyle name="Accent2 56" xfId="153"/>
    <cellStyle name="Accent2 57" xfId="154"/>
    <cellStyle name="Accent2 58" xfId="155"/>
    <cellStyle name="Accent2 59" xfId="156"/>
    <cellStyle name="Accent2 6" xfId="157"/>
    <cellStyle name="Accent2 60" xfId="158"/>
    <cellStyle name="Accent2 61" xfId="159"/>
    <cellStyle name="Accent2 62" xfId="160"/>
    <cellStyle name="Accent2 63" xfId="161"/>
    <cellStyle name="Accent2 64" xfId="162"/>
    <cellStyle name="Accent2 65" xfId="163"/>
    <cellStyle name="Accent2 66" xfId="164"/>
    <cellStyle name="Accent2 67" xfId="165"/>
    <cellStyle name="Accent2 68" xfId="166"/>
    <cellStyle name="Accent2 69" xfId="167"/>
    <cellStyle name="Accent2 7" xfId="168"/>
    <cellStyle name="Accent2 70" xfId="169"/>
    <cellStyle name="Accent2 71" xfId="170"/>
    <cellStyle name="Accent2 72" xfId="171"/>
    <cellStyle name="Accent2 73" xfId="172"/>
    <cellStyle name="Accent2 74" xfId="173"/>
    <cellStyle name="Accent2 75" xfId="174"/>
    <cellStyle name="Accent2 8" xfId="175"/>
    <cellStyle name="Accent2 9" xfId="176"/>
    <cellStyle name="Accent3 - 20%" xfId="177"/>
    <cellStyle name="Accent3 - 40%" xfId="178"/>
    <cellStyle name="Accent3 - 60%" xfId="179"/>
    <cellStyle name="Accent3 10" xfId="180"/>
    <cellStyle name="Accent3 11" xfId="181"/>
    <cellStyle name="Accent3 12" xfId="182"/>
    <cellStyle name="Accent3 13" xfId="183"/>
    <cellStyle name="Accent3 14" xfId="184"/>
    <cellStyle name="Accent3 15" xfId="185"/>
    <cellStyle name="Accent3 16" xfId="186"/>
    <cellStyle name="Accent3 17" xfId="187"/>
    <cellStyle name="Accent3 18" xfId="188"/>
    <cellStyle name="Accent3 19" xfId="189"/>
    <cellStyle name="Accent3 2" xfId="190"/>
    <cellStyle name="Accent3 20" xfId="191"/>
    <cellStyle name="Accent3 21" xfId="192"/>
    <cellStyle name="Accent3 22" xfId="193"/>
    <cellStyle name="Accent3 23" xfId="194"/>
    <cellStyle name="Accent3 24" xfId="195"/>
    <cellStyle name="Accent3 25" xfId="196"/>
    <cellStyle name="Accent3 26" xfId="197"/>
    <cellStyle name="Accent3 27" xfId="198"/>
    <cellStyle name="Accent3 28" xfId="199"/>
    <cellStyle name="Accent3 29" xfId="200"/>
    <cellStyle name="Accent3 3" xfId="201"/>
    <cellStyle name="Accent3 30" xfId="202"/>
    <cellStyle name="Accent3 31" xfId="203"/>
    <cellStyle name="Accent3 32" xfId="204"/>
    <cellStyle name="Accent3 33" xfId="205"/>
    <cellStyle name="Accent3 34" xfId="206"/>
    <cellStyle name="Accent3 35" xfId="207"/>
    <cellStyle name="Accent3 36" xfId="208"/>
    <cellStyle name="Accent3 37" xfId="209"/>
    <cellStyle name="Accent3 38" xfId="210"/>
    <cellStyle name="Accent3 39" xfId="211"/>
    <cellStyle name="Accent3 4" xfId="212"/>
    <cellStyle name="Accent3 40" xfId="213"/>
    <cellStyle name="Accent3 41" xfId="214"/>
    <cellStyle name="Accent3 42" xfId="215"/>
    <cellStyle name="Accent3 43" xfId="216"/>
    <cellStyle name="Accent3 44" xfId="217"/>
    <cellStyle name="Accent3 45" xfId="218"/>
    <cellStyle name="Accent3 46" xfId="219"/>
    <cellStyle name="Accent3 47" xfId="220"/>
    <cellStyle name="Accent3 48" xfId="221"/>
    <cellStyle name="Accent3 49" xfId="222"/>
    <cellStyle name="Accent3 5" xfId="223"/>
    <cellStyle name="Accent3 50" xfId="224"/>
    <cellStyle name="Accent3 51" xfId="225"/>
    <cellStyle name="Accent3 52" xfId="226"/>
    <cellStyle name="Accent3 53" xfId="227"/>
    <cellStyle name="Accent3 54" xfId="228"/>
    <cellStyle name="Accent3 55" xfId="229"/>
    <cellStyle name="Accent3 56" xfId="230"/>
    <cellStyle name="Accent3 57" xfId="231"/>
    <cellStyle name="Accent3 58" xfId="232"/>
    <cellStyle name="Accent3 59" xfId="233"/>
    <cellStyle name="Accent3 6" xfId="234"/>
    <cellStyle name="Accent3 60" xfId="235"/>
    <cellStyle name="Accent3 61" xfId="236"/>
    <cellStyle name="Accent3 62" xfId="237"/>
    <cellStyle name="Accent3 63" xfId="238"/>
    <cellStyle name="Accent3 64" xfId="239"/>
    <cellStyle name="Accent3 65" xfId="240"/>
    <cellStyle name="Accent3 66" xfId="241"/>
    <cellStyle name="Accent3 67" xfId="242"/>
    <cellStyle name="Accent3 68" xfId="243"/>
    <cellStyle name="Accent3 69" xfId="244"/>
    <cellStyle name="Accent3 7" xfId="245"/>
    <cellStyle name="Accent3 70" xfId="246"/>
    <cellStyle name="Accent3 71" xfId="247"/>
    <cellStyle name="Accent3 72" xfId="248"/>
    <cellStyle name="Accent3 73" xfId="249"/>
    <cellStyle name="Accent3 74" xfId="250"/>
    <cellStyle name="Accent3 75" xfId="251"/>
    <cellStyle name="Accent3 8" xfId="252"/>
    <cellStyle name="Accent3 9" xfId="253"/>
    <cellStyle name="Accent4 - 20%" xfId="254"/>
    <cellStyle name="Accent4 - 40%" xfId="255"/>
    <cellStyle name="Accent4 - 60%" xfId="256"/>
    <cellStyle name="Accent4 10" xfId="257"/>
    <cellStyle name="Accent4 11" xfId="258"/>
    <cellStyle name="Accent4 12" xfId="259"/>
    <cellStyle name="Accent4 13" xfId="260"/>
    <cellStyle name="Accent4 14" xfId="261"/>
    <cellStyle name="Accent4 15" xfId="262"/>
    <cellStyle name="Accent4 16" xfId="263"/>
    <cellStyle name="Accent4 17" xfId="264"/>
    <cellStyle name="Accent4 18" xfId="265"/>
    <cellStyle name="Accent4 19" xfId="266"/>
    <cellStyle name="Accent4 2" xfId="267"/>
    <cellStyle name="Accent4 20" xfId="268"/>
    <cellStyle name="Accent4 21" xfId="269"/>
    <cellStyle name="Accent4 22" xfId="270"/>
    <cellStyle name="Accent4 23" xfId="271"/>
    <cellStyle name="Accent4 24" xfId="272"/>
    <cellStyle name="Accent4 25" xfId="273"/>
    <cellStyle name="Accent4 26" xfId="274"/>
    <cellStyle name="Accent4 27" xfId="275"/>
    <cellStyle name="Accent4 28" xfId="276"/>
    <cellStyle name="Accent4 29" xfId="277"/>
    <cellStyle name="Accent4 3" xfId="278"/>
    <cellStyle name="Accent4 30" xfId="279"/>
    <cellStyle name="Accent4 31" xfId="280"/>
    <cellStyle name="Accent4 32" xfId="281"/>
    <cellStyle name="Accent4 33" xfId="282"/>
    <cellStyle name="Accent4 34" xfId="283"/>
    <cellStyle name="Accent4 35" xfId="284"/>
    <cellStyle name="Accent4 36" xfId="285"/>
    <cellStyle name="Accent4 37" xfId="286"/>
    <cellStyle name="Accent4 38" xfId="287"/>
    <cellStyle name="Accent4 39" xfId="288"/>
    <cellStyle name="Accent4 4" xfId="289"/>
    <cellStyle name="Accent4 40" xfId="290"/>
    <cellStyle name="Accent4 41" xfId="291"/>
    <cellStyle name="Accent4 42" xfId="292"/>
    <cellStyle name="Accent4 43" xfId="293"/>
    <cellStyle name="Accent4 44" xfId="294"/>
    <cellStyle name="Accent4 45" xfId="295"/>
    <cellStyle name="Accent4 46" xfId="296"/>
    <cellStyle name="Accent4 47" xfId="297"/>
    <cellStyle name="Accent4 48" xfId="298"/>
    <cellStyle name="Accent4 49" xfId="299"/>
    <cellStyle name="Accent4 5" xfId="300"/>
    <cellStyle name="Accent4 50" xfId="301"/>
    <cellStyle name="Accent4 51" xfId="302"/>
    <cellStyle name="Accent4 52" xfId="303"/>
    <cellStyle name="Accent4 53" xfId="304"/>
    <cellStyle name="Accent4 54" xfId="305"/>
    <cellStyle name="Accent4 55" xfId="306"/>
    <cellStyle name="Accent4 56" xfId="307"/>
    <cellStyle name="Accent4 57" xfId="308"/>
    <cellStyle name="Accent4 58" xfId="309"/>
    <cellStyle name="Accent4 59" xfId="310"/>
    <cellStyle name="Accent4 6" xfId="311"/>
    <cellStyle name="Accent4 60" xfId="312"/>
    <cellStyle name="Accent4 61" xfId="313"/>
    <cellStyle name="Accent4 62" xfId="314"/>
    <cellStyle name="Accent4 63" xfId="315"/>
    <cellStyle name="Accent4 64" xfId="316"/>
    <cellStyle name="Accent4 65" xfId="317"/>
    <cellStyle name="Accent4 66" xfId="318"/>
    <cellStyle name="Accent4 67" xfId="319"/>
    <cellStyle name="Accent4 68" xfId="320"/>
    <cellStyle name="Accent4 69" xfId="321"/>
    <cellStyle name="Accent4 7" xfId="322"/>
    <cellStyle name="Accent4 70" xfId="323"/>
    <cellStyle name="Accent4 71" xfId="324"/>
    <cellStyle name="Accent4 72" xfId="325"/>
    <cellStyle name="Accent4 73" xfId="326"/>
    <cellStyle name="Accent4 74" xfId="327"/>
    <cellStyle name="Accent4 75" xfId="328"/>
    <cellStyle name="Accent4 8" xfId="329"/>
    <cellStyle name="Accent4 9" xfId="330"/>
    <cellStyle name="Accent5 - 20%" xfId="331"/>
    <cellStyle name="Accent5 - 40%" xfId="332"/>
    <cellStyle name="Accent5 - 60%" xfId="333"/>
    <cellStyle name="Accent5 10" xfId="334"/>
    <cellStyle name="Accent5 11" xfId="335"/>
    <cellStyle name="Accent5 12" xfId="336"/>
    <cellStyle name="Accent5 13" xfId="337"/>
    <cellStyle name="Accent5 14" xfId="338"/>
    <cellStyle name="Accent5 15" xfId="339"/>
    <cellStyle name="Accent5 16" xfId="340"/>
    <cellStyle name="Accent5 17" xfId="341"/>
    <cellStyle name="Accent5 18" xfId="342"/>
    <cellStyle name="Accent5 19" xfId="343"/>
    <cellStyle name="Accent5 2" xfId="344"/>
    <cellStyle name="Accent5 20" xfId="345"/>
    <cellStyle name="Accent5 21" xfId="346"/>
    <cellStyle name="Accent5 22" xfId="347"/>
    <cellStyle name="Accent5 23" xfId="348"/>
    <cellStyle name="Accent5 24" xfId="349"/>
    <cellStyle name="Accent5 25" xfId="350"/>
    <cellStyle name="Accent5 26" xfId="351"/>
    <cellStyle name="Accent5 27" xfId="352"/>
    <cellStyle name="Accent5 28" xfId="353"/>
    <cellStyle name="Accent5 29" xfId="354"/>
    <cellStyle name="Accent5 3" xfId="355"/>
    <cellStyle name="Accent5 30" xfId="356"/>
    <cellStyle name="Accent5 31" xfId="357"/>
    <cellStyle name="Accent5 32" xfId="358"/>
    <cellStyle name="Accent5 33" xfId="359"/>
    <cellStyle name="Accent5 34" xfId="360"/>
    <cellStyle name="Accent5 35" xfId="361"/>
    <cellStyle name="Accent5 36" xfId="362"/>
    <cellStyle name="Accent5 37" xfId="363"/>
    <cellStyle name="Accent5 38" xfId="364"/>
    <cellStyle name="Accent5 39" xfId="365"/>
    <cellStyle name="Accent5 4" xfId="366"/>
    <cellStyle name="Accent5 40" xfId="367"/>
    <cellStyle name="Accent5 41" xfId="368"/>
    <cellStyle name="Accent5 42" xfId="369"/>
    <cellStyle name="Accent5 43" xfId="370"/>
    <cellStyle name="Accent5 44" xfId="371"/>
    <cellStyle name="Accent5 45" xfId="372"/>
    <cellStyle name="Accent5 46" xfId="373"/>
    <cellStyle name="Accent5 47" xfId="374"/>
    <cellStyle name="Accent5 48" xfId="375"/>
    <cellStyle name="Accent5 49" xfId="376"/>
    <cellStyle name="Accent5 5" xfId="377"/>
    <cellStyle name="Accent5 50" xfId="378"/>
    <cellStyle name="Accent5 51" xfId="379"/>
    <cellStyle name="Accent5 52" xfId="380"/>
    <cellStyle name="Accent5 53" xfId="381"/>
    <cellStyle name="Accent5 54" xfId="382"/>
    <cellStyle name="Accent5 55" xfId="383"/>
    <cellStyle name="Accent5 56" xfId="384"/>
    <cellStyle name="Accent5 57" xfId="385"/>
    <cellStyle name="Accent5 58" xfId="386"/>
    <cellStyle name="Accent5 59" xfId="387"/>
    <cellStyle name="Accent5 6" xfId="388"/>
    <cellStyle name="Accent5 60" xfId="389"/>
    <cellStyle name="Accent5 61" xfId="390"/>
    <cellStyle name="Accent5 62" xfId="391"/>
    <cellStyle name="Accent5 63" xfId="392"/>
    <cellStyle name="Accent5 64" xfId="393"/>
    <cellStyle name="Accent5 65" xfId="394"/>
    <cellStyle name="Accent5 66" xfId="395"/>
    <cellStyle name="Accent5 67" xfId="396"/>
    <cellStyle name="Accent5 68" xfId="397"/>
    <cellStyle name="Accent5 69" xfId="398"/>
    <cellStyle name="Accent5 7" xfId="399"/>
    <cellStyle name="Accent5 70" xfId="400"/>
    <cellStyle name="Accent5 71" xfId="401"/>
    <cellStyle name="Accent5 72" xfId="402"/>
    <cellStyle name="Accent5 73" xfId="403"/>
    <cellStyle name="Accent5 74" xfId="404"/>
    <cellStyle name="Accent5 75" xfId="405"/>
    <cellStyle name="Accent5 8" xfId="406"/>
    <cellStyle name="Accent5 9" xfId="407"/>
    <cellStyle name="Accent6 - 20%" xfId="408"/>
    <cellStyle name="Accent6 - 40%" xfId="409"/>
    <cellStyle name="Accent6 - 60%" xfId="410"/>
    <cellStyle name="Accent6 10" xfId="411"/>
    <cellStyle name="Accent6 11" xfId="412"/>
    <cellStyle name="Accent6 12" xfId="413"/>
    <cellStyle name="Accent6 13" xfId="414"/>
    <cellStyle name="Accent6 14" xfId="415"/>
    <cellStyle name="Accent6 15" xfId="416"/>
    <cellStyle name="Accent6 16" xfId="417"/>
    <cellStyle name="Accent6 17" xfId="418"/>
    <cellStyle name="Accent6 18" xfId="419"/>
    <cellStyle name="Accent6 19" xfId="420"/>
    <cellStyle name="Accent6 2" xfId="421"/>
    <cellStyle name="Accent6 20" xfId="422"/>
    <cellStyle name="Accent6 21" xfId="423"/>
    <cellStyle name="Accent6 22" xfId="424"/>
    <cellStyle name="Accent6 23" xfId="425"/>
    <cellStyle name="Accent6 24" xfId="426"/>
    <cellStyle name="Accent6 25" xfId="427"/>
    <cellStyle name="Accent6 26" xfId="428"/>
    <cellStyle name="Accent6 27" xfId="429"/>
    <cellStyle name="Accent6 28" xfId="430"/>
    <cellStyle name="Accent6 29" xfId="431"/>
    <cellStyle name="Accent6 3" xfId="432"/>
    <cellStyle name="Accent6 30" xfId="433"/>
    <cellStyle name="Accent6 31" xfId="434"/>
    <cellStyle name="Accent6 32" xfId="435"/>
    <cellStyle name="Accent6 33" xfId="436"/>
    <cellStyle name="Accent6 34" xfId="437"/>
    <cellStyle name="Accent6 35" xfId="438"/>
    <cellStyle name="Accent6 36" xfId="439"/>
    <cellStyle name="Accent6 37" xfId="440"/>
    <cellStyle name="Accent6 38" xfId="441"/>
    <cellStyle name="Accent6 39" xfId="442"/>
    <cellStyle name="Accent6 4" xfId="443"/>
    <cellStyle name="Accent6 40" xfId="444"/>
    <cellStyle name="Accent6 41" xfId="445"/>
    <cellStyle name="Accent6 42" xfId="446"/>
    <cellStyle name="Accent6 43" xfId="447"/>
    <cellStyle name="Accent6 44" xfId="448"/>
    <cellStyle name="Accent6 45" xfId="449"/>
    <cellStyle name="Accent6 46" xfId="450"/>
    <cellStyle name="Accent6 47" xfId="451"/>
    <cellStyle name="Accent6 48" xfId="452"/>
    <cellStyle name="Accent6 49" xfId="453"/>
    <cellStyle name="Accent6 5" xfId="454"/>
    <cellStyle name="Accent6 50" xfId="455"/>
    <cellStyle name="Accent6 51" xfId="456"/>
    <cellStyle name="Accent6 52" xfId="457"/>
    <cellStyle name="Accent6 53" xfId="458"/>
    <cellStyle name="Accent6 54" xfId="459"/>
    <cellStyle name="Accent6 55" xfId="460"/>
    <cellStyle name="Accent6 56" xfId="461"/>
    <cellStyle name="Accent6 57" xfId="462"/>
    <cellStyle name="Accent6 58" xfId="463"/>
    <cellStyle name="Accent6 59" xfId="464"/>
    <cellStyle name="Accent6 6" xfId="465"/>
    <cellStyle name="Accent6 60" xfId="466"/>
    <cellStyle name="Accent6 61" xfId="467"/>
    <cellStyle name="Accent6 62" xfId="468"/>
    <cellStyle name="Accent6 63" xfId="469"/>
    <cellStyle name="Accent6 64" xfId="470"/>
    <cellStyle name="Accent6 65" xfId="471"/>
    <cellStyle name="Accent6 66" xfId="472"/>
    <cellStyle name="Accent6 67" xfId="473"/>
    <cellStyle name="Accent6 68" xfId="474"/>
    <cellStyle name="Accent6 69" xfId="475"/>
    <cellStyle name="Accent6 7" xfId="476"/>
    <cellStyle name="Accent6 70" xfId="477"/>
    <cellStyle name="Accent6 71" xfId="478"/>
    <cellStyle name="Accent6 72" xfId="479"/>
    <cellStyle name="Accent6 73" xfId="480"/>
    <cellStyle name="Accent6 74" xfId="481"/>
    <cellStyle name="Accent6 75" xfId="482"/>
    <cellStyle name="Accent6 8" xfId="483"/>
    <cellStyle name="Accent6 9" xfId="484"/>
    <cellStyle name="Bad 2" xfId="485"/>
    <cellStyle name="Calc Currency (0)" xfId="738"/>
    <cellStyle name="Calculation 2" xfId="486"/>
    <cellStyle name="Check Cell 2" xfId="487"/>
    <cellStyle name="Comma 2" xfId="488"/>
    <cellStyle name="Comma 2 2" xfId="739"/>
    <cellStyle name="Comma 3" xfId="489"/>
    <cellStyle name="Comma 3 2" xfId="1622"/>
    <cellStyle name="Comma 3 2 2" xfId="1626"/>
    <cellStyle name="Comma 3 3" xfId="1623"/>
    <cellStyle name="Comma 3 3 2" xfId="1627"/>
    <cellStyle name="Comma 3 4" xfId="1628"/>
    <cellStyle name="Comma 4" xfId="711"/>
    <cellStyle name="Comma 5" xfId="1615"/>
    <cellStyle name="Comma 6" xfId="1617"/>
    <cellStyle name="Comma 7" xfId="1620"/>
    <cellStyle name="Comma 8" xfId="1634"/>
    <cellStyle name="Comma_ 6-30-12 " xfId="4"/>
    <cellStyle name="Comma_Q2 - Elec Env worksheet" xfId="3"/>
    <cellStyle name="Comma0" xfId="740"/>
    <cellStyle name="Comma0 - Style4" xfId="741"/>
    <cellStyle name="Copied" xfId="742"/>
    <cellStyle name="COST1" xfId="743"/>
    <cellStyle name="Curren - Style1" xfId="744"/>
    <cellStyle name="Curren - Style5" xfId="745"/>
    <cellStyle name="Currency 2" xfId="490"/>
    <cellStyle name="Currency 3" xfId="1616"/>
    <cellStyle name="Currency 4" xfId="1619"/>
    <cellStyle name="Currency 5" xfId="1633"/>
    <cellStyle name="Currency 6" xfId="1637"/>
    <cellStyle name="Currency0" xfId="746"/>
    <cellStyle name="Date" xfId="747"/>
    <cellStyle name="Emphasis 1" xfId="491"/>
    <cellStyle name="Emphasis 2" xfId="492"/>
    <cellStyle name="Emphasis 3" xfId="493"/>
    <cellStyle name="Entered" xfId="494"/>
    <cellStyle name="Explanatory Text 2" xfId="495"/>
    <cellStyle name="Fixed" xfId="748"/>
    <cellStyle name="Fixed3 - Style3" xfId="749"/>
    <cellStyle name="Good 2" xfId="496"/>
    <cellStyle name="Grey" xfId="497"/>
    <cellStyle name="Header1" xfId="750"/>
    <cellStyle name="Header2" xfId="751"/>
    <cellStyle name="Heading 1 2" xfId="498"/>
    <cellStyle name="Heading 2 2" xfId="499"/>
    <cellStyle name="Heading 3 2" xfId="500"/>
    <cellStyle name="Heading 4 2" xfId="501"/>
    <cellStyle name="Heading1" xfId="752"/>
    <cellStyle name="Heading2" xfId="753"/>
    <cellStyle name="Input [yellow]" xfId="502"/>
    <cellStyle name="Input 10" xfId="503"/>
    <cellStyle name="Input 11" xfId="504"/>
    <cellStyle name="Input 12" xfId="505"/>
    <cellStyle name="Input 13" xfId="506"/>
    <cellStyle name="Input 14" xfId="507"/>
    <cellStyle name="Input 15" xfId="508"/>
    <cellStyle name="Input 16" xfId="509"/>
    <cellStyle name="Input 17" xfId="510"/>
    <cellStyle name="Input 18" xfId="511"/>
    <cellStyle name="Input 19" xfId="512"/>
    <cellStyle name="Input 2" xfId="513"/>
    <cellStyle name="Input 20" xfId="514"/>
    <cellStyle name="Input 21" xfId="515"/>
    <cellStyle name="Input 22" xfId="516"/>
    <cellStyle name="Input 23" xfId="517"/>
    <cellStyle name="Input 24" xfId="518"/>
    <cellStyle name="Input 25" xfId="519"/>
    <cellStyle name="Input 26" xfId="520"/>
    <cellStyle name="Input 27" xfId="521"/>
    <cellStyle name="Input 28" xfId="522"/>
    <cellStyle name="Input 29" xfId="523"/>
    <cellStyle name="Input 3" xfId="524"/>
    <cellStyle name="Input 30" xfId="525"/>
    <cellStyle name="Input 31" xfId="526"/>
    <cellStyle name="Input 32" xfId="527"/>
    <cellStyle name="Input 33" xfId="528"/>
    <cellStyle name="Input 34" xfId="529"/>
    <cellStyle name="Input 35" xfId="530"/>
    <cellStyle name="Input 36" xfId="531"/>
    <cellStyle name="Input 37" xfId="532"/>
    <cellStyle name="Input 38" xfId="533"/>
    <cellStyle name="Input 39" xfId="534"/>
    <cellStyle name="Input 4" xfId="535"/>
    <cellStyle name="Input 40" xfId="536"/>
    <cellStyle name="Input 41" xfId="537"/>
    <cellStyle name="Input 42" xfId="538"/>
    <cellStyle name="Input 43" xfId="539"/>
    <cellStyle name="Input 44" xfId="540"/>
    <cellStyle name="Input 45" xfId="541"/>
    <cellStyle name="Input 46" xfId="542"/>
    <cellStyle name="Input 47" xfId="543"/>
    <cellStyle name="Input 48" xfId="544"/>
    <cellStyle name="Input 49" xfId="545"/>
    <cellStyle name="Input 5" xfId="546"/>
    <cellStyle name="Input 50" xfId="547"/>
    <cellStyle name="Input 51" xfId="548"/>
    <cellStyle name="Input 52" xfId="549"/>
    <cellStyle name="Input 53" xfId="550"/>
    <cellStyle name="Input 54" xfId="551"/>
    <cellStyle name="Input 55" xfId="552"/>
    <cellStyle name="Input 56" xfId="553"/>
    <cellStyle name="Input 57" xfId="554"/>
    <cellStyle name="Input 58" xfId="555"/>
    <cellStyle name="Input 59" xfId="556"/>
    <cellStyle name="Input 6" xfId="557"/>
    <cellStyle name="Input 60" xfId="558"/>
    <cellStyle name="Input 61" xfId="559"/>
    <cellStyle name="Input 62" xfId="560"/>
    <cellStyle name="Input 63" xfId="561"/>
    <cellStyle name="Input 64" xfId="562"/>
    <cellStyle name="Input 65" xfId="563"/>
    <cellStyle name="Input 66" xfId="564"/>
    <cellStyle name="Input 67" xfId="565"/>
    <cellStyle name="Input 68" xfId="566"/>
    <cellStyle name="Input 69" xfId="567"/>
    <cellStyle name="Input 7" xfId="568"/>
    <cellStyle name="Input 70" xfId="569"/>
    <cellStyle name="Input 71" xfId="570"/>
    <cellStyle name="Input 72" xfId="571"/>
    <cellStyle name="Input 73" xfId="572"/>
    <cellStyle name="Input 74" xfId="573"/>
    <cellStyle name="Input 75" xfId="574"/>
    <cellStyle name="Input 8" xfId="575"/>
    <cellStyle name="Input 9" xfId="576"/>
    <cellStyle name="Input Cells" xfId="754"/>
    <cellStyle name="Lines" xfId="755"/>
    <cellStyle name="Linked Cell 2" xfId="577"/>
    <cellStyle name="modified border" xfId="756"/>
    <cellStyle name="modified border1" xfId="757"/>
    <cellStyle name="Neutral 2" xfId="578"/>
    <cellStyle name="no dec" xfId="758"/>
    <cellStyle name="Normal" xfId="0" builtinId="0"/>
    <cellStyle name="Normal - Style1" xfId="579"/>
    <cellStyle name="Normal 10" xfId="580"/>
    <cellStyle name="Normal 11" xfId="581"/>
    <cellStyle name="Normal 12" xfId="582"/>
    <cellStyle name="Normal 13" xfId="583"/>
    <cellStyle name="Normal 14" xfId="584"/>
    <cellStyle name="Normal 15" xfId="585"/>
    <cellStyle name="Normal 16" xfId="586"/>
    <cellStyle name="Normal 17" xfId="587"/>
    <cellStyle name="Normal 18" xfId="588"/>
    <cellStyle name="Normal 19" xfId="589"/>
    <cellStyle name="Normal 2" xfId="590"/>
    <cellStyle name="Normal 2 10" xfId="759"/>
    <cellStyle name="Normal 2 11" xfId="760"/>
    <cellStyle name="Normal 2 12" xfId="761"/>
    <cellStyle name="Normal 2 13" xfId="762"/>
    <cellStyle name="Normal 2 14" xfId="763"/>
    <cellStyle name="Normal 2 15" xfId="764"/>
    <cellStyle name="Normal 2 16" xfId="765"/>
    <cellStyle name="Normal 2 17" xfId="766"/>
    <cellStyle name="Normal 2 18" xfId="767"/>
    <cellStyle name="Normal 2 19" xfId="768"/>
    <cellStyle name="Normal 2 2" xfId="769"/>
    <cellStyle name="Normal 2 20" xfId="770"/>
    <cellStyle name="Normal 2 21" xfId="771"/>
    <cellStyle name="Normal 2 22" xfId="772"/>
    <cellStyle name="Normal 2 23" xfId="773"/>
    <cellStyle name="Normal 2 24" xfId="774"/>
    <cellStyle name="Normal 2 25" xfId="775"/>
    <cellStyle name="Normal 2 26" xfId="776"/>
    <cellStyle name="Normal 2 27" xfId="777"/>
    <cellStyle name="Normal 2 28" xfId="778"/>
    <cellStyle name="Normal 2 29" xfId="779"/>
    <cellStyle name="Normal 2 3" xfId="780"/>
    <cellStyle name="Normal 2 30" xfId="781"/>
    <cellStyle name="Normal 2 31" xfId="782"/>
    <cellStyle name="Normal 2 32" xfId="783"/>
    <cellStyle name="Normal 2 33" xfId="784"/>
    <cellStyle name="Normal 2 34" xfId="785"/>
    <cellStyle name="Normal 2 35" xfId="786"/>
    <cellStyle name="Normal 2 36" xfId="787"/>
    <cellStyle name="Normal 2 37" xfId="788"/>
    <cellStyle name="Normal 2 38" xfId="789"/>
    <cellStyle name="Normal 2 39" xfId="790"/>
    <cellStyle name="Normal 2 4" xfId="791"/>
    <cellStyle name="Normal 2 40" xfId="792"/>
    <cellStyle name="Normal 2 5" xfId="793"/>
    <cellStyle name="Normal 2 6" xfId="794"/>
    <cellStyle name="Normal 2 7" xfId="795"/>
    <cellStyle name="Normal 2 8" xfId="796"/>
    <cellStyle name="Normal 2 9" xfId="797"/>
    <cellStyle name="Normal 20" xfId="591"/>
    <cellStyle name="Normal 21" xfId="592"/>
    <cellStyle name="Normal 22" xfId="593"/>
    <cellStyle name="Normal 23" xfId="594"/>
    <cellStyle name="Normal 24" xfId="595"/>
    <cellStyle name="Normal 25" xfId="596"/>
    <cellStyle name="Normal 26" xfId="597"/>
    <cellStyle name="Normal 27" xfId="598"/>
    <cellStyle name="Normal 28" xfId="599"/>
    <cellStyle name="Normal 28 2" xfId="1612"/>
    <cellStyle name="Normal 29" xfId="600"/>
    <cellStyle name="Normal 3" xfId="601"/>
    <cellStyle name="Normal 30" xfId="602"/>
    <cellStyle name="Normal 31" xfId="603"/>
    <cellStyle name="Normal 32" xfId="604"/>
    <cellStyle name="Normal 33" xfId="605"/>
    <cellStyle name="Normal 34" xfId="606"/>
    <cellStyle name="Normal 35" xfId="607"/>
    <cellStyle name="Normal 36" xfId="608"/>
    <cellStyle name="Normal 37" xfId="609"/>
    <cellStyle name="Normal 38" xfId="610"/>
    <cellStyle name="Normal 39" xfId="611"/>
    <cellStyle name="Normal 4" xfId="612"/>
    <cellStyle name="Normal 4 2" xfId="613"/>
    <cellStyle name="Normal 40" xfId="614"/>
    <cellStyle name="Normal 41" xfId="615"/>
    <cellStyle name="Normal 42" xfId="616"/>
    <cellStyle name="Normal 43" xfId="617"/>
    <cellStyle name="Normal 44" xfId="618"/>
    <cellStyle name="Normal 45" xfId="619"/>
    <cellStyle name="Normal 46" xfId="620"/>
    <cellStyle name="Normal 46 2 2 3" xfId="1635"/>
    <cellStyle name="Normal 47" xfId="621"/>
    <cellStyle name="Normal 48" xfId="622"/>
    <cellStyle name="Normal 49" xfId="623"/>
    <cellStyle name="Normal 5" xfId="624"/>
    <cellStyle name="Normal 5 2" xfId="625"/>
    <cellStyle name="Normal 50" xfId="626"/>
    <cellStyle name="Normal 51" xfId="627"/>
    <cellStyle name="Normal 52" xfId="628"/>
    <cellStyle name="Normal 53" xfId="629"/>
    <cellStyle name="Normal 54" xfId="630"/>
    <cellStyle name="Normal 55" xfId="631"/>
    <cellStyle name="Normal 56" xfId="632"/>
    <cellStyle name="Normal 57" xfId="633"/>
    <cellStyle name="Normal 58" xfId="634"/>
    <cellStyle name="Normal 59" xfId="635"/>
    <cellStyle name="Normal 6" xfId="636"/>
    <cellStyle name="Normal 6 2" xfId="798"/>
    <cellStyle name="Normal 6 2 2" xfId="799"/>
    <cellStyle name="Normal 6 3" xfId="800"/>
    <cellStyle name="Normal 60" xfId="637"/>
    <cellStyle name="Normal 61" xfId="638"/>
    <cellStyle name="Normal 62" xfId="639"/>
    <cellStyle name="Normal 63" xfId="640"/>
    <cellStyle name="Normal 64" xfId="641"/>
    <cellStyle name="Normal 65" xfId="642"/>
    <cellStyle name="Normal 66" xfId="643"/>
    <cellStyle name="Normal 67" xfId="644"/>
    <cellStyle name="Normal 68" xfId="645"/>
    <cellStyle name="Normal 69" xfId="646"/>
    <cellStyle name="Normal 7" xfId="647"/>
    <cellStyle name="Normal 7 2" xfId="801"/>
    <cellStyle name="Normal 70" xfId="648"/>
    <cellStyle name="Normal 71" xfId="649"/>
    <cellStyle name="Normal 72" xfId="650"/>
    <cellStyle name="Normal 73" xfId="651"/>
    <cellStyle name="Normal 74" xfId="652"/>
    <cellStyle name="Normal 75" xfId="653"/>
    <cellStyle name="Normal 76" xfId="654"/>
    <cellStyle name="Normal 77" xfId="655"/>
    <cellStyle name="Normal 78" xfId="656"/>
    <cellStyle name="Normal 78 2" xfId="1624"/>
    <cellStyle name="Normal 78 2 2" xfId="1629"/>
    <cellStyle name="Normal 78 3" xfId="1625"/>
    <cellStyle name="Normal 78 3 2" xfId="1630"/>
    <cellStyle name="Normal 78 4" xfId="1631"/>
    <cellStyle name="Normal 79" xfId="657"/>
    <cellStyle name="Normal 8" xfId="658"/>
    <cellStyle name="Normal 80" xfId="659"/>
    <cellStyle name="Normal 81" xfId="660"/>
    <cellStyle name="Normal 82" xfId="710"/>
    <cellStyle name="Normal 83" xfId="1614"/>
    <cellStyle name="Normal 83 2" xfId="1638"/>
    <cellStyle name="Normal 84" xfId="1618"/>
    <cellStyle name="Normal 85" xfId="1621"/>
    <cellStyle name="Normal 86" xfId="1632"/>
    <cellStyle name="Normal 87" xfId="1636"/>
    <cellStyle name="Normal 9" xfId="661"/>
    <cellStyle name="Normal_Env-ele12-31-99" xfId="1"/>
    <cellStyle name="Normal_Q2 - Elec Env worksheet" xfId="2"/>
    <cellStyle name="Note 10 10" xfId="802"/>
    <cellStyle name="Note 10 11" xfId="803"/>
    <cellStyle name="Note 10 12" xfId="804"/>
    <cellStyle name="Note 10 13" xfId="805"/>
    <cellStyle name="Note 10 14" xfId="806"/>
    <cellStyle name="Note 10 15" xfId="807"/>
    <cellStyle name="Note 10 2" xfId="808"/>
    <cellStyle name="Note 10 3" xfId="809"/>
    <cellStyle name="Note 10 4" xfId="810"/>
    <cellStyle name="Note 10 5" xfId="811"/>
    <cellStyle name="Note 10 6" xfId="812"/>
    <cellStyle name="Note 10 7" xfId="813"/>
    <cellStyle name="Note 10 8" xfId="814"/>
    <cellStyle name="Note 10 9" xfId="815"/>
    <cellStyle name="Note 11 10" xfId="816"/>
    <cellStyle name="Note 11 11" xfId="817"/>
    <cellStyle name="Note 11 12" xfId="818"/>
    <cellStyle name="Note 11 13" xfId="819"/>
    <cellStyle name="Note 11 14" xfId="820"/>
    <cellStyle name="Note 11 2" xfId="821"/>
    <cellStyle name="Note 11 3" xfId="822"/>
    <cellStyle name="Note 11 4" xfId="823"/>
    <cellStyle name="Note 11 5" xfId="824"/>
    <cellStyle name="Note 11 6" xfId="825"/>
    <cellStyle name="Note 11 7" xfId="826"/>
    <cellStyle name="Note 11 8" xfId="827"/>
    <cellStyle name="Note 11 9" xfId="828"/>
    <cellStyle name="Note 12 10" xfId="829"/>
    <cellStyle name="Note 12 11" xfId="830"/>
    <cellStyle name="Note 12 12" xfId="831"/>
    <cellStyle name="Note 12 13" xfId="832"/>
    <cellStyle name="Note 12 2" xfId="833"/>
    <cellStyle name="Note 12 3" xfId="834"/>
    <cellStyle name="Note 12 4" xfId="835"/>
    <cellStyle name="Note 12 5" xfId="836"/>
    <cellStyle name="Note 12 6" xfId="837"/>
    <cellStyle name="Note 12 7" xfId="838"/>
    <cellStyle name="Note 12 8" xfId="839"/>
    <cellStyle name="Note 12 9" xfId="840"/>
    <cellStyle name="Note 13 10" xfId="841"/>
    <cellStyle name="Note 13 11" xfId="842"/>
    <cellStyle name="Note 13 12" xfId="843"/>
    <cellStyle name="Note 13 2" xfId="844"/>
    <cellStyle name="Note 13 3" xfId="845"/>
    <cellStyle name="Note 13 4" xfId="846"/>
    <cellStyle name="Note 13 5" xfId="847"/>
    <cellStyle name="Note 13 6" xfId="848"/>
    <cellStyle name="Note 13 7" xfId="849"/>
    <cellStyle name="Note 13 8" xfId="850"/>
    <cellStyle name="Note 13 9" xfId="851"/>
    <cellStyle name="Note 14 10" xfId="852"/>
    <cellStyle name="Note 14 11" xfId="853"/>
    <cellStyle name="Note 14 2" xfId="854"/>
    <cellStyle name="Note 14 3" xfId="855"/>
    <cellStyle name="Note 14 4" xfId="856"/>
    <cellStyle name="Note 14 5" xfId="857"/>
    <cellStyle name="Note 14 6" xfId="858"/>
    <cellStyle name="Note 14 7" xfId="859"/>
    <cellStyle name="Note 14 8" xfId="860"/>
    <cellStyle name="Note 14 9" xfId="861"/>
    <cellStyle name="Note 15 10" xfId="862"/>
    <cellStyle name="Note 15 2" xfId="863"/>
    <cellStyle name="Note 15 3" xfId="864"/>
    <cellStyle name="Note 15 4" xfId="865"/>
    <cellStyle name="Note 15 5" xfId="866"/>
    <cellStyle name="Note 15 6" xfId="867"/>
    <cellStyle name="Note 15 7" xfId="868"/>
    <cellStyle name="Note 15 8" xfId="869"/>
    <cellStyle name="Note 15 9" xfId="870"/>
    <cellStyle name="Note 16 2" xfId="871"/>
    <cellStyle name="Note 16 3" xfId="872"/>
    <cellStyle name="Note 16 4" xfId="873"/>
    <cellStyle name="Note 16 5" xfId="874"/>
    <cellStyle name="Note 16 6" xfId="875"/>
    <cellStyle name="Note 16 7" xfId="876"/>
    <cellStyle name="Note 16 8" xfId="877"/>
    <cellStyle name="Note 16 9" xfId="878"/>
    <cellStyle name="Note 17 2" xfId="879"/>
    <cellStyle name="Note 17 3" xfId="880"/>
    <cellStyle name="Note 17 4" xfId="881"/>
    <cellStyle name="Note 17 5" xfId="882"/>
    <cellStyle name="Note 17 6" xfId="883"/>
    <cellStyle name="Note 17 7" xfId="884"/>
    <cellStyle name="Note 17 8" xfId="885"/>
    <cellStyle name="Note 18 2" xfId="886"/>
    <cellStyle name="Note 18 3" xfId="887"/>
    <cellStyle name="Note 18 4" xfId="888"/>
    <cellStyle name="Note 18 5" xfId="889"/>
    <cellStyle name="Note 18 6" xfId="890"/>
    <cellStyle name="Note 18 7" xfId="891"/>
    <cellStyle name="Note 19 2" xfId="892"/>
    <cellStyle name="Note 19 3" xfId="893"/>
    <cellStyle name="Note 19 4" xfId="894"/>
    <cellStyle name="Note 19 5" xfId="895"/>
    <cellStyle name="Note 19 6" xfId="896"/>
    <cellStyle name="Note 2" xfId="662"/>
    <cellStyle name="Note 2 10" xfId="897"/>
    <cellStyle name="Note 2 11" xfId="898"/>
    <cellStyle name="Note 2 12" xfId="899"/>
    <cellStyle name="Note 2 13" xfId="900"/>
    <cellStyle name="Note 2 14" xfId="901"/>
    <cellStyle name="Note 2 15" xfId="902"/>
    <cellStyle name="Note 2 16" xfId="903"/>
    <cellStyle name="Note 2 17" xfId="904"/>
    <cellStyle name="Note 2 18" xfId="905"/>
    <cellStyle name="Note 2 19" xfId="906"/>
    <cellStyle name="Note 2 2" xfId="907"/>
    <cellStyle name="Note 2 20" xfId="908"/>
    <cellStyle name="Note 2 21" xfId="909"/>
    <cellStyle name="Note 2 22" xfId="910"/>
    <cellStyle name="Note 2 3" xfId="911"/>
    <cellStyle name="Note 2 4" xfId="912"/>
    <cellStyle name="Note 2 5" xfId="913"/>
    <cellStyle name="Note 2 6" xfId="914"/>
    <cellStyle name="Note 2 7" xfId="915"/>
    <cellStyle name="Note 2 8" xfId="916"/>
    <cellStyle name="Note 2 9" xfId="917"/>
    <cellStyle name="Note 20 2" xfId="918"/>
    <cellStyle name="Note 20 3" xfId="919"/>
    <cellStyle name="Note 20 4" xfId="920"/>
    <cellStyle name="Note 20 5" xfId="921"/>
    <cellStyle name="Note 21 2" xfId="922"/>
    <cellStyle name="Note 21 3" xfId="923"/>
    <cellStyle name="Note 21 4" xfId="924"/>
    <cellStyle name="Note 22 2" xfId="925"/>
    <cellStyle name="Note 22 3" xfId="926"/>
    <cellStyle name="Note 23 2" xfId="927"/>
    <cellStyle name="Note 24 2" xfId="928"/>
    <cellStyle name="Note 3 10" xfId="929"/>
    <cellStyle name="Note 3 11" xfId="930"/>
    <cellStyle name="Note 3 12" xfId="931"/>
    <cellStyle name="Note 3 13" xfId="932"/>
    <cellStyle name="Note 3 14" xfId="933"/>
    <cellStyle name="Note 3 15" xfId="934"/>
    <cellStyle name="Note 3 16" xfId="935"/>
    <cellStyle name="Note 3 17" xfId="936"/>
    <cellStyle name="Note 3 18" xfId="937"/>
    <cellStyle name="Note 3 19" xfId="938"/>
    <cellStyle name="Note 3 2" xfId="939"/>
    <cellStyle name="Note 3 20" xfId="940"/>
    <cellStyle name="Note 3 21" xfId="941"/>
    <cellStyle name="Note 3 22" xfId="942"/>
    <cellStyle name="Note 3 3" xfId="943"/>
    <cellStyle name="Note 3 4" xfId="944"/>
    <cellStyle name="Note 3 5" xfId="945"/>
    <cellStyle name="Note 3 6" xfId="946"/>
    <cellStyle name="Note 3 7" xfId="947"/>
    <cellStyle name="Note 3 8" xfId="948"/>
    <cellStyle name="Note 3 9" xfId="949"/>
    <cellStyle name="Note 4 10" xfId="950"/>
    <cellStyle name="Note 4 11" xfId="951"/>
    <cellStyle name="Note 4 12" xfId="952"/>
    <cellStyle name="Note 4 13" xfId="953"/>
    <cellStyle name="Note 4 14" xfId="954"/>
    <cellStyle name="Note 4 15" xfId="955"/>
    <cellStyle name="Note 4 16" xfId="956"/>
    <cellStyle name="Note 4 17" xfId="957"/>
    <cellStyle name="Note 4 18" xfId="958"/>
    <cellStyle name="Note 4 19" xfId="959"/>
    <cellStyle name="Note 4 2" xfId="960"/>
    <cellStyle name="Note 4 20" xfId="961"/>
    <cellStyle name="Note 4 21" xfId="962"/>
    <cellStyle name="Note 4 3" xfId="963"/>
    <cellStyle name="Note 4 4" xfId="964"/>
    <cellStyle name="Note 4 5" xfId="965"/>
    <cellStyle name="Note 4 6" xfId="966"/>
    <cellStyle name="Note 4 7" xfId="967"/>
    <cellStyle name="Note 4 8" xfId="968"/>
    <cellStyle name="Note 4 9" xfId="969"/>
    <cellStyle name="Note 5 10" xfId="970"/>
    <cellStyle name="Note 5 11" xfId="971"/>
    <cellStyle name="Note 5 12" xfId="972"/>
    <cellStyle name="Note 5 13" xfId="973"/>
    <cellStyle name="Note 5 14" xfId="974"/>
    <cellStyle name="Note 5 15" xfId="975"/>
    <cellStyle name="Note 5 16" xfId="976"/>
    <cellStyle name="Note 5 17" xfId="977"/>
    <cellStyle name="Note 5 18" xfId="978"/>
    <cellStyle name="Note 5 19" xfId="979"/>
    <cellStyle name="Note 5 2" xfId="980"/>
    <cellStyle name="Note 5 20" xfId="981"/>
    <cellStyle name="Note 5 3" xfId="982"/>
    <cellStyle name="Note 5 4" xfId="983"/>
    <cellStyle name="Note 5 5" xfId="984"/>
    <cellStyle name="Note 5 6" xfId="985"/>
    <cellStyle name="Note 5 7" xfId="986"/>
    <cellStyle name="Note 5 8" xfId="987"/>
    <cellStyle name="Note 5 9" xfId="988"/>
    <cellStyle name="Note 6 10" xfId="989"/>
    <cellStyle name="Note 6 11" xfId="990"/>
    <cellStyle name="Note 6 12" xfId="991"/>
    <cellStyle name="Note 6 13" xfId="992"/>
    <cellStyle name="Note 6 14" xfId="993"/>
    <cellStyle name="Note 6 15" xfId="994"/>
    <cellStyle name="Note 6 16" xfId="995"/>
    <cellStyle name="Note 6 17" xfId="996"/>
    <cellStyle name="Note 6 18" xfId="997"/>
    <cellStyle name="Note 6 19" xfId="998"/>
    <cellStyle name="Note 6 2" xfId="999"/>
    <cellStyle name="Note 6 3" xfId="1000"/>
    <cellStyle name="Note 6 4" xfId="1001"/>
    <cellStyle name="Note 6 5" xfId="1002"/>
    <cellStyle name="Note 6 6" xfId="1003"/>
    <cellStyle name="Note 6 7" xfId="1004"/>
    <cellStyle name="Note 6 8" xfId="1005"/>
    <cellStyle name="Note 6 9" xfId="1006"/>
    <cellStyle name="Note 7 10" xfId="1007"/>
    <cellStyle name="Note 7 11" xfId="1008"/>
    <cellStyle name="Note 7 12" xfId="1009"/>
    <cellStyle name="Note 7 13" xfId="1010"/>
    <cellStyle name="Note 7 14" xfId="1011"/>
    <cellStyle name="Note 7 15" xfId="1012"/>
    <cellStyle name="Note 7 16" xfId="1013"/>
    <cellStyle name="Note 7 17" xfId="1014"/>
    <cellStyle name="Note 7 18" xfId="1015"/>
    <cellStyle name="Note 7 2" xfId="1016"/>
    <cellStyle name="Note 7 3" xfId="1017"/>
    <cellStyle name="Note 7 4" xfId="1018"/>
    <cellStyle name="Note 7 5" xfId="1019"/>
    <cellStyle name="Note 7 6" xfId="1020"/>
    <cellStyle name="Note 7 7" xfId="1021"/>
    <cellStyle name="Note 7 8" xfId="1022"/>
    <cellStyle name="Note 7 9" xfId="1023"/>
    <cellStyle name="Note 8 10" xfId="1024"/>
    <cellStyle name="Note 8 11" xfId="1025"/>
    <cellStyle name="Note 8 12" xfId="1026"/>
    <cellStyle name="Note 8 13" xfId="1027"/>
    <cellStyle name="Note 8 14" xfId="1028"/>
    <cellStyle name="Note 8 15" xfId="1029"/>
    <cellStyle name="Note 8 16" xfId="1030"/>
    <cellStyle name="Note 8 2" xfId="1031"/>
    <cellStyle name="Note 8 3" xfId="1032"/>
    <cellStyle name="Note 8 4" xfId="1033"/>
    <cellStyle name="Note 8 5" xfId="1034"/>
    <cellStyle name="Note 8 6" xfId="1035"/>
    <cellStyle name="Note 8 7" xfId="1036"/>
    <cellStyle name="Note 8 8" xfId="1037"/>
    <cellStyle name="Note 8 9" xfId="1038"/>
    <cellStyle name="Note 9 10" xfId="1039"/>
    <cellStyle name="Note 9 11" xfId="1040"/>
    <cellStyle name="Note 9 12" xfId="1041"/>
    <cellStyle name="Note 9 13" xfId="1042"/>
    <cellStyle name="Note 9 14" xfId="1043"/>
    <cellStyle name="Note 9 15" xfId="1044"/>
    <cellStyle name="Note 9 16" xfId="1045"/>
    <cellStyle name="Note 9 2" xfId="1046"/>
    <cellStyle name="Note 9 3" xfId="1047"/>
    <cellStyle name="Note 9 4" xfId="1048"/>
    <cellStyle name="Note 9 5" xfId="1049"/>
    <cellStyle name="Note 9 6" xfId="1050"/>
    <cellStyle name="Note 9 7" xfId="1051"/>
    <cellStyle name="Note 9 8" xfId="1052"/>
    <cellStyle name="Note 9 9" xfId="1053"/>
    <cellStyle name="Output 2" xfId="663"/>
    <cellStyle name="Percen - Style2" xfId="1054"/>
    <cellStyle name="Percent" xfId="1613" builtinId="5"/>
    <cellStyle name="Percent [2]" xfId="664"/>
    <cellStyle name="PSChar" xfId="1055"/>
    <cellStyle name="PSDate" xfId="1056"/>
    <cellStyle name="PSDec" xfId="1057"/>
    <cellStyle name="PSHeading" xfId="1058"/>
    <cellStyle name="PSInt" xfId="1059"/>
    <cellStyle name="PSSpacer" xfId="1060"/>
    <cellStyle name="Reports" xfId="1061"/>
    <cellStyle name="RevList" xfId="1062"/>
    <cellStyle name="round100" xfId="1063"/>
    <cellStyle name="SAPBEXaggData" xfId="665"/>
    <cellStyle name="SAPBEXaggDataEmph" xfId="666"/>
    <cellStyle name="SAPBEXaggItem" xfId="667"/>
    <cellStyle name="SAPBEXaggItemX" xfId="668"/>
    <cellStyle name="SAPBEXchaText" xfId="669"/>
    <cellStyle name="SAPBEXchaText 10" xfId="1064"/>
    <cellStyle name="SAPBEXchaText 11" xfId="1065"/>
    <cellStyle name="SAPBEXchaText 12" xfId="1066"/>
    <cellStyle name="SAPBEXchaText 13" xfId="1067"/>
    <cellStyle name="SAPBEXchaText 14" xfId="1068"/>
    <cellStyle name="SAPBEXchaText 15" xfId="1069"/>
    <cellStyle name="SAPBEXchaText 16" xfId="1070"/>
    <cellStyle name="SAPBEXchaText 17" xfId="1071"/>
    <cellStyle name="SAPBEXchaText 18" xfId="1072"/>
    <cellStyle name="SAPBEXchaText 19" xfId="1073"/>
    <cellStyle name="SAPBEXchaText 2" xfId="1074"/>
    <cellStyle name="SAPBEXchaText 2 10" xfId="1075"/>
    <cellStyle name="SAPBEXchaText 2 11" xfId="1076"/>
    <cellStyle name="SAPBEXchaText 2 12" xfId="1077"/>
    <cellStyle name="SAPBEXchaText 2 13" xfId="1078"/>
    <cellStyle name="SAPBEXchaText 2 14" xfId="1079"/>
    <cellStyle name="SAPBEXchaText 2 15" xfId="1080"/>
    <cellStyle name="SAPBEXchaText 2 16" xfId="1081"/>
    <cellStyle name="SAPBEXchaText 2 17" xfId="1082"/>
    <cellStyle name="SAPBEXchaText 2 18" xfId="1083"/>
    <cellStyle name="SAPBEXchaText 2 2" xfId="1084"/>
    <cellStyle name="SAPBEXchaText 2 3" xfId="1085"/>
    <cellStyle name="SAPBEXchaText 2 4" xfId="1086"/>
    <cellStyle name="SAPBEXchaText 2 5" xfId="1087"/>
    <cellStyle name="SAPBEXchaText 2 6" xfId="1088"/>
    <cellStyle name="SAPBEXchaText 2 7" xfId="1089"/>
    <cellStyle name="SAPBEXchaText 2 8" xfId="1090"/>
    <cellStyle name="SAPBEXchaText 2 9" xfId="1091"/>
    <cellStyle name="SAPBEXchaText 20" xfId="1092"/>
    <cellStyle name="SAPBEXchaText 20 2" xfId="1093"/>
    <cellStyle name="SAPBEXchaText 21" xfId="1094"/>
    <cellStyle name="SAPBEXchaText 21 2" xfId="1095"/>
    <cellStyle name="SAPBEXchaText 22" xfId="1096"/>
    <cellStyle name="SAPBEXchaText 22 2" xfId="1097"/>
    <cellStyle name="SAPBEXchaText 23" xfId="1098"/>
    <cellStyle name="SAPBEXchaText 23 2" xfId="1099"/>
    <cellStyle name="SAPBEXchaText 24" xfId="1100"/>
    <cellStyle name="SAPBEXchaText 24 2" xfId="1101"/>
    <cellStyle name="SAPBEXchaText 3" xfId="1102"/>
    <cellStyle name="SAPBEXchaText 4" xfId="1103"/>
    <cellStyle name="SAPBEXchaText 5" xfId="1104"/>
    <cellStyle name="SAPBEXchaText 6" xfId="1105"/>
    <cellStyle name="SAPBEXchaText 7" xfId="1106"/>
    <cellStyle name="SAPBEXchaText 8" xfId="1107"/>
    <cellStyle name="SAPBEXchaText 9" xfId="1108"/>
    <cellStyle name="SAPBEXexcBad7" xfId="670"/>
    <cellStyle name="SAPBEXexcBad8" xfId="671"/>
    <cellStyle name="SAPBEXexcBad9" xfId="672"/>
    <cellStyle name="SAPBEXexcCritical4" xfId="673"/>
    <cellStyle name="SAPBEXexcCritical5" xfId="674"/>
    <cellStyle name="SAPBEXexcCritical6" xfId="675"/>
    <cellStyle name="SAPBEXexcGood1" xfId="676"/>
    <cellStyle name="SAPBEXexcGood2" xfId="677"/>
    <cellStyle name="SAPBEXexcGood3" xfId="678"/>
    <cellStyle name="SAPBEXfilterDrill" xfId="679"/>
    <cellStyle name="SAPBEXfilterItem" xfId="680"/>
    <cellStyle name="SAPBEXfilterText" xfId="681"/>
    <cellStyle name="SAPBEXformats" xfId="682"/>
    <cellStyle name="SAPBEXformats 10" xfId="1109"/>
    <cellStyle name="SAPBEXformats 11" xfId="1110"/>
    <cellStyle name="SAPBEXformats 12" xfId="1111"/>
    <cellStyle name="SAPBEXformats 13" xfId="1112"/>
    <cellStyle name="SAPBEXformats 14" xfId="1113"/>
    <cellStyle name="SAPBEXformats 15" xfId="1114"/>
    <cellStyle name="SAPBEXformats 16" xfId="1115"/>
    <cellStyle name="SAPBEXformats 17" xfId="1116"/>
    <cellStyle name="SAPBEXformats 18" xfId="1117"/>
    <cellStyle name="SAPBEXformats 19" xfId="1118"/>
    <cellStyle name="SAPBEXformats 2" xfId="1119"/>
    <cellStyle name="SAPBEXformats 2 10" xfId="1120"/>
    <cellStyle name="SAPBEXformats 2 11" xfId="1121"/>
    <cellStyle name="SAPBEXformats 2 12" xfId="1122"/>
    <cellStyle name="SAPBEXformats 2 13" xfId="1123"/>
    <cellStyle name="SAPBEXformats 2 14" xfId="1124"/>
    <cellStyle name="SAPBEXformats 2 15" xfId="1125"/>
    <cellStyle name="SAPBEXformats 2 16" xfId="1126"/>
    <cellStyle name="SAPBEXformats 2 17" xfId="1127"/>
    <cellStyle name="SAPBEXformats 2 18" xfId="1128"/>
    <cellStyle name="SAPBEXformats 2 2" xfId="1129"/>
    <cellStyle name="SAPBEXformats 2 3" xfId="1130"/>
    <cellStyle name="SAPBEXformats 2 4" xfId="1131"/>
    <cellStyle name="SAPBEXformats 2 5" xfId="1132"/>
    <cellStyle name="SAPBEXformats 2 6" xfId="1133"/>
    <cellStyle name="SAPBEXformats 2 7" xfId="1134"/>
    <cellStyle name="SAPBEXformats 2 8" xfId="1135"/>
    <cellStyle name="SAPBEXformats 2 9" xfId="1136"/>
    <cellStyle name="SAPBEXformats 20" xfId="1137"/>
    <cellStyle name="SAPBEXformats 20 2" xfId="1138"/>
    <cellStyle name="SAPBEXformats 21" xfId="1139"/>
    <cellStyle name="SAPBEXformats 21 2" xfId="1140"/>
    <cellStyle name="SAPBEXformats 22" xfId="1141"/>
    <cellStyle name="SAPBEXformats 22 2" xfId="1142"/>
    <cellStyle name="SAPBEXformats 23" xfId="1143"/>
    <cellStyle name="SAPBEXformats 23 2" xfId="1144"/>
    <cellStyle name="SAPBEXformats 24" xfId="1145"/>
    <cellStyle name="SAPBEXformats 24 2" xfId="1146"/>
    <cellStyle name="SAPBEXformats 3" xfId="1147"/>
    <cellStyle name="SAPBEXformats 4" xfId="1148"/>
    <cellStyle name="SAPBEXformats 5" xfId="1149"/>
    <cellStyle name="SAPBEXformats 6" xfId="1150"/>
    <cellStyle name="SAPBEXformats 7" xfId="1151"/>
    <cellStyle name="SAPBEXformats 8" xfId="1152"/>
    <cellStyle name="SAPBEXformats 9" xfId="1153"/>
    <cellStyle name="SAPBEXheaderItem" xfId="683"/>
    <cellStyle name="SAPBEXheaderItem 2" xfId="684"/>
    <cellStyle name="SAPBEXheaderText" xfId="685"/>
    <cellStyle name="SAPBEXheaderText 2" xfId="686"/>
    <cellStyle name="SAPBEXHLevel0" xfId="687"/>
    <cellStyle name="SAPBEXHLevel0 10" xfId="1154"/>
    <cellStyle name="SAPBEXHLevel0 11" xfId="1155"/>
    <cellStyle name="SAPBEXHLevel0 12" xfId="1156"/>
    <cellStyle name="SAPBEXHLevel0 13" xfId="1157"/>
    <cellStyle name="SAPBEXHLevel0 14" xfId="1158"/>
    <cellStyle name="SAPBEXHLevel0 15" xfId="1159"/>
    <cellStyle name="SAPBEXHLevel0 16" xfId="1160"/>
    <cellStyle name="SAPBEXHLevel0 17" xfId="1161"/>
    <cellStyle name="SAPBEXHLevel0 18" xfId="1162"/>
    <cellStyle name="SAPBEXHLevel0 19" xfId="1163"/>
    <cellStyle name="SAPBEXHLevel0 2" xfId="1164"/>
    <cellStyle name="SAPBEXHLevel0 2 10" xfId="1165"/>
    <cellStyle name="SAPBEXHLevel0 2 11" xfId="1166"/>
    <cellStyle name="SAPBEXHLevel0 2 12" xfId="1167"/>
    <cellStyle name="SAPBEXHLevel0 2 13" xfId="1168"/>
    <cellStyle name="SAPBEXHLevel0 2 14" xfId="1169"/>
    <cellStyle name="SAPBEXHLevel0 2 15" xfId="1170"/>
    <cellStyle name="SAPBEXHLevel0 2 16" xfId="1171"/>
    <cellStyle name="SAPBEXHLevel0 2 17" xfId="1172"/>
    <cellStyle name="SAPBEXHLevel0 2 18" xfId="1173"/>
    <cellStyle name="SAPBEXHLevel0 2 2" xfId="1174"/>
    <cellStyle name="SAPBEXHLevel0 2 3" xfId="1175"/>
    <cellStyle name="SAPBEXHLevel0 2 4" xfId="1176"/>
    <cellStyle name="SAPBEXHLevel0 2 5" xfId="1177"/>
    <cellStyle name="SAPBEXHLevel0 2 6" xfId="1178"/>
    <cellStyle name="SAPBEXHLevel0 2 7" xfId="1179"/>
    <cellStyle name="SAPBEXHLevel0 2 8" xfId="1180"/>
    <cellStyle name="SAPBEXHLevel0 2 9" xfId="1181"/>
    <cellStyle name="SAPBEXHLevel0 20" xfId="1182"/>
    <cellStyle name="SAPBEXHLevel0 20 2" xfId="1183"/>
    <cellStyle name="SAPBEXHLevel0 21" xfId="1184"/>
    <cellStyle name="SAPBEXHLevel0 21 2" xfId="1185"/>
    <cellStyle name="SAPBEXHLevel0 22" xfId="1186"/>
    <cellStyle name="SAPBEXHLevel0 22 2" xfId="1187"/>
    <cellStyle name="SAPBEXHLevel0 23" xfId="1188"/>
    <cellStyle name="SAPBEXHLevel0 23 2" xfId="1189"/>
    <cellStyle name="SAPBEXHLevel0 24" xfId="1190"/>
    <cellStyle name="SAPBEXHLevel0 24 2" xfId="1191"/>
    <cellStyle name="SAPBEXHLevel0 3" xfId="1192"/>
    <cellStyle name="SAPBEXHLevel0 4" xfId="1193"/>
    <cellStyle name="SAPBEXHLevel0 5" xfId="1194"/>
    <cellStyle name="SAPBEXHLevel0 6" xfId="1195"/>
    <cellStyle name="SAPBEXHLevel0 7" xfId="1196"/>
    <cellStyle name="SAPBEXHLevel0 8" xfId="1197"/>
    <cellStyle name="SAPBEXHLevel0 9" xfId="1198"/>
    <cellStyle name="SAPBEXHLevel0X" xfId="688"/>
    <cellStyle name="SAPBEXHLevel0X 10" xfId="1199"/>
    <cellStyle name="SAPBEXHLevel0X 11" xfId="1200"/>
    <cellStyle name="SAPBEXHLevel0X 12" xfId="1201"/>
    <cellStyle name="SAPBEXHLevel0X 13" xfId="1202"/>
    <cellStyle name="SAPBEXHLevel0X 14" xfId="1203"/>
    <cellStyle name="SAPBEXHLevel0X 15" xfId="1204"/>
    <cellStyle name="SAPBEXHLevel0X 16" xfId="1205"/>
    <cellStyle name="SAPBEXHLevel0X 17" xfId="1206"/>
    <cellStyle name="SAPBEXHLevel0X 18" xfId="1207"/>
    <cellStyle name="SAPBEXHLevel0X 19" xfId="1208"/>
    <cellStyle name="SAPBEXHLevel0X 2" xfId="1209"/>
    <cellStyle name="SAPBEXHLevel0X 2 10" xfId="1210"/>
    <cellStyle name="SAPBEXHLevel0X 2 11" xfId="1211"/>
    <cellStyle name="SAPBEXHLevel0X 2 12" xfId="1212"/>
    <cellStyle name="SAPBEXHLevel0X 2 13" xfId="1213"/>
    <cellStyle name="SAPBEXHLevel0X 2 14" xfId="1214"/>
    <cellStyle name="SAPBEXHLevel0X 2 15" xfId="1215"/>
    <cellStyle name="SAPBEXHLevel0X 2 16" xfId="1216"/>
    <cellStyle name="SAPBEXHLevel0X 2 17" xfId="1217"/>
    <cellStyle name="SAPBEXHLevel0X 2 18" xfId="1218"/>
    <cellStyle name="SAPBEXHLevel0X 2 2" xfId="1219"/>
    <cellStyle name="SAPBEXHLevel0X 2 3" xfId="1220"/>
    <cellStyle name="SAPBEXHLevel0X 2 4" xfId="1221"/>
    <cellStyle name="SAPBEXHLevel0X 2 5" xfId="1222"/>
    <cellStyle name="SAPBEXHLevel0X 2 6" xfId="1223"/>
    <cellStyle name="SAPBEXHLevel0X 2 7" xfId="1224"/>
    <cellStyle name="SAPBEXHLevel0X 2 8" xfId="1225"/>
    <cellStyle name="SAPBEXHLevel0X 2 9" xfId="1226"/>
    <cellStyle name="SAPBEXHLevel0X 20" xfId="1227"/>
    <cellStyle name="SAPBEXHLevel0X 20 2" xfId="1228"/>
    <cellStyle name="SAPBEXHLevel0X 21" xfId="1229"/>
    <cellStyle name="SAPBEXHLevel0X 21 2" xfId="1230"/>
    <cellStyle name="SAPBEXHLevel0X 22" xfId="1231"/>
    <cellStyle name="SAPBEXHLevel0X 22 2" xfId="1232"/>
    <cellStyle name="SAPBEXHLevel0X 23" xfId="1233"/>
    <cellStyle name="SAPBEXHLevel0X 23 2" xfId="1234"/>
    <cellStyle name="SAPBEXHLevel0X 24" xfId="1235"/>
    <cellStyle name="SAPBEXHLevel0X 24 2" xfId="1236"/>
    <cellStyle name="SAPBEXHLevel0X 3" xfId="1237"/>
    <cellStyle name="SAPBEXHLevel0X 4" xfId="1238"/>
    <cellStyle name="SAPBEXHLevel0X 5" xfId="1239"/>
    <cellStyle name="SAPBEXHLevel0X 6" xfId="1240"/>
    <cellStyle name="SAPBEXHLevel0X 7" xfId="1241"/>
    <cellStyle name="SAPBEXHLevel0X 8" xfId="1242"/>
    <cellStyle name="SAPBEXHLevel0X 9" xfId="1243"/>
    <cellStyle name="SAPBEXHLevel1" xfId="689"/>
    <cellStyle name="SAPBEXHLevel1 10" xfId="1244"/>
    <cellStyle name="SAPBEXHLevel1 11" xfId="1245"/>
    <cellStyle name="SAPBEXHLevel1 12" xfId="1246"/>
    <cellStyle name="SAPBEXHLevel1 13" xfId="1247"/>
    <cellStyle name="SAPBEXHLevel1 14" xfId="1248"/>
    <cellStyle name="SAPBEXHLevel1 15" xfId="1249"/>
    <cellStyle name="SAPBEXHLevel1 16" xfId="1250"/>
    <cellStyle name="SAPBEXHLevel1 17" xfId="1251"/>
    <cellStyle name="SAPBEXHLevel1 18" xfId="1252"/>
    <cellStyle name="SAPBEXHLevel1 19" xfId="1253"/>
    <cellStyle name="SAPBEXHLevel1 2" xfId="1254"/>
    <cellStyle name="SAPBEXHLevel1 2 10" xfId="1255"/>
    <cellStyle name="SAPBEXHLevel1 2 11" xfId="1256"/>
    <cellStyle name="SAPBEXHLevel1 2 12" xfId="1257"/>
    <cellStyle name="SAPBEXHLevel1 2 13" xfId="1258"/>
    <cellStyle name="SAPBEXHLevel1 2 14" xfId="1259"/>
    <cellStyle name="SAPBEXHLevel1 2 15" xfId="1260"/>
    <cellStyle name="SAPBEXHLevel1 2 16" xfId="1261"/>
    <cellStyle name="SAPBEXHLevel1 2 17" xfId="1262"/>
    <cellStyle name="SAPBEXHLevel1 2 18" xfId="1263"/>
    <cellStyle name="SAPBEXHLevel1 2 2" xfId="1264"/>
    <cellStyle name="SAPBEXHLevel1 2 3" xfId="1265"/>
    <cellStyle name="SAPBEXHLevel1 2 4" xfId="1266"/>
    <cellStyle name="SAPBEXHLevel1 2 5" xfId="1267"/>
    <cellStyle name="SAPBEXHLevel1 2 6" xfId="1268"/>
    <cellStyle name="SAPBEXHLevel1 2 7" xfId="1269"/>
    <cellStyle name="SAPBEXHLevel1 2 8" xfId="1270"/>
    <cellStyle name="SAPBEXHLevel1 2 9" xfId="1271"/>
    <cellStyle name="SAPBEXHLevel1 20" xfId="1272"/>
    <cellStyle name="SAPBEXHLevel1 20 2" xfId="1273"/>
    <cellStyle name="SAPBEXHLevel1 21" xfId="1274"/>
    <cellStyle name="SAPBEXHLevel1 21 2" xfId="1275"/>
    <cellStyle name="SAPBEXHLevel1 22" xfId="1276"/>
    <cellStyle name="SAPBEXHLevel1 22 2" xfId="1277"/>
    <cellStyle name="SAPBEXHLevel1 23" xfId="1278"/>
    <cellStyle name="SAPBEXHLevel1 23 2" xfId="1279"/>
    <cellStyle name="SAPBEXHLevel1 24" xfId="1280"/>
    <cellStyle name="SAPBEXHLevel1 24 2" xfId="1281"/>
    <cellStyle name="SAPBEXHLevel1 3" xfId="1282"/>
    <cellStyle name="SAPBEXHLevel1 4" xfId="1283"/>
    <cellStyle name="SAPBEXHLevel1 5" xfId="1284"/>
    <cellStyle name="SAPBEXHLevel1 6" xfId="1285"/>
    <cellStyle name="SAPBEXHLevel1 7" xfId="1286"/>
    <cellStyle name="SAPBEXHLevel1 8" xfId="1287"/>
    <cellStyle name="SAPBEXHLevel1 9" xfId="1288"/>
    <cellStyle name="SAPBEXHLevel1X" xfId="690"/>
    <cellStyle name="SAPBEXHLevel1X 10" xfId="1289"/>
    <cellStyle name="SAPBEXHLevel1X 11" xfId="1290"/>
    <cellStyle name="SAPBEXHLevel1X 12" xfId="1291"/>
    <cellStyle name="SAPBEXHLevel1X 13" xfId="1292"/>
    <cellStyle name="SAPBEXHLevel1X 14" xfId="1293"/>
    <cellStyle name="SAPBEXHLevel1X 15" xfId="1294"/>
    <cellStyle name="SAPBEXHLevel1X 16" xfId="1295"/>
    <cellStyle name="SAPBEXHLevel1X 17" xfId="1296"/>
    <cellStyle name="SAPBEXHLevel1X 18" xfId="1297"/>
    <cellStyle name="SAPBEXHLevel1X 19" xfId="1298"/>
    <cellStyle name="SAPBEXHLevel1X 2" xfId="1299"/>
    <cellStyle name="SAPBEXHLevel1X 2 10" xfId="1300"/>
    <cellStyle name="SAPBEXHLevel1X 2 11" xfId="1301"/>
    <cellStyle name="SAPBEXHLevel1X 2 12" xfId="1302"/>
    <cellStyle name="SAPBEXHLevel1X 2 13" xfId="1303"/>
    <cellStyle name="SAPBEXHLevel1X 2 14" xfId="1304"/>
    <cellStyle name="SAPBEXHLevel1X 2 15" xfId="1305"/>
    <cellStyle name="SAPBEXHLevel1X 2 16" xfId="1306"/>
    <cellStyle name="SAPBEXHLevel1X 2 17" xfId="1307"/>
    <cellStyle name="SAPBEXHLevel1X 2 18" xfId="1308"/>
    <cellStyle name="SAPBEXHLevel1X 2 2" xfId="1309"/>
    <cellStyle name="SAPBEXHLevel1X 2 3" xfId="1310"/>
    <cellStyle name="SAPBEXHLevel1X 2 4" xfId="1311"/>
    <cellStyle name="SAPBEXHLevel1X 2 5" xfId="1312"/>
    <cellStyle name="SAPBEXHLevel1X 2 6" xfId="1313"/>
    <cellStyle name="SAPBEXHLevel1X 2 7" xfId="1314"/>
    <cellStyle name="SAPBEXHLevel1X 2 8" xfId="1315"/>
    <cellStyle name="SAPBEXHLevel1X 2 9" xfId="1316"/>
    <cellStyle name="SAPBEXHLevel1X 20" xfId="1317"/>
    <cellStyle name="SAPBEXHLevel1X 20 2" xfId="1318"/>
    <cellStyle name="SAPBEXHLevel1X 21" xfId="1319"/>
    <cellStyle name="SAPBEXHLevel1X 21 2" xfId="1320"/>
    <cellStyle name="SAPBEXHLevel1X 22" xfId="1321"/>
    <cellStyle name="SAPBEXHLevel1X 22 2" xfId="1322"/>
    <cellStyle name="SAPBEXHLevel1X 23" xfId="1323"/>
    <cellStyle name="SAPBEXHLevel1X 23 2" xfId="1324"/>
    <cellStyle name="SAPBEXHLevel1X 24" xfId="1325"/>
    <cellStyle name="SAPBEXHLevel1X 24 2" xfId="1326"/>
    <cellStyle name="SAPBEXHLevel1X 3" xfId="1327"/>
    <cellStyle name="SAPBEXHLevel1X 4" xfId="1328"/>
    <cellStyle name="SAPBEXHLevel1X 5" xfId="1329"/>
    <cellStyle name="SAPBEXHLevel1X 6" xfId="1330"/>
    <cellStyle name="SAPBEXHLevel1X 7" xfId="1331"/>
    <cellStyle name="SAPBEXHLevel1X 8" xfId="1332"/>
    <cellStyle name="SAPBEXHLevel1X 9" xfId="1333"/>
    <cellStyle name="SAPBEXHLevel2" xfId="691"/>
    <cellStyle name="SAPBEXHLevel2 10" xfId="1334"/>
    <cellStyle name="SAPBEXHLevel2 11" xfId="1335"/>
    <cellStyle name="SAPBEXHLevel2 12" xfId="1336"/>
    <cellStyle name="SAPBEXHLevel2 13" xfId="1337"/>
    <cellStyle name="SAPBEXHLevel2 14" xfId="1338"/>
    <cellStyle name="SAPBEXHLevel2 15" xfId="1339"/>
    <cellStyle name="SAPBEXHLevel2 16" xfId="1340"/>
    <cellStyle name="SAPBEXHLevel2 17" xfId="1341"/>
    <cellStyle name="SAPBEXHLevel2 18" xfId="1342"/>
    <cellStyle name="SAPBEXHLevel2 19" xfId="1343"/>
    <cellStyle name="SAPBEXHLevel2 2" xfId="1344"/>
    <cellStyle name="SAPBEXHLevel2 2 10" xfId="1345"/>
    <cellStyle name="SAPBEXHLevel2 2 11" xfId="1346"/>
    <cellStyle name="SAPBEXHLevel2 2 12" xfId="1347"/>
    <cellStyle name="SAPBEXHLevel2 2 13" xfId="1348"/>
    <cellStyle name="SAPBEXHLevel2 2 14" xfId="1349"/>
    <cellStyle name="SAPBEXHLevel2 2 15" xfId="1350"/>
    <cellStyle name="SAPBEXHLevel2 2 16" xfId="1351"/>
    <cellStyle name="SAPBEXHLevel2 2 17" xfId="1352"/>
    <cellStyle name="SAPBEXHLevel2 2 18" xfId="1353"/>
    <cellStyle name="SAPBEXHLevel2 2 2" xfId="1354"/>
    <cellStyle name="SAPBEXHLevel2 2 3" xfId="1355"/>
    <cellStyle name="SAPBEXHLevel2 2 4" xfId="1356"/>
    <cellStyle name="SAPBEXHLevel2 2 5" xfId="1357"/>
    <cellStyle name="SAPBEXHLevel2 2 6" xfId="1358"/>
    <cellStyle name="SAPBEXHLevel2 2 7" xfId="1359"/>
    <cellStyle name="SAPBEXHLevel2 2 8" xfId="1360"/>
    <cellStyle name="SAPBEXHLevel2 2 9" xfId="1361"/>
    <cellStyle name="SAPBEXHLevel2 20" xfId="1362"/>
    <cellStyle name="SAPBEXHLevel2 20 2" xfId="1363"/>
    <cellStyle name="SAPBEXHLevel2 21" xfId="1364"/>
    <cellStyle name="SAPBEXHLevel2 21 2" xfId="1365"/>
    <cellStyle name="SAPBEXHLevel2 22" xfId="1366"/>
    <cellStyle name="SAPBEXHLevel2 22 2" xfId="1367"/>
    <cellStyle name="SAPBEXHLevel2 23" xfId="1368"/>
    <cellStyle name="SAPBEXHLevel2 23 2" xfId="1369"/>
    <cellStyle name="SAPBEXHLevel2 24" xfId="1370"/>
    <cellStyle name="SAPBEXHLevel2 24 2" xfId="1371"/>
    <cellStyle name="SAPBEXHLevel2 3" xfId="1372"/>
    <cellStyle name="SAPBEXHLevel2 4" xfId="1373"/>
    <cellStyle name="SAPBEXHLevel2 5" xfId="1374"/>
    <cellStyle name="SAPBEXHLevel2 6" xfId="1375"/>
    <cellStyle name="SAPBEXHLevel2 7" xfId="1376"/>
    <cellStyle name="SAPBEXHLevel2 8" xfId="1377"/>
    <cellStyle name="SAPBEXHLevel2 9" xfId="1378"/>
    <cellStyle name="SAPBEXHLevel2X" xfId="692"/>
    <cellStyle name="SAPBEXHLevel2X 10" xfId="1379"/>
    <cellStyle name="SAPBEXHLevel2X 11" xfId="1380"/>
    <cellStyle name="SAPBEXHLevel2X 12" xfId="1381"/>
    <cellStyle name="SAPBEXHLevel2X 13" xfId="1382"/>
    <cellStyle name="SAPBEXHLevel2X 14" xfId="1383"/>
    <cellStyle name="SAPBEXHLevel2X 15" xfId="1384"/>
    <cellStyle name="SAPBEXHLevel2X 16" xfId="1385"/>
    <cellStyle name="SAPBEXHLevel2X 17" xfId="1386"/>
    <cellStyle name="SAPBEXHLevel2X 18" xfId="1387"/>
    <cellStyle name="SAPBEXHLevel2X 19" xfId="1388"/>
    <cellStyle name="SAPBEXHLevel2X 2" xfId="1389"/>
    <cellStyle name="SAPBEXHLevel2X 2 10" xfId="1390"/>
    <cellStyle name="SAPBEXHLevel2X 2 11" xfId="1391"/>
    <cellStyle name="SAPBEXHLevel2X 2 12" xfId="1392"/>
    <cellStyle name="SAPBEXHLevel2X 2 13" xfId="1393"/>
    <cellStyle name="SAPBEXHLevel2X 2 14" xfId="1394"/>
    <cellStyle name="SAPBEXHLevel2X 2 15" xfId="1395"/>
    <cellStyle name="SAPBEXHLevel2X 2 16" xfId="1396"/>
    <cellStyle name="SAPBEXHLevel2X 2 17" xfId="1397"/>
    <cellStyle name="SAPBEXHLevel2X 2 18" xfId="1398"/>
    <cellStyle name="SAPBEXHLevel2X 2 2" xfId="1399"/>
    <cellStyle name="SAPBEXHLevel2X 2 3" xfId="1400"/>
    <cellStyle name="SAPBEXHLevel2X 2 4" xfId="1401"/>
    <cellStyle name="SAPBEXHLevel2X 2 5" xfId="1402"/>
    <cellStyle name="SAPBEXHLevel2X 2 6" xfId="1403"/>
    <cellStyle name="SAPBEXHLevel2X 2 7" xfId="1404"/>
    <cellStyle name="SAPBEXHLevel2X 2 8" xfId="1405"/>
    <cellStyle name="SAPBEXHLevel2X 2 9" xfId="1406"/>
    <cellStyle name="SAPBEXHLevel2X 20" xfId="1407"/>
    <cellStyle name="SAPBEXHLevel2X 20 2" xfId="1408"/>
    <cellStyle name="SAPBEXHLevel2X 21" xfId="1409"/>
    <cellStyle name="SAPBEXHLevel2X 21 2" xfId="1410"/>
    <cellStyle name="SAPBEXHLevel2X 22" xfId="1411"/>
    <cellStyle name="SAPBEXHLevel2X 22 2" xfId="1412"/>
    <cellStyle name="SAPBEXHLevel2X 23" xfId="1413"/>
    <cellStyle name="SAPBEXHLevel2X 23 2" xfId="1414"/>
    <cellStyle name="SAPBEXHLevel2X 24" xfId="1415"/>
    <cellStyle name="SAPBEXHLevel2X 24 2" xfId="1416"/>
    <cellStyle name="SAPBEXHLevel2X 3" xfId="1417"/>
    <cellStyle name="SAPBEXHLevel2X 4" xfId="1418"/>
    <cellStyle name="SAPBEXHLevel2X 5" xfId="1419"/>
    <cellStyle name="SAPBEXHLevel2X 6" xfId="1420"/>
    <cellStyle name="SAPBEXHLevel2X 7" xfId="1421"/>
    <cellStyle name="SAPBEXHLevel2X 8" xfId="1422"/>
    <cellStyle name="SAPBEXHLevel2X 9" xfId="1423"/>
    <cellStyle name="SAPBEXHLevel3" xfId="693"/>
    <cellStyle name="SAPBEXHLevel3 10" xfId="1424"/>
    <cellStyle name="SAPBEXHLevel3 11" xfId="1425"/>
    <cellStyle name="SAPBEXHLevel3 12" xfId="1426"/>
    <cellStyle name="SAPBEXHLevel3 13" xfId="1427"/>
    <cellStyle name="SAPBEXHLevel3 14" xfId="1428"/>
    <cellStyle name="SAPBEXHLevel3 15" xfId="1429"/>
    <cellStyle name="SAPBEXHLevel3 16" xfId="1430"/>
    <cellStyle name="SAPBEXHLevel3 17" xfId="1431"/>
    <cellStyle name="SAPBEXHLevel3 18" xfId="1432"/>
    <cellStyle name="SAPBEXHLevel3 19" xfId="1433"/>
    <cellStyle name="SAPBEXHLevel3 2" xfId="1434"/>
    <cellStyle name="SAPBEXHLevel3 2 10" xfId="1435"/>
    <cellStyle name="SAPBEXHLevel3 2 11" xfId="1436"/>
    <cellStyle name="SAPBEXHLevel3 2 12" xfId="1437"/>
    <cellStyle name="SAPBEXHLevel3 2 13" xfId="1438"/>
    <cellStyle name="SAPBEXHLevel3 2 14" xfId="1439"/>
    <cellStyle name="SAPBEXHLevel3 2 15" xfId="1440"/>
    <cellStyle name="SAPBEXHLevel3 2 16" xfId="1441"/>
    <cellStyle name="SAPBEXHLevel3 2 17" xfId="1442"/>
    <cellStyle name="SAPBEXHLevel3 2 18" xfId="1443"/>
    <cellStyle name="SAPBEXHLevel3 2 2" xfId="1444"/>
    <cellStyle name="SAPBEXHLevel3 2 3" xfId="1445"/>
    <cellStyle name="SAPBEXHLevel3 2 4" xfId="1446"/>
    <cellStyle name="SAPBEXHLevel3 2 5" xfId="1447"/>
    <cellStyle name="SAPBEXHLevel3 2 6" xfId="1448"/>
    <cellStyle name="SAPBEXHLevel3 2 7" xfId="1449"/>
    <cellStyle name="SAPBEXHLevel3 2 8" xfId="1450"/>
    <cellStyle name="SAPBEXHLevel3 2 9" xfId="1451"/>
    <cellStyle name="SAPBEXHLevel3 20" xfId="1452"/>
    <cellStyle name="SAPBEXHLevel3 20 2" xfId="1453"/>
    <cellStyle name="SAPBEXHLevel3 21" xfId="1454"/>
    <cellStyle name="SAPBEXHLevel3 21 2" xfId="1455"/>
    <cellStyle name="SAPBEXHLevel3 22" xfId="1456"/>
    <cellStyle name="SAPBEXHLevel3 22 2" xfId="1457"/>
    <cellStyle name="SAPBEXHLevel3 23" xfId="1458"/>
    <cellStyle name="SAPBEXHLevel3 23 2" xfId="1459"/>
    <cellStyle name="SAPBEXHLevel3 24" xfId="1460"/>
    <cellStyle name="SAPBEXHLevel3 24 2" xfId="1461"/>
    <cellStyle name="SAPBEXHLevel3 3" xfId="1462"/>
    <cellStyle name="SAPBEXHLevel3 4" xfId="1463"/>
    <cellStyle name="SAPBEXHLevel3 5" xfId="1464"/>
    <cellStyle name="SAPBEXHLevel3 6" xfId="1465"/>
    <cellStyle name="SAPBEXHLevel3 7" xfId="1466"/>
    <cellStyle name="SAPBEXHLevel3 8" xfId="1467"/>
    <cellStyle name="SAPBEXHLevel3 9" xfId="1468"/>
    <cellStyle name="SAPBEXHLevel3X" xfId="694"/>
    <cellStyle name="SAPBEXHLevel3X 10" xfId="1469"/>
    <cellStyle name="SAPBEXHLevel3X 11" xfId="1470"/>
    <cellStyle name="SAPBEXHLevel3X 12" xfId="1471"/>
    <cellStyle name="SAPBEXHLevel3X 13" xfId="1472"/>
    <cellStyle name="SAPBEXHLevel3X 14" xfId="1473"/>
    <cellStyle name="SAPBEXHLevel3X 15" xfId="1474"/>
    <cellStyle name="SAPBEXHLevel3X 16" xfId="1475"/>
    <cellStyle name="SAPBEXHLevel3X 17" xfId="1476"/>
    <cellStyle name="SAPBEXHLevel3X 18" xfId="1477"/>
    <cellStyle name="SAPBEXHLevel3X 19" xfId="1478"/>
    <cellStyle name="SAPBEXHLevel3X 2" xfId="1479"/>
    <cellStyle name="SAPBEXHLevel3X 2 10" xfId="1480"/>
    <cellStyle name="SAPBEXHLevel3X 2 11" xfId="1481"/>
    <cellStyle name="SAPBEXHLevel3X 2 12" xfId="1482"/>
    <cellStyle name="SAPBEXHLevel3X 2 13" xfId="1483"/>
    <cellStyle name="SAPBEXHLevel3X 2 14" xfId="1484"/>
    <cellStyle name="SAPBEXHLevel3X 2 15" xfId="1485"/>
    <cellStyle name="SAPBEXHLevel3X 2 16" xfId="1486"/>
    <cellStyle name="SAPBEXHLevel3X 2 17" xfId="1487"/>
    <cellStyle name="SAPBEXHLevel3X 2 18" xfId="1488"/>
    <cellStyle name="SAPBEXHLevel3X 2 2" xfId="1489"/>
    <cellStyle name="SAPBEXHLevel3X 2 3" xfId="1490"/>
    <cellStyle name="SAPBEXHLevel3X 2 4" xfId="1491"/>
    <cellStyle name="SAPBEXHLevel3X 2 5" xfId="1492"/>
    <cellStyle name="SAPBEXHLevel3X 2 6" xfId="1493"/>
    <cellStyle name="SAPBEXHLevel3X 2 7" xfId="1494"/>
    <cellStyle name="SAPBEXHLevel3X 2 8" xfId="1495"/>
    <cellStyle name="SAPBEXHLevel3X 2 9" xfId="1496"/>
    <cellStyle name="SAPBEXHLevel3X 20" xfId="1497"/>
    <cellStyle name="SAPBEXHLevel3X 20 2" xfId="1498"/>
    <cellStyle name="SAPBEXHLevel3X 21" xfId="1499"/>
    <cellStyle name="SAPBEXHLevel3X 21 2" xfId="1500"/>
    <cellStyle name="SAPBEXHLevel3X 22" xfId="1501"/>
    <cellStyle name="SAPBEXHLevel3X 22 2" xfId="1502"/>
    <cellStyle name="SAPBEXHLevel3X 23" xfId="1503"/>
    <cellStyle name="SAPBEXHLevel3X 23 2" xfId="1504"/>
    <cellStyle name="SAPBEXHLevel3X 24" xfId="1505"/>
    <cellStyle name="SAPBEXHLevel3X 24 2" xfId="1506"/>
    <cellStyle name="SAPBEXHLevel3X 3" xfId="1507"/>
    <cellStyle name="SAPBEXHLevel3X 4" xfId="1508"/>
    <cellStyle name="SAPBEXHLevel3X 5" xfId="1509"/>
    <cellStyle name="SAPBEXHLevel3X 6" xfId="1510"/>
    <cellStyle name="SAPBEXHLevel3X 7" xfId="1511"/>
    <cellStyle name="SAPBEXHLevel3X 8" xfId="1512"/>
    <cellStyle name="SAPBEXHLevel3X 9" xfId="1513"/>
    <cellStyle name="SAPBEXinputData" xfId="695"/>
    <cellStyle name="SAPBEXresData" xfId="696"/>
    <cellStyle name="SAPBEXresDataEmph" xfId="697"/>
    <cellStyle name="SAPBEXresItem" xfId="698"/>
    <cellStyle name="SAPBEXresItemX" xfId="699"/>
    <cellStyle name="SAPBEXstdData" xfId="700"/>
    <cellStyle name="SAPBEXstdDataEmph" xfId="701"/>
    <cellStyle name="SAPBEXstdItem" xfId="702"/>
    <cellStyle name="SAPBEXstdItem 10" xfId="1514"/>
    <cellStyle name="SAPBEXstdItem 11" xfId="1515"/>
    <cellStyle name="SAPBEXstdItem 12" xfId="1516"/>
    <cellStyle name="SAPBEXstdItem 13" xfId="1517"/>
    <cellStyle name="SAPBEXstdItem 14" xfId="1518"/>
    <cellStyle name="SAPBEXstdItem 15" xfId="1519"/>
    <cellStyle name="SAPBEXstdItem 16" xfId="1520"/>
    <cellStyle name="SAPBEXstdItem 17" xfId="1521"/>
    <cellStyle name="SAPBEXstdItem 18" xfId="1522"/>
    <cellStyle name="SAPBEXstdItem 19" xfId="1523"/>
    <cellStyle name="SAPBEXstdItem 2" xfId="1524"/>
    <cellStyle name="SAPBEXstdItem 2 10" xfId="1525"/>
    <cellStyle name="SAPBEXstdItem 2 11" xfId="1526"/>
    <cellStyle name="SAPBEXstdItem 2 12" xfId="1527"/>
    <cellStyle name="SAPBEXstdItem 2 13" xfId="1528"/>
    <cellStyle name="SAPBEXstdItem 2 14" xfId="1529"/>
    <cellStyle name="SAPBEXstdItem 2 15" xfId="1530"/>
    <cellStyle name="SAPBEXstdItem 2 16" xfId="1531"/>
    <cellStyle name="SAPBEXstdItem 2 17" xfId="1532"/>
    <cellStyle name="SAPBEXstdItem 2 18" xfId="1533"/>
    <cellStyle name="SAPBEXstdItem 2 2" xfId="1534"/>
    <cellStyle name="SAPBEXstdItem 2 3" xfId="1535"/>
    <cellStyle name="SAPBEXstdItem 2 4" xfId="1536"/>
    <cellStyle name="SAPBEXstdItem 2 5" xfId="1537"/>
    <cellStyle name="SAPBEXstdItem 2 6" xfId="1538"/>
    <cellStyle name="SAPBEXstdItem 2 7" xfId="1539"/>
    <cellStyle name="SAPBEXstdItem 2 8" xfId="1540"/>
    <cellStyle name="SAPBEXstdItem 2 9" xfId="1541"/>
    <cellStyle name="SAPBEXstdItem 20" xfId="1542"/>
    <cellStyle name="SAPBEXstdItem 20 2" xfId="1543"/>
    <cellStyle name="SAPBEXstdItem 21" xfId="1544"/>
    <cellStyle name="SAPBEXstdItem 21 2" xfId="1545"/>
    <cellStyle name="SAPBEXstdItem 22" xfId="1546"/>
    <cellStyle name="SAPBEXstdItem 22 2" xfId="1547"/>
    <cellStyle name="SAPBEXstdItem 23" xfId="1548"/>
    <cellStyle name="SAPBEXstdItem 23 2" xfId="1549"/>
    <cellStyle name="SAPBEXstdItem 24" xfId="1550"/>
    <cellStyle name="SAPBEXstdItem 24 2" xfId="1551"/>
    <cellStyle name="SAPBEXstdItem 3" xfId="1552"/>
    <cellStyle name="SAPBEXstdItem 4" xfId="1553"/>
    <cellStyle name="SAPBEXstdItem 5" xfId="1554"/>
    <cellStyle name="SAPBEXstdItem 6" xfId="1555"/>
    <cellStyle name="SAPBEXstdItem 7" xfId="1556"/>
    <cellStyle name="SAPBEXstdItem 8" xfId="1557"/>
    <cellStyle name="SAPBEXstdItem 9" xfId="1558"/>
    <cellStyle name="SAPBEXstdItemX" xfId="703"/>
    <cellStyle name="SAPBEXstdItemX 10" xfId="1559"/>
    <cellStyle name="SAPBEXstdItemX 11" xfId="1560"/>
    <cellStyle name="SAPBEXstdItemX 12" xfId="1561"/>
    <cellStyle name="SAPBEXstdItemX 13" xfId="1562"/>
    <cellStyle name="SAPBEXstdItemX 14" xfId="1563"/>
    <cellStyle name="SAPBEXstdItemX 15" xfId="1564"/>
    <cellStyle name="SAPBEXstdItemX 16" xfId="1565"/>
    <cellStyle name="SAPBEXstdItemX 17" xfId="1566"/>
    <cellStyle name="SAPBEXstdItemX 18" xfId="1567"/>
    <cellStyle name="SAPBEXstdItemX 19" xfId="1568"/>
    <cellStyle name="SAPBEXstdItemX 2" xfId="1569"/>
    <cellStyle name="SAPBEXstdItemX 2 10" xfId="1570"/>
    <cellStyle name="SAPBEXstdItemX 2 11" xfId="1571"/>
    <cellStyle name="SAPBEXstdItemX 2 12" xfId="1572"/>
    <cellStyle name="SAPBEXstdItemX 2 13" xfId="1573"/>
    <cellStyle name="SAPBEXstdItemX 2 14" xfId="1574"/>
    <cellStyle name="SAPBEXstdItemX 2 15" xfId="1575"/>
    <cellStyle name="SAPBEXstdItemX 2 16" xfId="1576"/>
    <cellStyle name="SAPBEXstdItemX 2 17" xfId="1577"/>
    <cellStyle name="SAPBEXstdItemX 2 18" xfId="1578"/>
    <cellStyle name="SAPBEXstdItemX 2 2" xfId="1579"/>
    <cellStyle name="SAPBEXstdItemX 2 3" xfId="1580"/>
    <cellStyle name="SAPBEXstdItemX 2 4" xfId="1581"/>
    <cellStyle name="SAPBEXstdItemX 2 5" xfId="1582"/>
    <cellStyle name="SAPBEXstdItemX 2 6" xfId="1583"/>
    <cellStyle name="SAPBEXstdItemX 2 7" xfId="1584"/>
    <cellStyle name="SAPBEXstdItemX 2 8" xfId="1585"/>
    <cellStyle name="SAPBEXstdItemX 2 9" xfId="1586"/>
    <cellStyle name="SAPBEXstdItemX 20" xfId="1587"/>
    <cellStyle name="SAPBEXstdItemX 20 2" xfId="1588"/>
    <cellStyle name="SAPBEXstdItemX 21" xfId="1589"/>
    <cellStyle name="SAPBEXstdItemX 21 2" xfId="1590"/>
    <cellStyle name="SAPBEXstdItemX 22" xfId="1591"/>
    <cellStyle name="SAPBEXstdItemX 22 2" xfId="1592"/>
    <cellStyle name="SAPBEXstdItemX 23" xfId="1593"/>
    <cellStyle name="SAPBEXstdItemX 23 2" xfId="1594"/>
    <cellStyle name="SAPBEXstdItemX 24" xfId="1595"/>
    <cellStyle name="SAPBEXstdItemX 24 2" xfId="1596"/>
    <cellStyle name="SAPBEXstdItemX 3" xfId="1597"/>
    <cellStyle name="SAPBEXstdItemX 4" xfId="1598"/>
    <cellStyle name="SAPBEXstdItemX 5" xfId="1599"/>
    <cellStyle name="SAPBEXstdItemX 6" xfId="1600"/>
    <cellStyle name="SAPBEXstdItemX 7" xfId="1601"/>
    <cellStyle name="SAPBEXstdItemX 8" xfId="1602"/>
    <cellStyle name="SAPBEXstdItemX 9" xfId="1603"/>
    <cellStyle name="SAPBEXtitle" xfId="704"/>
    <cellStyle name="SAPBEXundefined" xfId="705"/>
    <cellStyle name="shade" xfId="1604"/>
    <cellStyle name="Sheet Title" xfId="706"/>
    <cellStyle name="StmtTtl1" xfId="1605"/>
    <cellStyle name="StmtTtl2" xfId="1606"/>
    <cellStyle name="STYL1 - Style1" xfId="1607"/>
    <cellStyle name="Style 1" xfId="1608"/>
    <cellStyle name="Subtotal" xfId="1609"/>
    <cellStyle name="Title 2" xfId="707"/>
    <cellStyle name="Title: Minor" xfId="1610"/>
    <cellStyle name="Title: Worksheet" xfId="1611"/>
    <cellStyle name="Total 2" xfId="708"/>
    <cellStyle name="Warning Text 2" xfId="709"/>
  </cellStyles>
  <dxfs count="0"/>
  <tableStyles count="0" defaultTableStyle="TableStyleMedium2" defaultPivotStyle="PivotStyleLight16"/>
  <colors>
    <mruColors>
      <color rgb="FF00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6"/>
  <sheetViews>
    <sheetView tabSelected="1" zoomScaleNormal="100" workbookViewId="0">
      <selection activeCell="C19" sqref="C19"/>
    </sheetView>
  </sheetViews>
  <sheetFormatPr defaultRowHeight="13.2" x14ac:dyDescent="0.25"/>
  <cols>
    <col min="1" max="1" width="5.44140625" style="80" bestFit="1" customWidth="1"/>
    <col min="2" max="2" width="75.44140625" style="80" customWidth="1"/>
    <col min="3" max="3" width="15.33203125" style="80" bestFit="1" customWidth="1"/>
    <col min="4" max="4" width="14" style="80" customWidth="1"/>
    <col min="5" max="5" width="8.44140625" style="80" customWidth="1"/>
    <col min="6" max="6" width="5.44140625" style="80" customWidth="1"/>
    <col min="7" max="7" width="14.33203125" style="80" bestFit="1" customWidth="1"/>
    <col min="8" max="9" width="10.21875" style="80" bestFit="1" customWidth="1"/>
    <col min="10" max="256" width="8.88671875" style="80"/>
    <col min="257" max="257" width="5.44140625" style="80" bestFit="1" customWidth="1"/>
    <col min="258" max="258" width="69.44140625" style="80" customWidth="1"/>
    <col min="259" max="259" width="12.88671875" style="80" bestFit="1" customWidth="1"/>
    <col min="260" max="260" width="13.109375" style="80" customWidth="1"/>
    <col min="261" max="261" width="12.6640625" style="80" customWidth="1"/>
    <col min="262" max="262" width="13.44140625" style="80" customWidth="1"/>
    <col min="263" max="512" width="8.88671875" style="80"/>
    <col min="513" max="513" width="5.44140625" style="80" bestFit="1" customWidth="1"/>
    <col min="514" max="514" width="69.44140625" style="80" customWidth="1"/>
    <col min="515" max="515" width="12.88671875" style="80" bestFit="1" customWidth="1"/>
    <col min="516" max="516" width="13.109375" style="80" customWidth="1"/>
    <col min="517" max="517" width="12.6640625" style="80" customWidth="1"/>
    <col min="518" max="518" width="13.44140625" style="80" customWidth="1"/>
    <col min="519" max="768" width="8.88671875" style="80"/>
    <col min="769" max="769" width="5.44140625" style="80" bestFit="1" customWidth="1"/>
    <col min="770" max="770" width="69.44140625" style="80" customWidth="1"/>
    <col min="771" max="771" width="12.88671875" style="80" bestFit="1" customWidth="1"/>
    <col min="772" max="772" width="13.109375" style="80" customWidth="1"/>
    <col min="773" max="773" width="12.6640625" style="80" customWidth="1"/>
    <col min="774" max="774" width="13.44140625" style="80" customWidth="1"/>
    <col min="775" max="1024" width="8.88671875" style="80"/>
    <col min="1025" max="1025" width="5.44140625" style="80" bestFit="1" customWidth="1"/>
    <col min="1026" max="1026" width="69.44140625" style="80" customWidth="1"/>
    <col min="1027" max="1027" width="12.88671875" style="80" bestFit="1" customWidth="1"/>
    <col min="1028" max="1028" width="13.109375" style="80" customWidth="1"/>
    <col min="1029" max="1029" width="12.6640625" style="80" customWidth="1"/>
    <col min="1030" max="1030" width="13.44140625" style="80" customWidth="1"/>
    <col min="1031" max="1280" width="8.88671875" style="80"/>
    <col min="1281" max="1281" width="5.44140625" style="80" bestFit="1" customWidth="1"/>
    <col min="1282" max="1282" width="69.44140625" style="80" customWidth="1"/>
    <col min="1283" max="1283" width="12.88671875" style="80" bestFit="1" customWidth="1"/>
    <col min="1284" max="1284" width="13.109375" style="80" customWidth="1"/>
    <col min="1285" max="1285" width="12.6640625" style="80" customWidth="1"/>
    <col min="1286" max="1286" width="13.44140625" style="80" customWidth="1"/>
    <col min="1287" max="1536" width="8.88671875" style="80"/>
    <col min="1537" max="1537" width="5.44140625" style="80" bestFit="1" customWidth="1"/>
    <col min="1538" max="1538" width="69.44140625" style="80" customWidth="1"/>
    <col min="1539" max="1539" width="12.88671875" style="80" bestFit="1" customWidth="1"/>
    <col min="1540" max="1540" width="13.109375" style="80" customWidth="1"/>
    <col min="1541" max="1541" width="12.6640625" style="80" customWidth="1"/>
    <col min="1542" max="1542" width="13.44140625" style="80" customWidth="1"/>
    <col min="1543" max="1792" width="8.88671875" style="80"/>
    <col min="1793" max="1793" width="5.44140625" style="80" bestFit="1" customWidth="1"/>
    <col min="1794" max="1794" width="69.44140625" style="80" customWidth="1"/>
    <col min="1795" max="1795" width="12.88671875" style="80" bestFit="1" customWidth="1"/>
    <col min="1796" max="1796" width="13.109375" style="80" customWidth="1"/>
    <col min="1797" max="1797" width="12.6640625" style="80" customWidth="1"/>
    <col min="1798" max="1798" width="13.44140625" style="80" customWidth="1"/>
    <col min="1799" max="2048" width="8.88671875" style="80"/>
    <col min="2049" max="2049" width="5.44140625" style="80" bestFit="1" customWidth="1"/>
    <col min="2050" max="2050" width="69.44140625" style="80" customWidth="1"/>
    <col min="2051" max="2051" width="12.88671875" style="80" bestFit="1" customWidth="1"/>
    <col min="2052" max="2052" width="13.109375" style="80" customWidth="1"/>
    <col min="2053" max="2053" width="12.6640625" style="80" customWidth="1"/>
    <col min="2054" max="2054" width="13.44140625" style="80" customWidth="1"/>
    <col min="2055" max="2304" width="8.88671875" style="80"/>
    <col min="2305" max="2305" width="5.44140625" style="80" bestFit="1" customWidth="1"/>
    <col min="2306" max="2306" width="69.44140625" style="80" customWidth="1"/>
    <col min="2307" max="2307" width="12.88671875" style="80" bestFit="1" customWidth="1"/>
    <col min="2308" max="2308" width="13.109375" style="80" customWidth="1"/>
    <col min="2309" max="2309" width="12.6640625" style="80" customWidth="1"/>
    <col min="2310" max="2310" width="13.44140625" style="80" customWidth="1"/>
    <col min="2311" max="2560" width="8.88671875" style="80"/>
    <col min="2561" max="2561" width="5.44140625" style="80" bestFit="1" customWidth="1"/>
    <col min="2562" max="2562" width="69.44140625" style="80" customWidth="1"/>
    <col min="2563" max="2563" width="12.88671875" style="80" bestFit="1" customWidth="1"/>
    <col min="2564" max="2564" width="13.109375" style="80" customWidth="1"/>
    <col min="2565" max="2565" width="12.6640625" style="80" customWidth="1"/>
    <col min="2566" max="2566" width="13.44140625" style="80" customWidth="1"/>
    <col min="2567" max="2816" width="8.88671875" style="80"/>
    <col min="2817" max="2817" width="5.44140625" style="80" bestFit="1" customWidth="1"/>
    <col min="2818" max="2818" width="69.44140625" style="80" customWidth="1"/>
    <col min="2819" max="2819" width="12.88671875" style="80" bestFit="1" customWidth="1"/>
    <col min="2820" max="2820" width="13.109375" style="80" customWidth="1"/>
    <col min="2821" max="2821" width="12.6640625" style="80" customWidth="1"/>
    <col min="2822" max="2822" width="13.44140625" style="80" customWidth="1"/>
    <col min="2823" max="3072" width="8.88671875" style="80"/>
    <col min="3073" max="3073" width="5.44140625" style="80" bestFit="1" customWidth="1"/>
    <col min="3074" max="3074" width="69.44140625" style="80" customWidth="1"/>
    <col min="3075" max="3075" width="12.88671875" style="80" bestFit="1" customWidth="1"/>
    <col min="3076" max="3076" width="13.109375" style="80" customWidth="1"/>
    <col min="3077" max="3077" width="12.6640625" style="80" customWidth="1"/>
    <col min="3078" max="3078" width="13.44140625" style="80" customWidth="1"/>
    <col min="3079" max="3328" width="8.88671875" style="80"/>
    <col min="3329" max="3329" width="5.44140625" style="80" bestFit="1" customWidth="1"/>
    <col min="3330" max="3330" width="69.44140625" style="80" customWidth="1"/>
    <col min="3331" max="3331" width="12.88671875" style="80" bestFit="1" customWidth="1"/>
    <col min="3332" max="3332" width="13.109375" style="80" customWidth="1"/>
    <col min="3333" max="3333" width="12.6640625" style="80" customWidth="1"/>
    <col min="3334" max="3334" width="13.44140625" style="80" customWidth="1"/>
    <col min="3335" max="3584" width="8.88671875" style="80"/>
    <col min="3585" max="3585" width="5.44140625" style="80" bestFit="1" customWidth="1"/>
    <col min="3586" max="3586" width="69.44140625" style="80" customWidth="1"/>
    <col min="3587" max="3587" width="12.88671875" style="80" bestFit="1" customWidth="1"/>
    <col min="3588" max="3588" width="13.109375" style="80" customWidth="1"/>
    <col min="3589" max="3589" width="12.6640625" style="80" customWidth="1"/>
    <col min="3590" max="3590" width="13.44140625" style="80" customWidth="1"/>
    <col min="3591" max="3840" width="8.88671875" style="80"/>
    <col min="3841" max="3841" width="5.44140625" style="80" bestFit="1" customWidth="1"/>
    <col min="3842" max="3842" width="69.44140625" style="80" customWidth="1"/>
    <col min="3843" max="3843" width="12.88671875" style="80" bestFit="1" customWidth="1"/>
    <col min="3844" max="3844" width="13.109375" style="80" customWidth="1"/>
    <col min="3845" max="3845" width="12.6640625" style="80" customWidth="1"/>
    <col min="3846" max="3846" width="13.44140625" style="80" customWidth="1"/>
    <col min="3847" max="4096" width="8.88671875" style="80"/>
    <col min="4097" max="4097" width="5.44140625" style="80" bestFit="1" customWidth="1"/>
    <col min="4098" max="4098" width="69.44140625" style="80" customWidth="1"/>
    <col min="4099" max="4099" width="12.88671875" style="80" bestFit="1" customWidth="1"/>
    <col min="4100" max="4100" width="13.109375" style="80" customWidth="1"/>
    <col min="4101" max="4101" width="12.6640625" style="80" customWidth="1"/>
    <col min="4102" max="4102" width="13.44140625" style="80" customWidth="1"/>
    <col min="4103" max="4352" width="8.88671875" style="80"/>
    <col min="4353" max="4353" width="5.44140625" style="80" bestFit="1" customWidth="1"/>
    <col min="4354" max="4354" width="69.44140625" style="80" customWidth="1"/>
    <col min="4355" max="4355" width="12.88671875" style="80" bestFit="1" customWidth="1"/>
    <col min="4356" max="4356" width="13.109375" style="80" customWidth="1"/>
    <col min="4357" max="4357" width="12.6640625" style="80" customWidth="1"/>
    <col min="4358" max="4358" width="13.44140625" style="80" customWidth="1"/>
    <col min="4359" max="4608" width="8.88671875" style="80"/>
    <col min="4609" max="4609" width="5.44140625" style="80" bestFit="1" customWidth="1"/>
    <col min="4610" max="4610" width="69.44140625" style="80" customWidth="1"/>
    <col min="4611" max="4611" width="12.88671875" style="80" bestFit="1" customWidth="1"/>
    <col min="4612" max="4612" width="13.109375" style="80" customWidth="1"/>
    <col min="4613" max="4613" width="12.6640625" style="80" customWidth="1"/>
    <col min="4614" max="4614" width="13.44140625" style="80" customWidth="1"/>
    <col min="4615" max="4864" width="8.88671875" style="80"/>
    <col min="4865" max="4865" width="5.44140625" style="80" bestFit="1" customWidth="1"/>
    <col min="4866" max="4866" width="69.44140625" style="80" customWidth="1"/>
    <col min="4867" max="4867" width="12.88671875" style="80" bestFit="1" customWidth="1"/>
    <col min="4868" max="4868" width="13.109375" style="80" customWidth="1"/>
    <col min="4869" max="4869" width="12.6640625" style="80" customWidth="1"/>
    <col min="4870" max="4870" width="13.44140625" style="80" customWidth="1"/>
    <col min="4871" max="5120" width="8.88671875" style="80"/>
    <col min="5121" max="5121" width="5.44140625" style="80" bestFit="1" customWidth="1"/>
    <col min="5122" max="5122" width="69.44140625" style="80" customWidth="1"/>
    <col min="5123" max="5123" width="12.88671875" style="80" bestFit="1" customWidth="1"/>
    <col min="5124" max="5124" width="13.109375" style="80" customWidth="1"/>
    <col min="5125" max="5125" width="12.6640625" style="80" customWidth="1"/>
    <col min="5126" max="5126" width="13.44140625" style="80" customWidth="1"/>
    <col min="5127" max="5376" width="8.88671875" style="80"/>
    <col min="5377" max="5377" width="5.44140625" style="80" bestFit="1" customWidth="1"/>
    <col min="5378" max="5378" width="69.44140625" style="80" customWidth="1"/>
    <col min="5379" max="5379" width="12.88671875" style="80" bestFit="1" customWidth="1"/>
    <col min="5380" max="5380" width="13.109375" style="80" customWidth="1"/>
    <col min="5381" max="5381" width="12.6640625" style="80" customWidth="1"/>
    <col min="5382" max="5382" width="13.44140625" style="80" customWidth="1"/>
    <col min="5383" max="5632" width="8.88671875" style="80"/>
    <col min="5633" max="5633" width="5.44140625" style="80" bestFit="1" customWidth="1"/>
    <col min="5634" max="5634" width="69.44140625" style="80" customWidth="1"/>
    <col min="5635" max="5635" width="12.88671875" style="80" bestFit="1" customWidth="1"/>
    <col min="5636" max="5636" width="13.109375" style="80" customWidth="1"/>
    <col min="5637" max="5637" width="12.6640625" style="80" customWidth="1"/>
    <col min="5638" max="5638" width="13.44140625" style="80" customWidth="1"/>
    <col min="5639" max="5888" width="8.88671875" style="80"/>
    <col min="5889" max="5889" width="5.44140625" style="80" bestFit="1" customWidth="1"/>
    <col min="5890" max="5890" width="69.44140625" style="80" customWidth="1"/>
    <col min="5891" max="5891" width="12.88671875" style="80" bestFit="1" customWidth="1"/>
    <col min="5892" max="5892" width="13.109375" style="80" customWidth="1"/>
    <col min="5893" max="5893" width="12.6640625" style="80" customWidth="1"/>
    <col min="5894" max="5894" width="13.44140625" style="80" customWidth="1"/>
    <col min="5895" max="6144" width="8.88671875" style="80"/>
    <col min="6145" max="6145" width="5.44140625" style="80" bestFit="1" customWidth="1"/>
    <col min="6146" max="6146" width="69.44140625" style="80" customWidth="1"/>
    <col min="6147" max="6147" width="12.88671875" style="80" bestFit="1" customWidth="1"/>
    <col min="6148" max="6148" width="13.109375" style="80" customWidth="1"/>
    <col min="6149" max="6149" width="12.6640625" style="80" customWidth="1"/>
    <col min="6150" max="6150" width="13.44140625" style="80" customWidth="1"/>
    <col min="6151" max="6400" width="8.88671875" style="80"/>
    <col min="6401" max="6401" width="5.44140625" style="80" bestFit="1" customWidth="1"/>
    <col min="6402" max="6402" width="69.44140625" style="80" customWidth="1"/>
    <col min="6403" max="6403" width="12.88671875" style="80" bestFit="1" customWidth="1"/>
    <col min="6404" max="6404" width="13.109375" style="80" customWidth="1"/>
    <col min="6405" max="6405" width="12.6640625" style="80" customWidth="1"/>
    <col min="6406" max="6406" width="13.44140625" style="80" customWidth="1"/>
    <col min="6407" max="6656" width="8.88671875" style="80"/>
    <col min="6657" max="6657" width="5.44140625" style="80" bestFit="1" customWidth="1"/>
    <col min="6658" max="6658" width="69.44140625" style="80" customWidth="1"/>
    <col min="6659" max="6659" width="12.88671875" style="80" bestFit="1" customWidth="1"/>
    <col min="6660" max="6660" width="13.109375" style="80" customWidth="1"/>
    <col min="6661" max="6661" width="12.6640625" style="80" customWidth="1"/>
    <col min="6662" max="6662" width="13.44140625" style="80" customWidth="1"/>
    <col min="6663" max="6912" width="8.88671875" style="80"/>
    <col min="6913" max="6913" width="5.44140625" style="80" bestFit="1" customWidth="1"/>
    <col min="6914" max="6914" width="69.44140625" style="80" customWidth="1"/>
    <col min="6915" max="6915" width="12.88671875" style="80" bestFit="1" customWidth="1"/>
    <col min="6916" max="6916" width="13.109375" style="80" customWidth="1"/>
    <col min="6917" max="6917" width="12.6640625" style="80" customWidth="1"/>
    <col min="6918" max="6918" width="13.44140625" style="80" customWidth="1"/>
    <col min="6919" max="7168" width="8.88671875" style="80"/>
    <col min="7169" max="7169" width="5.44140625" style="80" bestFit="1" customWidth="1"/>
    <col min="7170" max="7170" width="69.44140625" style="80" customWidth="1"/>
    <col min="7171" max="7171" width="12.88671875" style="80" bestFit="1" customWidth="1"/>
    <col min="7172" max="7172" width="13.109375" style="80" customWidth="1"/>
    <col min="7173" max="7173" width="12.6640625" style="80" customWidth="1"/>
    <col min="7174" max="7174" width="13.44140625" style="80" customWidth="1"/>
    <col min="7175" max="7424" width="8.88671875" style="80"/>
    <col min="7425" max="7425" width="5.44140625" style="80" bestFit="1" customWidth="1"/>
    <col min="7426" max="7426" width="69.44140625" style="80" customWidth="1"/>
    <col min="7427" max="7427" width="12.88671875" style="80" bestFit="1" customWidth="1"/>
    <col min="7428" max="7428" width="13.109375" style="80" customWidth="1"/>
    <col min="7429" max="7429" width="12.6640625" style="80" customWidth="1"/>
    <col min="7430" max="7430" width="13.44140625" style="80" customWidth="1"/>
    <col min="7431" max="7680" width="8.88671875" style="80"/>
    <col min="7681" max="7681" width="5.44140625" style="80" bestFit="1" customWidth="1"/>
    <col min="7682" max="7682" width="69.44140625" style="80" customWidth="1"/>
    <col min="7683" max="7683" width="12.88671875" style="80" bestFit="1" customWidth="1"/>
    <col min="7684" max="7684" width="13.109375" style="80" customWidth="1"/>
    <col min="7685" max="7685" width="12.6640625" style="80" customWidth="1"/>
    <col min="7686" max="7686" width="13.44140625" style="80" customWidth="1"/>
    <col min="7687" max="7936" width="8.88671875" style="80"/>
    <col min="7937" max="7937" width="5.44140625" style="80" bestFit="1" customWidth="1"/>
    <col min="7938" max="7938" width="69.44140625" style="80" customWidth="1"/>
    <col min="7939" max="7939" width="12.88671875" style="80" bestFit="1" customWidth="1"/>
    <col min="7940" max="7940" width="13.109375" style="80" customWidth="1"/>
    <col min="7941" max="7941" width="12.6640625" style="80" customWidth="1"/>
    <col min="7942" max="7942" width="13.44140625" style="80" customWidth="1"/>
    <col min="7943" max="8192" width="8.88671875" style="80"/>
    <col min="8193" max="8193" width="5.44140625" style="80" bestFit="1" customWidth="1"/>
    <col min="8194" max="8194" width="69.44140625" style="80" customWidth="1"/>
    <col min="8195" max="8195" width="12.88671875" style="80" bestFit="1" customWidth="1"/>
    <col min="8196" max="8196" width="13.109375" style="80" customWidth="1"/>
    <col min="8197" max="8197" width="12.6640625" style="80" customWidth="1"/>
    <col min="8198" max="8198" width="13.44140625" style="80" customWidth="1"/>
    <col min="8199" max="8448" width="8.88671875" style="80"/>
    <col min="8449" max="8449" width="5.44140625" style="80" bestFit="1" customWidth="1"/>
    <col min="8450" max="8450" width="69.44140625" style="80" customWidth="1"/>
    <col min="8451" max="8451" width="12.88671875" style="80" bestFit="1" customWidth="1"/>
    <col min="8452" max="8452" width="13.109375" style="80" customWidth="1"/>
    <col min="8453" max="8453" width="12.6640625" style="80" customWidth="1"/>
    <col min="8454" max="8454" width="13.44140625" style="80" customWidth="1"/>
    <col min="8455" max="8704" width="8.88671875" style="80"/>
    <col min="8705" max="8705" width="5.44140625" style="80" bestFit="1" customWidth="1"/>
    <col min="8706" max="8706" width="69.44140625" style="80" customWidth="1"/>
    <col min="8707" max="8707" width="12.88671875" style="80" bestFit="1" customWidth="1"/>
    <col min="8708" max="8708" width="13.109375" style="80" customWidth="1"/>
    <col min="8709" max="8709" width="12.6640625" style="80" customWidth="1"/>
    <col min="8710" max="8710" width="13.44140625" style="80" customWidth="1"/>
    <col min="8711" max="8960" width="8.88671875" style="80"/>
    <col min="8961" max="8961" width="5.44140625" style="80" bestFit="1" customWidth="1"/>
    <col min="8962" max="8962" width="69.44140625" style="80" customWidth="1"/>
    <col min="8963" max="8963" width="12.88671875" style="80" bestFit="1" customWidth="1"/>
    <col min="8964" max="8964" width="13.109375" style="80" customWidth="1"/>
    <col min="8965" max="8965" width="12.6640625" style="80" customWidth="1"/>
    <col min="8966" max="8966" width="13.44140625" style="80" customWidth="1"/>
    <col min="8967" max="9216" width="8.88671875" style="80"/>
    <col min="9217" max="9217" width="5.44140625" style="80" bestFit="1" customWidth="1"/>
    <col min="9218" max="9218" width="69.44140625" style="80" customWidth="1"/>
    <col min="9219" max="9219" width="12.88671875" style="80" bestFit="1" customWidth="1"/>
    <col min="9220" max="9220" width="13.109375" style="80" customWidth="1"/>
    <col min="9221" max="9221" width="12.6640625" style="80" customWidth="1"/>
    <col min="9222" max="9222" width="13.44140625" style="80" customWidth="1"/>
    <col min="9223" max="9472" width="8.88671875" style="80"/>
    <col min="9473" max="9473" width="5.44140625" style="80" bestFit="1" customWidth="1"/>
    <col min="9474" max="9474" width="69.44140625" style="80" customWidth="1"/>
    <col min="9475" max="9475" width="12.88671875" style="80" bestFit="1" customWidth="1"/>
    <col min="9476" max="9476" width="13.109375" style="80" customWidth="1"/>
    <col min="9477" max="9477" width="12.6640625" style="80" customWidth="1"/>
    <col min="9478" max="9478" width="13.44140625" style="80" customWidth="1"/>
    <col min="9479" max="9728" width="8.88671875" style="80"/>
    <col min="9729" max="9729" width="5.44140625" style="80" bestFit="1" customWidth="1"/>
    <col min="9730" max="9730" width="69.44140625" style="80" customWidth="1"/>
    <col min="9731" max="9731" width="12.88671875" style="80" bestFit="1" customWidth="1"/>
    <col min="9732" max="9732" width="13.109375" style="80" customWidth="1"/>
    <col min="9733" max="9733" width="12.6640625" style="80" customWidth="1"/>
    <col min="9734" max="9734" width="13.44140625" style="80" customWidth="1"/>
    <col min="9735" max="9984" width="8.88671875" style="80"/>
    <col min="9985" max="9985" width="5.44140625" style="80" bestFit="1" customWidth="1"/>
    <col min="9986" max="9986" width="69.44140625" style="80" customWidth="1"/>
    <col min="9987" max="9987" width="12.88671875" style="80" bestFit="1" customWidth="1"/>
    <col min="9988" max="9988" width="13.109375" style="80" customWidth="1"/>
    <col min="9989" max="9989" width="12.6640625" style="80" customWidth="1"/>
    <col min="9990" max="9990" width="13.44140625" style="80" customWidth="1"/>
    <col min="9991" max="10240" width="8.88671875" style="80"/>
    <col min="10241" max="10241" width="5.44140625" style="80" bestFit="1" customWidth="1"/>
    <col min="10242" max="10242" width="69.44140625" style="80" customWidth="1"/>
    <col min="10243" max="10243" width="12.88671875" style="80" bestFit="1" customWidth="1"/>
    <col min="10244" max="10244" width="13.109375" style="80" customWidth="1"/>
    <col min="10245" max="10245" width="12.6640625" style="80" customWidth="1"/>
    <col min="10246" max="10246" width="13.44140625" style="80" customWidth="1"/>
    <col min="10247" max="10496" width="8.88671875" style="80"/>
    <col min="10497" max="10497" width="5.44140625" style="80" bestFit="1" customWidth="1"/>
    <col min="10498" max="10498" width="69.44140625" style="80" customWidth="1"/>
    <col min="10499" max="10499" width="12.88671875" style="80" bestFit="1" customWidth="1"/>
    <col min="10500" max="10500" width="13.109375" style="80" customWidth="1"/>
    <col min="10501" max="10501" width="12.6640625" style="80" customWidth="1"/>
    <col min="10502" max="10502" width="13.44140625" style="80" customWidth="1"/>
    <col min="10503" max="10752" width="8.88671875" style="80"/>
    <col min="10753" max="10753" width="5.44140625" style="80" bestFit="1" customWidth="1"/>
    <col min="10754" max="10754" width="69.44140625" style="80" customWidth="1"/>
    <col min="10755" max="10755" width="12.88671875" style="80" bestFit="1" customWidth="1"/>
    <col min="10756" max="10756" width="13.109375" style="80" customWidth="1"/>
    <col min="10757" max="10757" width="12.6640625" style="80" customWidth="1"/>
    <col min="10758" max="10758" width="13.44140625" style="80" customWidth="1"/>
    <col min="10759" max="11008" width="8.88671875" style="80"/>
    <col min="11009" max="11009" width="5.44140625" style="80" bestFit="1" customWidth="1"/>
    <col min="11010" max="11010" width="69.44140625" style="80" customWidth="1"/>
    <col min="11011" max="11011" width="12.88671875" style="80" bestFit="1" customWidth="1"/>
    <col min="11012" max="11012" width="13.109375" style="80" customWidth="1"/>
    <col min="11013" max="11013" width="12.6640625" style="80" customWidth="1"/>
    <col min="11014" max="11014" width="13.44140625" style="80" customWidth="1"/>
    <col min="11015" max="11264" width="8.88671875" style="80"/>
    <col min="11265" max="11265" width="5.44140625" style="80" bestFit="1" customWidth="1"/>
    <col min="11266" max="11266" width="69.44140625" style="80" customWidth="1"/>
    <col min="11267" max="11267" width="12.88671875" style="80" bestFit="1" customWidth="1"/>
    <col min="11268" max="11268" width="13.109375" style="80" customWidth="1"/>
    <col min="11269" max="11269" width="12.6640625" style="80" customWidth="1"/>
    <col min="11270" max="11270" width="13.44140625" style="80" customWidth="1"/>
    <col min="11271" max="11520" width="8.88671875" style="80"/>
    <col min="11521" max="11521" width="5.44140625" style="80" bestFit="1" customWidth="1"/>
    <col min="11522" max="11522" width="69.44140625" style="80" customWidth="1"/>
    <col min="11523" max="11523" width="12.88671875" style="80" bestFit="1" customWidth="1"/>
    <col min="11524" max="11524" width="13.109375" style="80" customWidth="1"/>
    <col min="11525" max="11525" width="12.6640625" style="80" customWidth="1"/>
    <col min="11526" max="11526" width="13.44140625" style="80" customWidth="1"/>
    <col min="11527" max="11776" width="8.88671875" style="80"/>
    <col min="11777" max="11777" width="5.44140625" style="80" bestFit="1" customWidth="1"/>
    <col min="11778" max="11778" width="69.44140625" style="80" customWidth="1"/>
    <col min="11779" max="11779" width="12.88671875" style="80" bestFit="1" customWidth="1"/>
    <col min="11780" max="11780" width="13.109375" style="80" customWidth="1"/>
    <col min="11781" max="11781" width="12.6640625" style="80" customWidth="1"/>
    <col min="11782" max="11782" width="13.44140625" style="80" customWidth="1"/>
    <col min="11783" max="12032" width="8.88671875" style="80"/>
    <col min="12033" max="12033" width="5.44140625" style="80" bestFit="1" customWidth="1"/>
    <col min="12034" max="12034" width="69.44140625" style="80" customWidth="1"/>
    <col min="12035" max="12035" width="12.88671875" style="80" bestFit="1" customWidth="1"/>
    <col min="12036" max="12036" width="13.109375" style="80" customWidth="1"/>
    <col min="12037" max="12037" width="12.6640625" style="80" customWidth="1"/>
    <col min="12038" max="12038" width="13.44140625" style="80" customWidth="1"/>
    <col min="12039" max="12288" width="8.88671875" style="80"/>
    <col min="12289" max="12289" width="5.44140625" style="80" bestFit="1" customWidth="1"/>
    <col min="12290" max="12290" width="69.44140625" style="80" customWidth="1"/>
    <col min="12291" max="12291" width="12.88671875" style="80" bestFit="1" customWidth="1"/>
    <col min="12292" max="12292" width="13.109375" style="80" customWidth="1"/>
    <col min="12293" max="12293" width="12.6640625" style="80" customWidth="1"/>
    <col min="12294" max="12294" width="13.44140625" style="80" customWidth="1"/>
    <col min="12295" max="12544" width="8.88671875" style="80"/>
    <col min="12545" max="12545" width="5.44140625" style="80" bestFit="1" customWidth="1"/>
    <col min="12546" max="12546" width="69.44140625" style="80" customWidth="1"/>
    <col min="12547" max="12547" width="12.88671875" style="80" bestFit="1" customWidth="1"/>
    <col min="12548" max="12548" width="13.109375" style="80" customWidth="1"/>
    <col min="12549" max="12549" width="12.6640625" style="80" customWidth="1"/>
    <col min="12550" max="12550" width="13.44140625" style="80" customWidth="1"/>
    <col min="12551" max="12800" width="8.88671875" style="80"/>
    <col min="12801" max="12801" width="5.44140625" style="80" bestFit="1" customWidth="1"/>
    <col min="12802" max="12802" width="69.44140625" style="80" customWidth="1"/>
    <col min="12803" max="12803" width="12.88671875" style="80" bestFit="1" customWidth="1"/>
    <col min="12804" max="12804" width="13.109375" style="80" customWidth="1"/>
    <col min="12805" max="12805" width="12.6640625" style="80" customWidth="1"/>
    <col min="12806" max="12806" width="13.44140625" style="80" customWidth="1"/>
    <col min="12807" max="13056" width="8.88671875" style="80"/>
    <col min="13057" max="13057" width="5.44140625" style="80" bestFit="1" customWidth="1"/>
    <col min="13058" max="13058" width="69.44140625" style="80" customWidth="1"/>
    <col min="13059" max="13059" width="12.88671875" style="80" bestFit="1" customWidth="1"/>
    <col min="13060" max="13060" width="13.109375" style="80" customWidth="1"/>
    <col min="13061" max="13061" width="12.6640625" style="80" customWidth="1"/>
    <col min="13062" max="13062" width="13.44140625" style="80" customWidth="1"/>
    <col min="13063" max="13312" width="8.88671875" style="80"/>
    <col min="13313" max="13313" width="5.44140625" style="80" bestFit="1" customWidth="1"/>
    <col min="13314" max="13314" width="69.44140625" style="80" customWidth="1"/>
    <col min="13315" max="13315" width="12.88671875" style="80" bestFit="1" customWidth="1"/>
    <col min="13316" max="13316" width="13.109375" style="80" customWidth="1"/>
    <col min="13317" max="13317" width="12.6640625" style="80" customWidth="1"/>
    <col min="13318" max="13318" width="13.44140625" style="80" customWidth="1"/>
    <col min="13319" max="13568" width="8.88671875" style="80"/>
    <col min="13569" max="13569" width="5.44140625" style="80" bestFit="1" customWidth="1"/>
    <col min="13570" max="13570" width="69.44140625" style="80" customWidth="1"/>
    <col min="13571" max="13571" width="12.88671875" style="80" bestFit="1" customWidth="1"/>
    <col min="13572" max="13572" width="13.109375" style="80" customWidth="1"/>
    <col min="13573" max="13573" width="12.6640625" style="80" customWidth="1"/>
    <col min="13574" max="13574" width="13.44140625" style="80" customWidth="1"/>
    <col min="13575" max="13824" width="8.88671875" style="80"/>
    <col min="13825" max="13825" width="5.44140625" style="80" bestFit="1" customWidth="1"/>
    <col min="13826" max="13826" width="69.44140625" style="80" customWidth="1"/>
    <col min="13827" max="13827" width="12.88671875" style="80" bestFit="1" customWidth="1"/>
    <col min="13828" max="13828" width="13.109375" style="80" customWidth="1"/>
    <col min="13829" max="13829" width="12.6640625" style="80" customWidth="1"/>
    <col min="13830" max="13830" width="13.44140625" style="80" customWidth="1"/>
    <col min="13831" max="14080" width="8.88671875" style="80"/>
    <col min="14081" max="14081" width="5.44140625" style="80" bestFit="1" customWidth="1"/>
    <col min="14082" max="14082" width="69.44140625" style="80" customWidth="1"/>
    <col min="14083" max="14083" width="12.88671875" style="80" bestFit="1" customWidth="1"/>
    <col min="14084" max="14084" width="13.109375" style="80" customWidth="1"/>
    <col min="14085" max="14085" width="12.6640625" style="80" customWidth="1"/>
    <col min="14086" max="14086" width="13.44140625" style="80" customWidth="1"/>
    <col min="14087" max="14336" width="8.88671875" style="80"/>
    <col min="14337" max="14337" width="5.44140625" style="80" bestFit="1" customWidth="1"/>
    <col min="14338" max="14338" width="69.44140625" style="80" customWidth="1"/>
    <col min="14339" max="14339" width="12.88671875" style="80" bestFit="1" customWidth="1"/>
    <col min="14340" max="14340" width="13.109375" style="80" customWidth="1"/>
    <col min="14341" max="14341" width="12.6640625" style="80" customWidth="1"/>
    <col min="14342" max="14342" width="13.44140625" style="80" customWidth="1"/>
    <col min="14343" max="14592" width="8.88671875" style="80"/>
    <col min="14593" max="14593" width="5.44140625" style="80" bestFit="1" customWidth="1"/>
    <col min="14594" max="14594" width="69.44140625" style="80" customWidth="1"/>
    <col min="14595" max="14595" width="12.88671875" style="80" bestFit="1" customWidth="1"/>
    <col min="14596" max="14596" width="13.109375" style="80" customWidth="1"/>
    <col min="14597" max="14597" width="12.6640625" style="80" customWidth="1"/>
    <col min="14598" max="14598" width="13.44140625" style="80" customWidth="1"/>
    <col min="14599" max="14848" width="8.88671875" style="80"/>
    <col min="14849" max="14849" width="5.44140625" style="80" bestFit="1" customWidth="1"/>
    <col min="14850" max="14850" width="69.44140625" style="80" customWidth="1"/>
    <col min="14851" max="14851" width="12.88671875" style="80" bestFit="1" customWidth="1"/>
    <col min="14852" max="14852" width="13.109375" style="80" customWidth="1"/>
    <col min="14853" max="14853" width="12.6640625" style="80" customWidth="1"/>
    <col min="14854" max="14854" width="13.44140625" style="80" customWidth="1"/>
    <col min="14855" max="15104" width="8.88671875" style="80"/>
    <col min="15105" max="15105" width="5.44140625" style="80" bestFit="1" customWidth="1"/>
    <col min="15106" max="15106" width="69.44140625" style="80" customWidth="1"/>
    <col min="15107" max="15107" width="12.88671875" style="80" bestFit="1" customWidth="1"/>
    <col min="15108" max="15108" width="13.109375" style="80" customWidth="1"/>
    <col min="15109" max="15109" width="12.6640625" style="80" customWidth="1"/>
    <col min="15110" max="15110" width="13.44140625" style="80" customWidth="1"/>
    <col min="15111" max="15360" width="8.88671875" style="80"/>
    <col min="15361" max="15361" width="5.44140625" style="80" bestFit="1" customWidth="1"/>
    <col min="15362" max="15362" width="69.44140625" style="80" customWidth="1"/>
    <col min="15363" max="15363" width="12.88671875" style="80" bestFit="1" customWidth="1"/>
    <col min="15364" max="15364" width="13.109375" style="80" customWidth="1"/>
    <col min="15365" max="15365" width="12.6640625" style="80" customWidth="1"/>
    <col min="15366" max="15366" width="13.44140625" style="80" customWidth="1"/>
    <col min="15367" max="15616" width="8.88671875" style="80"/>
    <col min="15617" max="15617" width="5.44140625" style="80" bestFit="1" customWidth="1"/>
    <col min="15618" max="15618" width="69.44140625" style="80" customWidth="1"/>
    <col min="15619" max="15619" width="12.88671875" style="80" bestFit="1" customWidth="1"/>
    <col min="15620" max="15620" width="13.109375" style="80" customWidth="1"/>
    <col min="15621" max="15621" width="12.6640625" style="80" customWidth="1"/>
    <col min="15622" max="15622" width="13.44140625" style="80" customWidth="1"/>
    <col min="15623" max="15872" width="8.88671875" style="80"/>
    <col min="15873" max="15873" width="5.44140625" style="80" bestFit="1" customWidth="1"/>
    <col min="15874" max="15874" width="69.44140625" style="80" customWidth="1"/>
    <col min="15875" max="15875" width="12.88671875" style="80" bestFit="1" customWidth="1"/>
    <col min="15876" max="15876" width="13.109375" style="80" customWidth="1"/>
    <col min="15877" max="15877" width="12.6640625" style="80" customWidth="1"/>
    <col min="15878" max="15878" width="13.44140625" style="80" customWidth="1"/>
    <col min="15879" max="16128" width="8.88671875" style="80"/>
    <col min="16129" max="16129" width="5.44140625" style="80" bestFit="1" customWidth="1"/>
    <col min="16130" max="16130" width="69.44140625" style="80" customWidth="1"/>
    <col min="16131" max="16131" width="12.88671875" style="80" bestFit="1" customWidth="1"/>
    <col min="16132" max="16132" width="13.109375" style="80" customWidth="1"/>
    <col min="16133" max="16133" width="12.6640625" style="80" customWidth="1"/>
    <col min="16134" max="16134" width="13.44140625" style="80" customWidth="1"/>
    <col min="16135" max="16384" width="8.88671875" style="80"/>
  </cols>
  <sheetData>
    <row r="2" spans="1:9" x14ac:dyDescent="0.25">
      <c r="D2" s="81" t="s">
        <v>149</v>
      </c>
    </row>
    <row r="3" spans="1:9" x14ac:dyDescent="0.25">
      <c r="A3" s="82"/>
      <c r="B3" s="83"/>
      <c r="C3" s="83"/>
      <c r="D3" s="81" t="s">
        <v>171</v>
      </c>
      <c r="E3" s="84"/>
    </row>
    <row r="4" spans="1:9" x14ac:dyDescent="0.25">
      <c r="A4" s="85"/>
      <c r="B4" s="85"/>
      <c r="C4" s="85"/>
      <c r="D4" s="303"/>
      <c r="E4" s="85"/>
    </row>
    <row r="5" spans="1:9" x14ac:dyDescent="0.25">
      <c r="A5"/>
      <c r="B5"/>
      <c r="C5"/>
      <c r="D5"/>
      <c r="E5" s="85"/>
    </row>
    <row r="6" spans="1:9" x14ac:dyDescent="0.25">
      <c r="A6"/>
      <c r="B6"/>
      <c r="C6"/>
      <c r="D6"/>
      <c r="E6" s="85"/>
    </row>
    <row r="7" spans="1:9" x14ac:dyDescent="0.25">
      <c r="B7" s="86"/>
      <c r="C7" s="86"/>
      <c r="D7" s="86"/>
      <c r="E7" s="86"/>
      <c r="F7" s="86"/>
    </row>
    <row r="8" spans="1:9" x14ac:dyDescent="0.25">
      <c r="A8" s="87" t="s">
        <v>124</v>
      </c>
      <c r="B8" s="88"/>
      <c r="C8" s="88"/>
      <c r="D8" s="88"/>
      <c r="E8" s="88"/>
      <c r="F8" s="88"/>
    </row>
    <row r="9" spans="1:9" x14ac:dyDescent="0.25">
      <c r="A9" s="88" t="s">
        <v>117</v>
      </c>
      <c r="B9" s="88"/>
      <c r="C9" s="88"/>
      <c r="D9" s="88"/>
      <c r="E9" s="88"/>
      <c r="F9" s="88"/>
    </row>
    <row r="10" spans="1:9" x14ac:dyDescent="0.25">
      <c r="A10" s="88" t="s">
        <v>148</v>
      </c>
      <c r="B10" s="88"/>
      <c r="C10" s="88"/>
      <c r="D10" s="88"/>
      <c r="E10" s="88"/>
      <c r="F10" s="88"/>
    </row>
    <row r="11" spans="1:9" x14ac:dyDescent="0.25">
      <c r="A11" s="87" t="s">
        <v>144</v>
      </c>
      <c r="B11" s="88"/>
      <c r="C11" s="88"/>
      <c r="D11" s="88"/>
      <c r="E11" s="88"/>
      <c r="F11" s="88"/>
    </row>
    <row r="12" spans="1:9" x14ac:dyDescent="0.25">
      <c r="A12" s="87"/>
      <c r="B12" s="88"/>
      <c r="C12" s="248"/>
      <c r="D12" s="247"/>
      <c r="E12" s="88"/>
      <c r="F12"/>
      <c r="G12"/>
      <c r="H12"/>
      <c r="I12"/>
    </row>
    <row r="13" spans="1:9" x14ac:dyDescent="0.25">
      <c r="A13" s="86"/>
      <c r="B13" s="89"/>
      <c r="C13" s="89"/>
      <c r="D13" s="307"/>
      <c r="E13"/>
      <c r="F13"/>
      <c r="G13"/>
      <c r="H13"/>
      <c r="I13"/>
    </row>
    <row r="14" spans="1:9" x14ac:dyDescent="0.25">
      <c r="A14" s="90" t="s">
        <v>112</v>
      </c>
      <c r="B14" s="91"/>
      <c r="C14" s="91"/>
      <c r="D14" s="91"/>
      <c r="E14"/>
      <c r="F14"/>
      <c r="G14"/>
      <c r="H14"/>
      <c r="I14"/>
    </row>
    <row r="15" spans="1:9" x14ac:dyDescent="0.25">
      <c r="A15" s="92" t="s">
        <v>113</v>
      </c>
      <c r="B15" s="93" t="s">
        <v>114</v>
      </c>
      <c r="C15" s="93"/>
      <c r="D15" s="93" t="s">
        <v>115</v>
      </c>
      <c r="E15"/>
      <c r="F15"/>
      <c r="G15"/>
      <c r="H15"/>
      <c r="I15"/>
    </row>
    <row r="16" spans="1:9" ht="4.95" customHeight="1" x14ac:dyDescent="0.25">
      <c r="A16" s="109"/>
      <c r="B16" s="95"/>
      <c r="C16" s="95"/>
      <c r="E16"/>
      <c r="F16"/>
      <c r="G16"/>
      <c r="H16"/>
      <c r="I16"/>
    </row>
    <row r="17" spans="1:14" ht="17.399999999999999" customHeight="1" x14ac:dyDescent="0.25">
      <c r="A17" s="94">
        <v>1</v>
      </c>
      <c r="B17" s="108" t="s">
        <v>125</v>
      </c>
      <c r="C17" s="98"/>
      <c r="E17"/>
      <c r="F17"/>
      <c r="G17"/>
      <c r="H17"/>
      <c r="I17"/>
    </row>
    <row r="18" spans="1:14" ht="18" customHeight="1" x14ac:dyDescent="0.25">
      <c r="A18" s="94">
        <f>A17+1</f>
        <v>2</v>
      </c>
      <c r="B18" s="99"/>
      <c r="C18" s="100"/>
      <c r="E18"/>
      <c r="F18"/>
      <c r="G18"/>
      <c r="H18"/>
      <c r="I18"/>
    </row>
    <row r="19" spans="1:14" ht="15" customHeight="1" x14ac:dyDescent="0.25">
      <c r="A19" s="94">
        <f t="shared" ref="A19:A31" si="0">A18+1</f>
        <v>3</v>
      </c>
      <c r="B19" s="305" t="s">
        <v>162</v>
      </c>
      <c r="C19" s="96">
        <f>'JKR-3 E'!I51</f>
        <v>9689352.1799999997</v>
      </c>
      <c r="E19" s="114"/>
      <c r="F19"/>
      <c r="G19"/>
      <c r="H19"/>
      <c r="I19"/>
      <c r="J19" s="115"/>
      <c r="K19" s="115"/>
      <c r="L19" s="115"/>
      <c r="M19" s="115"/>
      <c r="N19" s="115"/>
    </row>
    <row r="20" spans="1:14" ht="15.6" customHeight="1" x14ac:dyDescent="0.25">
      <c r="A20" s="94">
        <f t="shared" si="0"/>
        <v>4</v>
      </c>
      <c r="B20" s="110" t="s">
        <v>121</v>
      </c>
      <c r="C20" s="103"/>
      <c r="D20" s="111">
        <f>C19/5</f>
        <v>1937870.436</v>
      </c>
      <c r="E20" s="116"/>
      <c r="F20"/>
      <c r="G20"/>
      <c r="H20"/>
      <c r="I20"/>
      <c r="J20" s="115"/>
      <c r="K20" s="115"/>
      <c r="L20" s="115"/>
      <c r="M20" s="115"/>
      <c r="N20" s="115"/>
    </row>
    <row r="21" spans="1:14" x14ac:dyDescent="0.25">
      <c r="A21" s="94">
        <f t="shared" si="0"/>
        <v>5</v>
      </c>
      <c r="B21" s="110"/>
      <c r="C21" s="103"/>
      <c r="D21" s="111"/>
      <c r="E21" s="115"/>
      <c r="F21"/>
      <c r="G21"/>
      <c r="H21"/>
      <c r="I21"/>
      <c r="J21" s="115"/>
      <c r="K21" s="115"/>
      <c r="L21" s="115"/>
      <c r="M21" s="115"/>
      <c r="N21" s="115"/>
    </row>
    <row r="22" spans="1:14" x14ac:dyDescent="0.25">
      <c r="A22" s="94">
        <f t="shared" si="0"/>
        <v>6</v>
      </c>
      <c r="B22" s="108" t="s">
        <v>153</v>
      </c>
      <c r="C22" s="103"/>
      <c r="D22" s="98"/>
      <c r="E22" s="115"/>
      <c r="F22"/>
      <c r="G22"/>
      <c r="H22"/>
      <c r="I22"/>
      <c r="J22" s="115"/>
      <c r="K22" s="115"/>
      <c r="L22" s="115"/>
      <c r="M22" s="115"/>
      <c r="N22" s="115"/>
    </row>
    <row r="23" spans="1:14" ht="16.95" customHeight="1" x14ac:dyDescent="0.25">
      <c r="A23" s="94">
        <f t="shared" si="0"/>
        <v>7</v>
      </c>
      <c r="B23" s="99"/>
      <c r="C23" s="103"/>
      <c r="D23" s="98"/>
      <c r="E23" s="115"/>
      <c r="F23"/>
      <c r="G23"/>
      <c r="H23"/>
      <c r="I23"/>
      <c r="J23" s="115"/>
      <c r="K23" s="115"/>
      <c r="L23" s="115"/>
      <c r="M23" s="115"/>
      <c r="N23" s="115"/>
    </row>
    <row r="24" spans="1:14" ht="16.2" customHeight="1" x14ac:dyDescent="0.25">
      <c r="A24" s="94">
        <f t="shared" si="0"/>
        <v>8</v>
      </c>
      <c r="B24" s="110" t="s">
        <v>157</v>
      </c>
      <c r="C24" s="103">
        <f>'JKR-3 E'!I58</f>
        <v>-2570427.2394430283</v>
      </c>
      <c r="D24" s="98"/>
      <c r="E24" s="115"/>
      <c r="F24"/>
      <c r="G24"/>
      <c r="H24"/>
      <c r="I24"/>
      <c r="J24" s="115"/>
      <c r="K24" s="115"/>
      <c r="L24" s="115"/>
      <c r="M24" s="115"/>
      <c r="N24" s="115"/>
    </row>
    <row r="25" spans="1:14" ht="15.6" customHeight="1" x14ac:dyDescent="0.25">
      <c r="A25" s="94">
        <f t="shared" si="0"/>
        <v>9</v>
      </c>
      <c r="B25" s="110" t="s">
        <v>126</v>
      </c>
      <c r="C25" s="113"/>
      <c r="D25" s="111">
        <f>C24/5</f>
        <v>-514085.44788860565</v>
      </c>
      <c r="E25" s="116"/>
      <c r="F25"/>
      <c r="G25"/>
      <c r="H25"/>
      <c r="I25"/>
      <c r="J25" s="115"/>
      <c r="K25" s="115"/>
      <c r="L25" s="115"/>
      <c r="M25" s="115"/>
      <c r="N25" s="115"/>
    </row>
    <row r="26" spans="1:14" x14ac:dyDescent="0.25">
      <c r="A26" s="94">
        <f t="shared" si="0"/>
        <v>10</v>
      </c>
      <c r="B26" s="102"/>
      <c r="C26" s="103"/>
      <c r="D26" s="97"/>
      <c r="E26" s="117"/>
      <c r="F26"/>
      <c r="G26"/>
      <c r="H26"/>
      <c r="I26"/>
      <c r="J26" s="115"/>
      <c r="K26" s="115"/>
      <c r="L26" s="115"/>
      <c r="M26" s="115"/>
      <c r="N26" s="115"/>
    </row>
    <row r="27" spans="1:14" x14ac:dyDescent="0.25">
      <c r="A27" s="94">
        <f t="shared" si="0"/>
        <v>11</v>
      </c>
      <c r="B27" s="101" t="s">
        <v>127</v>
      </c>
      <c r="C27"/>
      <c r="D27" s="98">
        <f>SUM(D20:D26)</f>
        <v>1423784.9881113945</v>
      </c>
      <c r="E27" s="117"/>
      <c r="F27"/>
      <c r="G27"/>
      <c r="H27"/>
      <c r="I27"/>
      <c r="J27" s="115"/>
      <c r="K27" s="115"/>
      <c r="L27" s="115"/>
      <c r="M27" s="115"/>
      <c r="N27" s="115"/>
    </row>
    <row r="28" spans="1:14" x14ac:dyDescent="0.25">
      <c r="A28" s="94">
        <f t="shared" si="0"/>
        <v>12</v>
      </c>
      <c r="B28" s="101"/>
      <c r="C28"/>
      <c r="D28" s="98"/>
      <c r="E28" s="96"/>
      <c r="F28"/>
      <c r="G28"/>
      <c r="H28"/>
      <c r="I28"/>
    </row>
    <row r="29" spans="1:14" s="321" customFormat="1" ht="15" customHeight="1" x14ac:dyDescent="0.25">
      <c r="A29" s="94">
        <f t="shared" si="0"/>
        <v>13</v>
      </c>
      <c r="B29" s="112" t="s">
        <v>173</v>
      </c>
      <c r="C29" s="104"/>
      <c r="D29" s="96">
        <f>-D27*21%</f>
        <v>-298994.84750339284</v>
      </c>
      <c r="E29" s="96"/>
      <c r="F29" s="320"/>
      <c r="G29" s="320"/>
      <c r="H29" s="320"/>
      <c r="I29" s="320"/>
    </row>
    <row r="30" spans="1:14" s="321" customFormat="1" x14ac:dyDescent="0.25">
      <c r="A30" s="94">
        <f t="shared" si="0"/>
        <v>14</v>
      </c>
      <c r="B30" s="105"/>
      <c r="C30" s="106"/>
      <c r="D30" s="96"/>
      <c r="E30" s="96"/>
      <c r="F30" s="320"/>
      <c r="G30" s="320"/>
      <c r="H30" s="320"/>
      <c r="I30" s="320"/>
    </row>
    <row r="31" spans="1:14" s="321" customFormat="1" ht="17.399999999999999" customHeight="1" thickBot="1" x14ac:dyDescent="0.3">
      <c r="A31" s="94">
        <f t="shared" si="0"/>
        <v>15</v>
      </c>
      <c r="B31" s="105" t="s">
        <v>116</v>
      </c>
      <c r="C31" s="106"/>
      <c r="D31" s="322">
        <f>-D27-D29</f>
        <v>-1124790.1406080015</v>
      </c>
      <c r="E31" s="96"/>
      <c r="F31" s="320"/>
      <c r="G31" s="320"/>
      <c r="H31" s="320"/>
      <c r="I31" s="320"/>
    </row>
    <row r="32" spans="1:14" ht="17.399999999999999" customHeight="1" thickTop="1" x14ac:dyDescent="0.3">
      <c r="A32" s="94"/>
      <c r="B32" s="105"/>
      <c r="C32" s="106"/>
      <c r="D32" s="319"/>
      <c r="E32" s="96"/>
      <c r="F32"/>
      <c r="G32"/>
      <c r="H32"/>
      <c r="I32"/>
    </row>
    <row r="33" spans="1:9" x14ac:dyDescent="0.25">
      <c r="A33" s="94"/>
      <c r="B33"/>
      <c r="C33"/>
      <c r="D33"/>
      <c r="E33"/>
      <c r="F33"/>
      <c r="G33"/>
      <c r="H33"/>
      <c r="I33"/>
    </row>
    <row r="34" spans="1:9" x14ac:dyDescent="0.25">
      <c r="B34"/>
      <c r="C34"/>
      <c r="D34"/>
      <c r="E34"/>
      <c r="F34"/>
      <c r="G34"/>
      <c r="H34"/>
      <c r="I34"/>
    </row>
    <row r="35" spans="1:9" x14ac:dyDescent="0.25">
      <c r="C35" s="107"/>
      <c r="F35"/>
      <c r="G35"/>
      <c r="H35"/>
      <c r="I35"/>
    </row>
    <row r="36" spans="1:9" x14ac:dyDescent="0.25">
      <c r="C36" s="107"/>
    </row>
    <row r="37" spans="1:9" x14ac:dyDescent="0.25">
      <c r="C37" s="107"/>
    </row>
    <row r="38" spans="1:9" x14ac:dyDescent="0.25">
      <c r="C38" s="107"/>
    </row>
    <row r="39" spans="1:9" x14ac:dyDescent="0.25">
      <c r="C39" s="107"/>
    </row>
    <row r="40" spans="1:9" x14ac:dyDescent="0.25">
      <c r="C40" s="107"/>
    </row>
    <row r="41" spans="1:9" x14ac:dyDescent="0.25">
      <c r="C41" s="107"/>
    </row>
    <row r="42" spans="1:9" x14ac:dyDescent="0.25">
      <c r="C42" s="107"/>
    </row>
    <row r="43" spans="1:9" x14ac:dyDescent="0.25">
      <c r="C43" s="107"/>
    </row>
    <row r="44" spans="1:9" x14ac:dyDescent="0.25">
      <c r="C44" s="107"/>
    </row>
    <row r="45" spans="1:9" x14ac:dyDescent="0.25">
      <c r="C45" s="107"/>
    </row>
    <row r="46" spans="1:9" x14ac:dyDescent="0.25">
      <c r="C46" s="107"/>
    </row>
    <row r="47" spans="1:9" x14ac:dyDescent="0.25">
      <c r="C47" s="107"/>
    </row>
    <row r="48" spans="1:9" x14ac:dyDescent="0.25">
      <c r="C48" s="107"/>
    </row>
    <row r="49" spans="3:3" x14ac:dyDescent="0.25">
      <c r="C49" s="107"/>
    </row>
    <row r="50" spans="3:3" x14ac:dyDescent="0.25">
      <c r="C50" s="107"/>
    </row>
    <row r="51" spans="3:3" x14ac:dyDescent="0.25">
      <c r="C51" s="107"/>
    </row>
    <row r="52" spans="3:3" x14ac:dyDescent="0.25">
      <c r="C52" s="107"/>
    </row>
    <row r="53" spans="3:3" x14ac:dyDescent="0.25">
      <c r="C53" s="107"/>
    </row>
    <row r="54" spans="3:3" x14ac:dyDescent="0.25">
      <c r="C54" s="107"/>
    </row>
    <row r="55" spans="3:3" x14ac:dyDescent="0.25">
      <c r="C55" s="107"/>
    </row>
    <row r="56" spans="3:3" x14ac:dyDescent="0.25">
      <c r="C56" s="107"/>
    </row>
    <row r="57" spans="3:3" x14ac:dyDescent="0.25">
      <c r="C57" s="107"/>
    </row>
    <row r="58" spans="3:3" x14ac:dyDescent="0.25">
      <c r="C58" s="107"/>
    </row>
    <row r="59" spans="3:3" x14ac:dyDescent="0.25">
      <c r="C59" s="107"/>
    </row>
    <row r="60" spans="3:3" x14ac:dyDescent="0.25">
      <c r="C60" s="107"/>
    </row>
    <row r="61" spans="3:3" x14ac:dyDescent="0.25">
      <c r="C61" s="107"/>
    </row>
    <row r="62" spans="3:3" x14ac:dyDescent="0.25">
      <c r="C62" s="107"/>
    </row>
    <row r="63" spans="3:3" x14ac:dyDescent="0.25">
      <c r="C63" s="107"/>
    </row>
    <row r="64" spans="3:3" x14ac:dyDescent="0.25">
      <c r="C64" s="107"/>
    </row>
    <row r="65" spans="3:3" x14ac:dyDescent="0.25">
      <c r="C65" s="107"/>
    </row>
    <row r="66" spans="3:3" x14ac:dyDescent="0.25">
      <c r="C66" s="107"/>
    </row>
    <row r="67" spans="3:3" x14ac:dyDescent="0.25">
      <c r="C67" s="107"/>
    </row>
    <row r="68" spans="3:3" x14ac:dyDescent="0.25">
      <c r="C68" s="107"/>
    </row>
    <row r="69" spans="3:3" x14ac:dyDescent="0.25">
      <c r="C69" s="107"/>
    </row>
    <row r="70" spans="3:3" x14ac:dyDescent="0.25">
      <c r="C70" s="107"/>
    </row>
    <row r="71" spans="3:3" x14ac:dyDescent="0.25">
      <c r="C71" s="107"/>
    </row>
    <row r="72" spans="3:3" x14ac:dyDescent="0.25">
      <c r="C72" s="107"/>
    </row>
    <row r="73" spans="3:3" x14ac:dyDescent="0.25">
      <c r="C73" s="107"/>
    </row>
    <row r="74" spans="3:3" x14ac:dyDescent="0.25">
      <c r="C74" s="107"/>
    </row>
    <row r="75" spans="3:3" x14ac:dyDescent="0.25">
      <c r="C75" s="107"/>
    </row>
    <row r="76" spans="3:3" x14ac:dyDescent="0.25">
      <c r="C76" s="107"/>
    </row>
    <row r="77" spans="3:3" x14ac:dyDescent="0.25">
      <c r="C77" s="107"/>
    </row>
    <row r="78" spans="3:3" x14ac:dyDescent="0.25">
      <c r="C78" s="107"/>
    </row>
    <row r="79" spans="3:3" x14ac:dyDescent="0.25">
      <c r="C79" s="107"/>
    </row>
    <row r="80" spans="3:3" x14ac:dyDescent="0.25">
      <c r="C80" s="107"/>
    </row>
    <row r="81" spans="3:3" x14ac:dyDescent="0.25">
      <c r="C81" s="107"/>
    </row>
    <row r="82" spans="3:3" x14ac:dyDescent="0.25">
      <c r="C82" s="107"/>
    </row>
    <row r="83" spans="3:3" x14ac:dyDescent="0.25">
      <c r="C83" s="107"/>
    </row>
    <row r="84" spans="3:3" x14ac:dyDescent="0.25">
      <c r="C84" s="107"/>
    </row>
    <row r="85" spans="3:3" x14ac:dyDescent="0.25">
      <c r="C85" s="107"/>
    </row>
    <row r="86" spans="3:3" x14ac:dyDescent="0.25">
      <c r="C86" s="107"/>
    </row>
    <row r="87" spans="3:3" x14ac:dyDescent="0.25">
      <c r="C87" s="107"/>
    </row>
    <row r="88" spans="3:3" x14ac:dyDescent="0.25">
      <c r="C88" s="107"/>
    </row>
    <row r="89" spans="3:3" x14ac:dyDescent="0.25">
      <c r="C89" s="107"/>
    </row>
    <row r="90" spans="3:3" x14ac:dyDescent="0.25">
      <c r="C90" s="107"/>
    </row>
    <row r="91" spans="3:3" x14ac:dyDescent="0.25">
      <c r="C91" s="107"/>
    </row>
    <row r="92" spans="3:3" x14ac:dyDescent="0.25">
      <c r="C92" s="107"/>
    </row>
    <row r="93" spans="3:3" x14ac:dyDescent="0.25">
      <c r="C93" s="107"/>
    </row>
    <row r="94" spans="3:3" x14ac:dyDescent="0.25">
      <c r="C94" s="107"/>
    </row>
    <row r="95" spans="3:3" x14ac:dyDescent="0.25">
      <c r="C95" s="107"/>
    </row>
    <row r="96" spans="3:3" x14ac:dyDescent="0.25">
      <c r="C96" s="107"/>
    </row>
    <row r="97" spans="3:3" x14ac:dyDescent="0.25">
      <c r="C97" s="107"/>
    </row>
    <row r="98" spans="3:3" x14ac:dyDescent="0.25">
      <c r="C98" s="107"/>
    </row>
    <row r="99" spans="3:3" x14ac:dyDescent="0.25">
      <c r="C99" s="107"/>
    </row>
    <row r="100" spans="3:3" x14ac:dyDescent="0.25">
      <c r="C100" s="107"/>
    </row>
    <row r="101" spans="3:3" x14ac:dyDescent="0.25">
      <c r="C101" s="107"/>
    </row>
    <row r="102" spans="3:3" x14ac:dyDescent="0.25">
      <c r="C102" s="107"/>
    </row>
    <row r="103" spans="3:3" x14ac:dyDescent="0.25">
      <c r="C103" s="107"/>
    </row>
    <row r="104" spans="3:3" x14ac:dyDescent="0.25">
      <c r="C104" s="107"/>
    </row>
    <row r="105" spans="3:3" x14ac:dyDescent="0.25">
      <c r="C105" s="107"/>
    </row>
    <row r="106" spans="3:3" x14ac:dyDescent="0.25">
      <c r="C106" s="107"/>
    </row>
    <row r="107" spans="3:3" x14ac:dyDescent="0.25">
      <c r="C107" s="107"/>
    </row>
    <row r="108" spans="3:3" x14ac:dyDescent="0.25">
      <c r="C108" s="107"/>
    </row>
    <row r="109" spans="3:3" x14ac:dyDescent="0.25">
      <c r="C109" s="107"/>
    </row>
    <row r="110" spans="3:3" x14ac:dyDescent="0.25">
      <c r="C110" s="107"/>
    </row>
    <row r="111" spans="3:3" x14ac:dyDescent="0.25">
      <c r="C111" s="107"/>
    </row>
    <row r="112" spans="3:3" x14ac:dyDescent="0.25">
      <c r="C112" s="107"/>
    </row>
    <row r="113" spans="3:3" x14ac:dyDescent="0.25">
      <c r="C113" s="107"/>
    </row>
    <row r="114" spans="3:3" x14ac:dyDescent="0.25">
      <c r="C114" s="107"/>
    </row>
    <row r="115" spans="3:3" x14ac:dyDescent="0.25">
      <c r="C115" s="107"/>
    </row>
    <row r="116" spans="3:3" x14ac:dyDescent="0.25">
      <c r="C116" s="107"/>
    </row>
  </sheetData>
  <pageMargins left="0.53" right="0.54" top="1" bottom="1" header="0.48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132"/>
  <sheetViews>
    <sheetView topLeftCell="A10" zoomScaleNormal="100" workbookViewId="0">
      <selection activeCell="G29" sqref="G29"/>
    </sheetView>
  </sheetViews>
  <sheetFormatPr defaultRowHeight="13.2" x14ac:dyDescent="0.25"/>
  <cols>
    <col min="1" max="1" width="5.44140625" style="80" bestFit="1" customWidth="1"/>
    <col min="2" max="2" width="72.44140625" style="80" bestFit="1" customWidth="1"/>
    <col min="3" max="3" width="16.44140625" style="80" bestFit="1" customWidth="1"/>
    <col min="4" max="4" width="12.77734375" style="80" customWidth="1"/>
    <col min="5" max="5" width="8.88671875" style="80"/>
    <col min="6" max="6" width="4.33203125" style="80" customWidth="1"/>
    <col min="7" max="7" width="19.44140625" style="80" customWidth="1"/>
    <col min="8" max="8" width="15.33203125" style="80" bestFit="1" customWidth="1"/>
    <col min="9" max="10" width="11.21875" style="80" bestFit="1" customWidth="1"/>
    <col min="11" max="253" width="8.88671875" style="80"/>
    <col min="254" max="254" width="5.44140625" style="80" bestFit="1" customWidth="1"/>
    <col min="255" max="255" width="69.44140625" style="80" customWidth="1"/>
    <col min="256" max="256" width="12.88671875" style="80" bestFit="1" customWidth="1"/>
    <col min="257" max="257" width="13.109375" style="80" customWidth="1"/>
    <col min="258" max="258" width="12.6640625" style="80" customWidth="1"/>
    <col min="259" max="259" width="13.44140625" style="80" customWidth="1"/>
    <col min="260" max="509" width="8.88671875" style="80"/>
    <col min="510" max="510" width="5.44140625" style="80" bestFit="1" customWidth="1"/>
    <col min="511" max="511" width="69.44140625" style="80" customWidth="1"/>
    <col min="512" max="512" width="12.88671875" style="80" bestFit="1" customWidth="1"/>
    <col min="513" max="513" width="13.109375" style="80" customWidth="1"/>
    <col min="514" max="514" width="12.6640625" style="80" customWidth="1"/>
    <col min="515" max="515" width="13.44140625" style="80" customWidth="1"/>
    <col min="516" max="765" width="8.88671875" style="80"/>
    <col min="766" max="766" width="5.44140625" style="80" bestFit="1" customWidth="1"/>
    <col min="767" max="767" width="69.44140625" style="80" customWidth="1"/>
    <col min="768" max="768" width="12.88671875" style="80" bestFit="1" customWidth="1"/>
    <col min="769" max="769" width="13.109375" style="80" customWidth="1"/>
    <col min="770" max="770" width="12.6640625" style="80" customWidth="1"/>
    <col min="771" max="771" width="13.44140625" style="80" customWidth="1"/>
    <col min="772" max="1021" width="8.88671875" style="80"/>
    <col min="1022" max="1022" width="5.44140625" style="80" bestFit="1" customWidth="1"/>
    <col min="1023" max="1023" width="69.44140625" style="80" customWidth="1"/>
    <col min="1024" max="1024" width="12.88671875" style="80" bestFit="1" customWidth="1"/>
    <col min="1025" max="1025" width="13.109375" style="80" customWidth="1"/>
    <col min="1026" max="1026" width="12.6640625" style="80" customWidth="1"/>
    <col min="1027" max="1027" width="13.44140625" style="80" customWidth="1"/>
    <col min="1028" max="1277" width="8.88671875" style="80"/>
    <col min="1278" max="1278" width="5.44140625" style="80" bestFit="1" customWidth="1"/>
    <col min="1279" max="1279" width="69.44140625" style="80" customWidth="1"/>
    <col min="1280" max="1280" width="12.88671875" style="80" bestFit="1" customWidth="1"/>
    <col min="1281" max="1281" width="13.109375" style="80" customWidth="1"/>
    <col min="1282" max="1282" width="12.6640625" style="80" customWidth="1"/>
    <col min="1283" max="1283" width="13.44140625" style="80" customWidth="1"/>
    <col min="1284" max="1533" width="8.88671875" style="80"/>
    <col min="1534" max="1534" width="5.44140625" style="80" bestFit="1" customWidth="1"/>
    <col min="1535" max="1535" width="69.44140625" style="80" customWidth="1"/>
    <col min="1536" max="1536" width="12.88671875" style="80" bestFit="1" customWidth="1"/>
    <col min="1537" max="1537" width="13.109375" style="80" customWidth="1"/>
    <col min="1538" max="1538" width="12.6640625" style="80" customWidth="1"/>
    <col min="1539" max="1539" width="13.44140625" style="80" customWidth="1"/>
    <col min="1540" max="1789" width="8.88671875" style="80"/>
    <col min="1790" max="1790" width="5.44140625" style="80" bestFit="1" customWidth="1"/>
    <col min="1791" max="1791" width="69.44140625" style="80" customWidth="1"/>
    <col min="1792" max="1792" width="12.88671875" style="80" bestFit="1" customWidth="1"/>
    <col min="1793" max="1793" width="13.109375" style="80" customWidth="1"/>
    <col min="1794" max="1794" width="12.6640625" style="80" customWidth="1"/>
    <col min="1795" max="1795" width="13.44140625" style="80" customWidth="1"/>
    <col min="1796" max="2045" width="8.88671875" style="80"/>
    <col min="2046" max="2046" width="5.44140625" style="80" bestFit="1" customWidth="1"/>
    <col min="2047" max="2047" width="69.44140625" style="80" customWidth="1"/>
    <col min="2048" max="2048" width="12.88671875" style="80" bestFit="1" customWidth="1"/>
    <col min="2049" max="2049" width="13.109375" style="80" customWidth="1"/>
    <col min="2050" max="2050" width="12.6640625" style="80" customWidth="1"/>
    <col min="2051" max="2051" width="13.44140625" style="80" customWidth="1"/>
    <col min="2052" max="2301" width="8.88671875" style="80"/>
    <col min="2302" max="2302" width="5.44140625" style="80" bestFit="1" customWidth="1"/>
    <col min="2303" max="2303" width="69.44140625" style="80" customWidth="1"/>
    <col min="2304" max="2304" width="12.88671875" style="80" bestFit="1" customWidth="1"/>
    <col min="2305" max="2305" width="13.109375" style="80" customWidth="1"/>
    <col min="2306" max="2306" width="12.6640625" style="80" customWidth="1"/>
    <col min="2307" max="2307" width="13.44140625" style="80" customWidth="1"/>
    <col min="2308" max="2557" width="8.88671875" style="80"/>
    <col min="2558" max="2558" width="5.44140625" style="80" bestFit="1" customWidth="1"/>
    <col min="2559" max="2559" width="69.44140625" style="80" customWidth="1"/>
    <col min="2560" max="2560" width="12.88671875" style="80" bestFit="1" customWidth="1"/>
    <col min="2561" max="2561" width="13.109375" style="80" customWidth="1"/>
    <col min="2562" max="2562" width="12.6640625" style="80" customWidth="1"/>
    <col min="2563" max="2563" width="13.44140625" style="80" customWidth="1"/>
    <col min="2564" max="2813" width="8.88671875" style="80"/>
    <col min="2814" max="2814" width="5.44140625" style="80" bestFit="1" customWidth="1"/>
    <col min="2815" max="2815" width="69.44140625" style="80" customWidth="1"/>
    <col min="2816" max="2816" width="12.88671875" style="80" bestFit="1" customWidth="1"/>
    <col min="2817" max="2817" width="13.109375" style="80" customWidth="1"/>
    <col min="2818" max="2818" width="12.6640625" style="80" customWidth="1"/>
    <col min="2819" max="2819" width="13.44140625" style="80" customWidth="1"/>
    <col min="2820" max="3069" width="8.88671875" style="80"/>
    <col min="3070" max="3070" width="5.44140625" style="80" bestFit="1" customWidth="1"/>
    <col min="3071" max="3071" width="69.44140625" style="80" customWidth="1"/>
    <col min="3072" max="3072" width="12.88671875" style="80" bestFit="1" customWidth="1"/>
    <col min="3073" max="3073" width="13.109375" style="80" customWidth="1"/>
    <col min="3074" max="3074" width="12.6640625" style="80" customWidth="1"/>
    <col min="3075" max="3075" width="13.44140625" style="80" customWidth="1"/>
    <col min="3076" max="3325" width="8.88671875" style="80"/>
    <col min="3326" max="3326" width="5.44140625" style="80" bestFit="1" customWidth="1"/>
    <col min="3327" max="3327" width="69.44140625" style="80" customWidth="1"/>
    <col min="3328" max="3328" width="12.88671875" style="80" bestFit="1" customWidth="1"/>
    <col min="3329" max="3329" width="13.109375" style="80" customWidth="1"/>
    <col min="3330" max="3330" width="12.6640625" style="80" customWidth="1"/>
    <col min="3331" max="3331" width="13.44140625" style="80" customWidth="1"/>
    <col min="3332" max="3581" width="8.88671875" style="80"/>
    <col min="3582" max="3582" width="5.44140625" style="80" bestFit="1" customWidth="1"/>
    <col min="3583" max="3583" width="69.44140625" style="80" customWidth="1"/>
    <col min="3584" max="3584" width="12.88671875" style="80" bestFit="1" customWidth="1"/>
    <col min="3585" max="3585" width="13.109375" style="80" customWidth="1"/>
    <col min="3586" max="3586" width="12.6640625" style="80" customWidth="1"/>
    <col min="3587" max="3587" width="13.44140625" style="80" customWidth="1"/>
    <col min="3588" max="3837" width="8.88671875" style="80"/>
    <col min="3838" max="3838" width="5.44140625" style="80" bestFit="1" customWidth="1"/>
    <col min="3839" max="3839" width="69.44140625" style="80" customWidth="1"/>
    <col min="3840" max="3840" width="12.88671875" style="80" bestFit="1" customWidth="1"/>
    <col min="3841" max="3841" width="13.109375" style="80" customWidth="1"/>
    <col min="3842" max="3842" width="12.6640625" style="80" customWidth="1"/>
    <col min="3843" max="3843" width="13.44140625" style="80" customWidth="1"/>
    <col min="3844" max="4093" width="8.88671875" style="80"/>
    <col min="4094" max="4094" width="5.44140625" style="80" bestFit="1" customWidth="1"/>
    <col min="4095" max="4095" width="69.44140625" style="80" customWidth="1"/>
    <col min="4096" max="4096" width="12.88671875" style="80" bestFit="1" customWidth="1"/>
    <col min="4097" max="4097" width="13.109375" style="80" customWidth="1"/>
    <col min="4098" max="4098" width="12.6640625" style="80" customWidth="1"/>
    <col min="4099" max="4099" width="13.44140625" style="80" customWidth="1"/>
    <col min="4100" max="4349" width="8.88671875" style="80"/>
    <col min="4350" max="4350" width="5.44140625" style="80" bestFit="1" customWidth="1"/>
    <col min="4351" max="4351" width="69.44140625" style="80" customWidth="1"/>
    <col min="4352" max="4352" width="12.88671875" style="80" bestFit="1" customWidth="1"/>
    <col min="4353" max="4353" width="13.109375" style="80" customWidth="1"/>
    <col min="4354" max="4354" width="12.6640625" style="80" customWidth="1"/>
    <col min="4355" max="4355" width="13.44140625" style="80" customWidth="1"/>
    <col min="4356" max="4605" width="8.88671875" style="80"/>
    <col min="4606" max="4606" width="5.44140625" style="80" bestFit="1" customWidth="1"/>
    <col min="4607" max="4607" width="69.44140625" style="80" customWidth="1"/>
    <col min="4608" max="4608" width="12.88671875" style="80" bestFit="1" customWidth="1"/>
    <col min="4609" max="4609" width="13.109375" style="80" customWidth="1"/>
    <col min="4610" max="4610" width="12.6640625" style="80" customWidth="1"/>
    <col min="4611" max="4611" width="13.44140625" style="80" customWidth="1"/>
    <col min="4612" max="4861" width="8.88671875" style="80"/>
    <col min="4862" max="4862" width="5.44140625" style="80" bestFit="1" customWidth="1"/>
    <col min="4863" max="4863" width="69.44140625" style="80" customWidth="1"/>
    <col min="4864" max="4864" width="12.88671875" style="80" bestFit="1" customWidth="1"/>
    <col min="4865" max="4865" width="13.109375" style="80" customWidth="1"/>
    <col min="4866" max="4866" width="12.6640625" style="80" customWidth="1"/>
    <col min="4867" max="4867" width="13.44140625" style="80" customWidth="1"/>
    <col min="4868" max="5117" width="8.88671875" style="80"/>
    <col min="5118" max="5118" width="5.44140625" style="80" bestFit="1" customWidth="1"/>
    <col min="5119" max="5119" width="69.44140625" style="80" customWidth="1"/>
    <col min="5120" max="5120" width="12.88671875" style="80" bestFit="1" customWidth="1"/>
    <col min="5121" max="5121" width="13.109375" style="80" customWidth="1"/>
    <col min="5122" max="5122" width="12.6640625" style="80" customWidth="1"/>
    <col min="5123" max="5123" width="13.44140625" style="80" customWidth="1"/>
    <col min="5124" max="5373" width="8.88671875" style="80"/>
    <col min="5374" max="5374" width="5.44140625" style="80" bestFit="1" customWidth="1"/>
    <col min="5375" max="5375" width="69.44140625" style="80" customWidth="1"/>
    <col min="5376" max="5376" width="12.88671875" style="80" bestFit="1" customWidth="1"/>
    <col min="5377" max="5377" width="13.109375" style="80" customWidth="1"/>
    <col min="5378" max="5378" width="12.6640625" style="80" customWidth="1"/>
    <col min="5379" max="5379" width="13.44140625" style="80" customWidth="1"/>
    <col min="5380" max="5629" width="8.88671875" style="80"/>
    <col min="5630" max="5630" width="5.44140625" style="80" bestFit="1" customWidth="1"/>
    <col min="5631" max="5631" width="69.44140625" style="80" customWidth="1"/>
    <col min="5632" max="5632" width="12.88671875" style="80" bestFit="1" customWidth="1"/>
    <col min="5633" max="5633" width="13.109375" style="80" customWidth="1"/>
    <col min="5634" max="5634" width="12.6640625" style="80" customWidth="1"/>
    <col min="5635" max="5635" width="13.44140625" style="80" customWidth="1"/>
    <col min="5636" max="5885" width="8.88671875" style="80"/>
    <col min="5886" max="5886" width="5.44140625" style="80" bestFit="1" customWidth="1"/>
    <col min="5887" max="5887" width="69.44140625" style="80" customWidth="1"/>
    <col min="5888" max="5888" width="12.88671875" style="80" bestFit="1" customWidth="1"/>
    <col min="5889" max="5889" width="13.109375" style="80" customWidth="1"/>
    <col min="5890" max="5890" width="12.6640625" style="80" customWidth="1"/>
    <col min="5891" max="5891" width="13.44140625" style="80" customWidth="1"/>
    <col min="5892" max="6141" width="8.88671875" style="80"/>
    <col min="6142" max="6142" width="5.44140625" style="80" bestFit="1" customWidth="1"/>
    <col min="6143" max="6143" width="69.44140625" style="80" customWidth="1"/>
    <col min="6144" max="6144" width="12.88671875" style="80" bestFit="1" customWidth="1"/>
    <col min="6145" max="6145" width="13.109375" style="80" customWidth="1"/>
    <col min="6146" max="6146" width="12.6640625" style="80" customWidth="1"/>
    <col min="6147" max="6147" width="13.44140625" style="80" customWidth="1"/>
    <col min="6148" max="6397" width="8.88671875" style="80"/>
    <col min="6398" max="6398" width="5.44140625" style="80" bestFit="1" customWidth="1"/>
    <col min="6399" max="6399" width="69.44140625" style="80" customWidth="1"/>
    <col min="6400" max="6400" width="12.88671875" style="80" bestFit="1" customWidth="1"/>
    <col min="6401" max="6401" width="13.109375" style="80" customWidth="1"/>
    <col min="6402" max="6402" width="12.6640625" style="80" customWidth="1"/>
    <col min="6403" max="6403" width="13.44140625" style="80" customWidth="1"/>
    <col min="6404" max="6653" width="8.88671875" style="80"/>
    <col min="6654" max="6654" width="5.44140625" style="80" bestFit="1" customWidth="1"/>
    <col min="6655" max="6655" width="69.44140625" style="80" customWidth="1"/>
    <col min="6656" max="6656" width="12.88671875" style="80" bestFit="1" customWidth="1"/>
    <col min="6657" max="6657" width="13.109375" style="80" customWidth="1"/>
    <col min="6658" max="6658" width="12.6640625" style="80" customWidth="1"/>
    <col min="6659" max="6659" width="13.44140625" style="80" customWidth="1"/>
    <col min="6660" max="6909" width="8.88671875" style="80"/>
    <col min="6910" max="6910" width="5.44140625" style="80" bestFit="1" customWidth="1"/>
    <col min="6911" max="6911" width="69.44140625" style="80" customWidth="1"/>
    <col min="6912" max="6912" width="12.88671875" style="80" bestFit="1" customWidth="1"/>
    <col min="6913" max="6913" width="13.109375" style="80" customWidth="1"/>
    <col min="6914" max="6914" width="12.6640625" style="80" customWidth="1"/>
    <col min="6915" max="6915" width="13.44140625" style="80" customWidth="1"/>
    <col min="6916" max="7165" width="8.88671875" style="80"/>
    <col min="7166" max="7166" width="5.44140625" style="80" bestFit="1" customWidth="1"/>
    <col min="7167" max="7167" width="69.44140625" style="80" customWidth="1"/>
    <col min="7168" max="7168" width="12.88671875" style="80" bestFit="1" customWidth="1"/>
    <col min="7169" max="7169" width="13.109375" style="80" customWidth="1"/>
    <col min="7170" max="7170" width="12.6640625" style="80" customWidth="1"/>
    <col min="7171" max="7171" width="13.44140625" style="80" customWidth="1"/>
    <col min="7172" max="7421" width="8.88671875" style="80"/>
    <col min="7422" max="7422" width="5.44140625" style="80" bestFit="1" customWidth="1"/>
    <col min="7423" max="7423" width="69.44140625" style="80" customWidth="1"/>
    <col min="7424" max="7424" width="12.88671875" style="80" bestFit="1" customWidth="1"/>
    <col min="7425" max="7425" width="13.109375" style="80" customWidth="1"/>
    <col min="7426" max="7426" width="12.6640625" style="80" customWidth="1"/>
    <col min="7427" max="7427" width="13.44140625" style="80" customWidth="1"/>
    <col min="7428" max="7677" width="8.88671875" style="80"/>
    <col min="7678" max="7678" width="5.44140625" style="80" bestFit="1" customWidth="1"/>
    <col min="7679" max="7679" width="69.44140625" style="80" customWidth="1"/>
    <col min="7680" max="7680" width="12.88671875" style="80" bestFit="1" customWidth="1"/>
    <col min="7681" max="7681" width="13.109375" style="80" customWidth="1"/>
    <col min="7682" max="7682" width="12.6640625" style="80" customWidth="1"/>
    <col min="7683" max="7683" width="13.44140625" style="80" customWidth="1"/>
    <col min="7684" max="7933" width="8.88671875" style="80"/>
    <col min="7934" max="7934" width="5.44140625" style="80" bestFit="1" customWidth="1"/>
    <col min="7935" max="7935" width="69.44140625" style="80" customWidth="1"/>
    <col min="7936" max="7936" width="12.88671875" style="80" bestFit="1" customWidth="1"/>
    <col min="7937" max="7937" width="13.109375" style="80" customWidth="1"/>
    <col min="7938" max="7938" width="12.6640625" style="80" customWidth="1"/>
    <col min="7939" max="7939" width="13.44140625" style="80" customWidth="1"/>
    <col min="7940" max="8189" width="8.88671875" style="80"/>
    <col min="8190" max="8190" width="5.44140625" style="80" bestFit="1" customWidth="1"/>
    <col min="8191" max="8191" width="69.44140625" style="80" customWidth="1"/>
    <col min="8192" max="8192" width="12.88671875" style="80" bestFit="1" customWidth="1"/>
    <col min="8193" max="8193" width="13.109375" style="80" customWidth="1"/>
    <col min="8194" max="8194" width="12.6640625" style="80" customWidth="1"/>
    <col min="8195" max="8195" width="13.44140625" style="80" customWidth="1"/>
    <col min="8196" max="8445" width="8.88671875" style="80"/>
    <col min="8446" max="8446" width="5.44140625" style="80" bestFit="1" customWidth="1"/>
    <col min="8447" max="8447" width="69.44140625" style="80" customWidth="1"/>
    <col min="8448" max="8448" width="12.88671875" style="80" bestFit="1" customWidth="1"/>
    <col min="8449" max="8449" width="13.109375" style="80" customWidth="1"/>
    <col min="8450" max="8450" width="12.6640625" style="80" customWidth="1"/>
    <col min="8451" max="8451" width="13.44140625" style="80" customWidth="1"/>
    <col min="8452" max="8701" width="8.88671875" style="80"/>
    <col min="8702" max="8702" width="5.44140625" style="80" bestFit="1" customWidth="1"/>
    <col min="8703" max="8703" width="69.44140625" style="80" customWidth="1"/>
    <col min="8704" max="8704" width="12.88671875" style="80" bestFit="1" customWidth="1"/>
    <col min="8705" max="8705" width="13.109375" style="80" customWidth="1"/>
    <col min="8706" max="8706" width="12.6640625" style="80" customWidth="1"/>
    <col min="8707" max="8707" width="13.44140625" style="80" customWidth="1"/>
    <col min="8708" max="8957" width="8.88671875" style="80"/>
    <col min="8958" max="8958" width="5.44140625" style="80" bestFit="1" customWidth="1"/>
    <col min="8959" max="8959" width="69.44140625" style="80" customWidth="1"/>
    <col min="8960" max="8960" width="12.88671875" style="80" bestFit="1" customWidth="1"/>
    <col min="8961" max="8961" width="13.109375" style="80" customWidth="1"/>
    <col min="8962" max="8962" width="12.6640625" style="80" customWidth="1"/>
    <col min="8963" max="8963" width="13.44140625" style="80" customWidth="1"/>
    <col min="8964" max="9213" width="8.88671875" style="80"/>
    <col min="9214" max="9214" width="5.44140625" style="80" bestFit="1" customWidth="1"/>
    <col min="9215" max="9215" width="69.44140625" style="80" customWidth="1"/>
    <col min="9216" max="9216" width="12.88671875" style="80" bestFit="1" customWidth="1"/>
    <col min="9217" max="9217" width="13.109375" style="80" customWidth="1"/>
    <col min="9218" max="9218" width="12.6640625" style="80" customWidth="1"/>
    <col min="9219" max="9219" width="13.44140625" style="80" customWidth="1"/>
    <col min="9220" max="9469" width="8.88671875" style="80"/>
    <col min="9470" max="9470" width="5.44140625" style="80" bestFit="1" customWidth="1"/>
    <col min="9471" max="9471" width="69.44140625" style="80" customWidth="1"/>
    <col min="9472" max="9472" width="12.88671875" style="80" bestFit="1" customWidth="1"/>
    <col min="9473" max="9473" width="13.109375" style="80" customWidth="1"/>
    <col min="9474" max="9474" width="12.6640625" style="80" customWidth="1"/>
    <col min="9475" max="9475" width="13.44140625" style="80" customWidth="1"/>
    <col min="9476" max="9725" width="8.88671875" style="80"/>
    <col min="9726" max="9726" width="5.44140625" style="80" bestFit="1" customWidth="1"/>
    <col min="9727" max="9727" width="69.44140625" style="80" customWidth="1"/>
    <col min="9728" max="9728" width="12.88671875" style="80" bestFit="1" customWidth="1"/>
    <col min="9729" max="9729" width="13.109375" style="80" customWidth="1"/>
    <col min="9730" max="9730" width="12.6640625" style="80" customWidth="1"/>
    <col min="9731" max="9731" width="13.44140625" style="80" customWidth="1"/>
    <col min="9732" max="9981" width="8.88671875" style="80"/>
    <col min="9982" max="9982" width="5.44140625" style="80" bestFit="1" customWidth="1"/>
    <col min="9983" max="9983" width="69.44140625" style="80" customWidth="1"/>
    <col min="9984" max="9984" width="12.88671875" style="80" bestFit="1" customWidth="1"/>
    <col min="9985" max="9985" width="13.109375" style="80" customWidth="1"/>
    <col min="9986" max="9986" width="12.6640625" style="80" customWidth="1"/>
    <col min="9987" max="9987" width="13.44140625" style="80" customWidth="1"/>
    <col min="9988" max="10237" width="8.88671875" style="80"/>
    <col min="10238" max="10238" width="5.44140625" style="80" bestFit="1" customWidth="1"/>
    <col min="10239" max="10239" width="69.44140625" style="80" customWidth="1"/>
    <col min="10240" max="10240" width="12.88671875" style="80" bestFit="1" customWidth="1"/>
    <col min="10241" max="10241" width="13.109375" style="80" customWidth="1"/>
    <col min="10242" max="10242" width="12.6640625" style="80" customWidth="1"/>
    <col min="10243" max="10243" width="13.44140625" style="80" customWidth="1"/>
    <col min="10244" max="10493" width="8.88671875" style="80"/>
    <col min="10494" max="10494" width="5.44140625" style="80" bestFit="1" customWidth="1"/>
    <col min="10495" max="10495" width="69.44140625" style="80" customWidth="1"/>
    <col min="10496" max="10496" width="12.88671875" style="80" bestFit="1" customWidth="1"/>
    <col min="10497" max="10497" width="13.109375" style="80" customWidth="1"/>
    <col min="10498" max="10498" width="12.6640625" style="80" customWidth="1"/>
    <col min="10499" max="10499" width="13.44140625" style="80" customWidth="1"/>
    <col min="10500" max="10749" width="8.88671875" style="80"/>
    <col min="10750" max="10750" width="5.44140625" style="80" bestFit="1" customWidth="1"/>
    <col min="10751" max="10751" width="69.44140625" style="80" customWidth="1"/>
    <col min="10752" max="10752" width="12.88671875" style="80" bestFit="1" customWidth="1"/>
    <col min="10753" max="10753" width="13.109375" style="80" customWidth="1"/>
    <col min="10754" max="10754" width="12.6640625" style="80" customWidth="1"/>
    <col min="10755" max="10755" width="13.44140625" style="80" customWidth="1"/>
    <col min="10756" max="11005" width="8.88671875" style="80"/>
    <col min="11006" max="11006" width="5.44140625" style="80" bestFit="1" customWidth="1"/>
    <col min="11007" max="11007" width="69.44140625" style="80" customWidth="1"/>
    <col min="11008" max="11008" width="12.88671875" style="80" bestFit="1" customWidth="1"/>
    <col min="11009" max="11009" width="13.109375" style="80" customWidth="1"/>
    <col min="11010" max="11010" width="12.6640625" style="80" customWidth="1"/>
    <col min="11011" max="11011" width="13.44140625" style="80" customWidth="1"/>
    <col min="11012" max="11261" width="8.88671875" style="80"/>
    <col min="11262" max="11262" width="5.44140625" style="80" bestFit="1" customWidth="1"/>
    <col min="11263" max="11263" width="69.44140625" style="80" customWidth="1"/>
    <col min="11264" max="11264" width="12.88671875" style="80" bestFit="1" customWidth="1"/>
    <col min="11265" max="11265" width="13.109375" style="80" customWidth="1"/>
    <col min="11266" max="11266" width="12.6640625" style="80" customWidth="1"/>
    <col min="11267" max="11267" width="13.44140625" style="80" customWidth="1"/>
    <col min="11268" max="11517" width="8.88671875" style="80"/>
    <col min="11518" max="11518" width="5.44140625" style="80" bestFit="1" customWidth="1"/>
    <col min="11519" max="11519" width="69.44140625" style="80" customWidth="1"/>
    <col min="11520" max="11520" width="12.88671875" style="80" bestFit="1" customWidth="1"/>
    <col min="11521" max="11521" width="13.109375" style="80" customWidth="1"/>
    <col min="11522" max="11522" width="12.6640625" style="80" customWidth="1"/>
    <col min="11523" max="11523" width="13.44140625" style="80" customWidth="1"/>
    <col min="11524" max="11773" width="8.88671875" style="80"/>
    <col min="11774" max="11774" width="5.44140625" style="80" bestFit="1" customWidth="1"/>
    <col min="11775" max="11775" width="69.44140625" style="80" customWidth="1"/>
    <col min="11776" max="11776" width="12.88671875" style="80" bestFit="1" customWidth="1"/>
    <col min="11777" max="11777" width="13.109375" style="80" customWidth="1"/>
    <col min="11778" max="11778" width="12.6640625" style="80" customWidth="1"/>
    <col min="11779" max="11779" width="13.44140625" style="80" customWidth="1"/>
    <col min="11780" max="12029" width="8.88671875" style="80"/>
    <col min="12030" max="12030" width="5.44140625" style="80" bestFit="1" customWidth="1"/>
    <col min="12031" max="12031" width="69.44140625" style="80" customWidth="1"/>
    <col min="12032" max="12032" width="12.88671875" style="80" bestFit="1" customWidth="1"/>
    <col min="12033" max="12033" width="13.109375" style="80" customWidth="1"/>
    <col min="12034" max="12034" width="12.6640625" style="80" customWidth="1"/>
    <col min="12035" max="12035" width="13.44140625" style="80" customWidth="1"/>
    <col min="12036" max="12285" width="8.88671875" style="80"/>
    <col min="12286" max="12286" width="5.44140625" style="80" bestFit="1" customWidth="1"/>
    <col min="12287" max="12287" width="69.44140625" style="80" customWidth="1"/>
    <col min="12288" max="12288" width="12.88671875" style="80" bestFit="1" customWidth="1"/>
    <col min="12289" max="12289" width="13.109375" style="80" customWidth="1"/>
    <col min="12290" max="12290" width="12.6640625" style="80" customWidth="1"/>
    <col min="12291" max="12291" width="13.44140625" style="80" customWidth="1"/>
    <col min="12292" max="12541" width="8.88671875" style="80"/>
    <col min="12542" max="12542" width="5.44140625" style="80" bestFit="1" customWidth="1"/>
    <col min="12543" max="12543" width="69.44140625" style="80" customWidth="1"/>
    <col min="12544" max="12544" width="12.88671875" style="80" bestFit="1" customWidth="1"/>
    <col min="12545" max="12545" width="13.109375" style="80" customWidth="1"/>
    <col min="12546" max="12546" width="12.6640625" style="80" customWidth="1"/>
    <col min="12547" max="12547" width="13.44140625" style="80" customWidth="1"/>
    <col min="12548" max="12797" width="8.88671875" style="80"/>
    <col min="12798" max="12798" width="5.44140625" style="80" bestFit="1" customWidth="1"/>
    <col min="12799" max="12799" width="69.44140625" style="80" customWidth="1"/>
    <col min="12800" max="12800" width="12.88671875" style="80" bestFit="1" customWidth="1"/>
    <col min="12801" max="12801" width="13.109375" style="80" customWidth="1"/>
    <col min="12802" max="12802" width="12.6640625" style="80" customWidth="1"/>
    <col min="12803" max="12803" width="13.44140625" style="80" customWidth="1"/>
    <col min="12804" max="13053" width="8.88671875" style="80"/>
    <col min="13054" max="13054" width="5.44140625" style="80" bestFit="1" customWidth="1"/>
    <col min="13055" max="13055" width="69.44140625" style="80" customWidth="1"/>
    <col min="13056" max="13056" width="12.88671875" style="80" bestFit="1" customWidth="1"/>
    <col min="13057" max="13057" width="13.109375" style="80" customWidth="1"/>
    <col min="13058" max="13058" width="12.6640625" style="80" customWidth="1"/>
    <col min="13059" max="13059" width="13.44140625" style="80" customWidth="1"/>
    <col min="13060" max="13309" width="8.88671875" style="80"/>
    <col min="13310" max="13310" width="5.44140625" style="80" bestFit="1" customWidth="1"/>
    <col min="13311" max="13311" width="69.44140625" style="80" customWidth="1"/>
    <col min="13312" max="13312" width="12.88671875" style="80" bestFit="1" customWidth="1"/>
    <col min="13313" max="13313" width="13.109375" style="80" customWidth="1"/>
    <col min="13314" max="13314" width="12.6640625" style="80" customWidth="1"/>
    <col min="13315" max="13315" width="13.44140625" style="80" customWidth="1"/>
    <col min="13316" max="13565" width="8.88671875" style="80"/>
    <col min="13566" max="13566" width="5.44140625" style="80" bestFit="1" customWidth="1"/>
    <col min="13567" max="13567" width="69.44140625" style="80" customWidth="1"/>
    <col min="13568" max="13568" width="12.88671875" style="80" bestFit="1" customWidth="1"/>
    <col min="13569" max="13569" width="13.109375" style="80" customWidth="1"/>
    <col min="13570" max="13570" width="12.6640625" style="80" customWidth="1"/>
    <col min="13571" max="13571" width="13.44140625" style="80" customWidth="1"/>
    <col min="13572" max="13821" width="8.88671875" style="80"/>
    <col min="13822" max="13822" width="5.44140625" style="80" bestFit="1" customWidth="1"/>
    <col min="13823" max="13823" width="69.44140625" style="80" customWidth="1"/>
    <col min="13824" max="13824" width="12.88671875" style="80" bestFit="1" customWidth="1"/>
    <col min="13825" max="13825" width="13.109375" style="80" customWidth="1"/>
    <col min="13826" max="13826" width="12.6640625" style="80" customWidth="1"/>
    <col min="13827" max="13827" width="13.44140625" style="80" customWidth="1"/>
    <col min="13828" max="14077" width="8.88671875" style="80"/>
    <col min="14078" max="14078" width="5.44140625" style="80" bestFit="1" customWidth="1"/>
    <col min="14079" max="14079" width="69.44140625" style="80" customWidth="1"/>
    <col min="14080" max="14080" width="12.88671875" style="80" bestFit="1" customWidth="1"/>
    <col min="14081" max="14081" width="13.109375" style="80" customWidth="1"/>
    <col min="14082" max="14082" width="12.6640625" style="80" customWidth="1"/>
    <col min="14083" max="14083" width="13.44140625" style="80" customWidth="1"/>
    <col min="14084" max="14333" width="8.88671875" style="80"/>
    <col min="14334" max="14334" width="5.44140625" style="80" bestFit="1" customWidth="1"/>
    <col min="14335" max="14335" width="69.44140625" style="80" customWidth="1"/>
    <col min="14336" max="14336" width="12.88671875" style="80" bestFit="1" customWidth="1"/>
    <col min="14337" max="14337" width="13.109375" style="80" customWidth="1"/>
    <col min="14338" max="14338" width="12.6640625" style="80" customWidth="1"/>
    <col min="14339" max="14339" width="13.44140625" style="80" customWidth="1"/>
    <col min="14340" max="14589" width="8.88671875" style="80"/>
    <col min="14590" max="14590" width="5.44140625" style="80" bestFit="1" customWidth="1"/>
    <col min="14591" max="14591" width="69.44140625" style="80" customWidth="1"/>
    <col min="14592" max="14592" width="12.88671875" style="80" bestFit="1" customWidth="1"/>
    <col min="14593" max="14593" width="13.109375" style="80" customWidth="1"/>
    <col min="14594" max="14594" width="12.6640625" style="80" customWidth="1"/>
    <col min="14595" max="14595" width="13.44140625" style="80" customWidth="1"/>
    <col min="14596" max="14845" width="8.88671875" style="80"/>
    <col min="14846" max="14846" width="5.44140625" style="80" bestFit="1" customWidth="1"/>
    <col min="14847" max="14847" width="69.44140625" style="80" customWidth="1"/>
    <col min="14848" max="14848" width="12.88671875" style="80" bestFit="1" customWidth="1"/>
    <col min="14849" max="14849" width="13.109375" style="80" customWidth="1"/>
    <col min="14850" max="14850" width="12.6640625" style="80" customWidth="1"/>
    <col min="14851" max="14851" width="13.44140625" style="80" customWidth="1"/>
    <col min="14852" max="15101" width="8.88671875" style="80"/>
    <col min="15102" max="15102" width="5.44140625" style="80" bestFit="1" customWidth="1"/>
    <col min="15103" max="15103" width="69.44140625" style="80" customWidth="1"/>
    <col min="15104" max="15104" width="12.88671875" style="80" bestFit="1" customWidth="1"/>
    <col min="15105" max="15105" width="13.109375" style="80" customWidth="1"/>
    <col min="15106" max="15106" width="12.6640625" style="80" customWidth="1"/>
    <col min="15107" max="15107" width="13.44140625" style="80" customWidth="1"/>
    <col min="15108" max="15357" width="8.88671875" style="80"/>
    <col min="15358" max="15358" width="5.44140625" style="80" bestFit="1" customWidth="1"/>
    <col min="15359" max="15359" width="69.44140625" style="80" customWidth="1"/>
    <col min="15360" max="15360" width="12.88671875" style="80" bestFit="1" customWidth="1"/>
    <col min="15361" max="15361" width="13.109375" style="80" customWidth="1"/>
    <col min="15362" max="15362" width="12.6640625" style="80" customWidth="1"/>
    <col min="15363" max="15363" width="13.44140625" style="80" customWidth="1"/>
    <col min="15364" max="15613" width="8.88671875" style="80"/>
    <col min="15614" max="15614" width="5.44140625" style="80" bestFit="1" customWidth="1"/>
    <col min="15615" max="15615" width="69.44140625" style="80" customWidth="1"/>
    <col min="15616" max="15616" width="12.88671875" style="80" bestFit="1" customWidth="1"/>
    <col min="15617" max="15617" width="13.109375" style="80" customWidth="1"/>
    <col min="15618" max="15618" width="12.6640625" style="80" customWidth="1"/>
    <col min="15619" max="15619" width="13.44140625" style="80" customWidth="1"/>
    <col min="15620" max="15869" width="8.88671875" style="80"/>
    <col min="15870" max="15870" width="5.44140625" style="80" bestFit="1" customWidth="1"/>
    <col min="15871" max="15871" width="69.44140625" style="80" customWidth="1"/>
    <col min="15872" max="15872" width="12.88671875" style="80" bestFit="1" customWidth="1"/>
    <col min="15873" max="15873" width="13.109375" style="80" customWidth="1"/>
    <col min="15874" max="15874" width="12.6640625" style="80" customWidth="1"/>
    <col min="15875" max="15875" width="13.44140625" style="80" customWidth="1"/>
    <col min="15876" max="16125" width="8.88671875" style="80"/>
    <col min="16126" max="16126" width="5.44140625" style="80" bestFit="1" customWidth="1"/>
    <col min="16127" max="16127" width="69.44140625" style="80" customWidth="1"/>
    <col min="16128" max="16128" width="12.88671875" style="80" bestFit="1" customWidth="1"/>
    <col min="16129" max="16129" width="13.109375" style="80" customWidth="1"/>
    <col min="16130" max="16130" width="12.6640625" style="80" customWidth="1"/>
    <col min="16131" max="16131" width="13.44140625" style="80" customWidth="1"/>
    <col min="16132" max="16384" width="8.88671875" style="80"/>
  </cols>
  <sheetData>
    <row r="2" spans="1:10" x14ac:dyDescent="0.25">
      <c r="D2" s="81" t="s">
        <v>118</v>
      </c>
    </row>
    <row r="3" spans="1:10" x14ac:dyDescent="0.25">
      <c r="A3" s="82"/>
      <c r="B3" s="83"/>
      <c r="C3" s="83"/>
      <c r="D3" s="81" t="s">
        <v>172</v>
      </c>
    </row>
    <row r="4" spans="1:10" x14ac:dyDescent="0.25">
      <c r="A4" s="85"/>
      <c r="B4" s="85"/>
      <c r="C4" s="85"/>
      <c r="D4" s="303"/>
    </row>
    <row r="5" spans="1:10" x14ac:dyDescent="0.25">
      <c r="A5"/>
      <c r="B5"/>
      <c r="C5"/>
      <c r="D5"/>
    </row>
    <row r="6" spans="1:10" x14ac:dyDescent="0.25">
      <c r="A6"/>
      <c r="B6"/>
      <c r="C6"/>
      <c r="D6"/>
    </row>
    <row r="7" spans="1:10" x14ac:dyDescent="0.25">
      <c r="A7" s="86"/>
      <c r="B7" s="86"/>
      <c r="C7" s="86"/>
      <c r="D7" s="86"/>
    </row>
    <row r="8" spans="1:10" x14ac:dyDescent="0.25">
      <c r="A8" s="87" t="s">
        <v>120</v>
      </c>
      <c r="B8" s="88"/>
      <c r="C8" s="88"/>
      <c r="D8" s="88"/>
    </row>
    <row r="9" spans="1:10" x14ac:dyDescent="0.25">
      <c r="A9" s="88" t="s">
        <v>117</v>
      </c>
      <c r="B9" s="88"/>
      <c r="C9" s="88"/>
      <c r="D9" s="88"/>
    </row>
    <row r="10" spans="1:10" x14ac:dyDescent="0.25">
      <c r="A10" s="88" t="str">
        <f>'Lead E'!A10</f>
        <v>FOR THE TEST YEAR TWELVE MONTHS ENDED SEPTEMBER 30, 2016</v>
      </c>
      <c r="B10" s="88"/>
      <c r="C10" s="88"/>
      <c r="D10" s="88"/>
    </row>
    <row r="11" spans="1:10" x14ac:dyDescent="0.25">
      <c r="A11" s="88" t="str">
        <f>'Lead E'!A11</f>
        <v>2017 GENERAL RATE CASE</v>
      </c>
      <c r="B11" s="88"/>
      <c r="C11" s="88"/>
      <c r="D11" s="88"/>
    </row>
    <row r="12" spans="1:10" x14ac:dyDescent="0.25">
      <c r="A12" s="87"/>
      <c r="B12" s="88"/>
      <c r="C12" s="247"/>
      <c r="D12" s="247"/>
      <c r="F12"/>
      <c r="G12"/>
      <c r="H12"/>
      <c r="I12"/>
      <c r="J12"/>
    </row>
    <row r="13" spans="1:10" x14ac:dyDescent="0.25">
      <c r="A13" s="86"/>
      <c r="B13" s="89"/>
      <c r="C13" s="89"/>
      <c r="D13" s="307"/>
      <c r="F13"/>
      <c r="G13"/>
      <c r="H13"/>
      <c r="I13"/>
      <c r="J13"/>
    </row>
    <row r="14" spans="1:10" x14ac:dyDescent="0.25">
      <c r="A14" s="90" t="s">
        <v>112</v>
      </c>
      <c r="B14" s="91"/>
      <c r="C14" s="91"/>
      <c r="D14" s="91"/>
      <c r="F14"/>
      <c r="G14"/>
      <c r="H14"/>
      <c r="I14"/>
      <c r="J14"/>
    </row>
    <row r="15" spans="1:10" x14ac:dyDescent="0.25">
      <c r="A15" s="92" t="s">
        <v>113</v>
      </c>
      <c r="B15" s="93" t="s">
        <v>114</v>
      </c>
      <c r="C15" s="93"/>
      <c r="D15" s="93" t="s">
        <v>115</v>
      </c>
      <c r="F15"/>
      <c r="G15"/>
      <c r="H15"/>
      <c r="I15"/>
      <c r="J15"/>
    </row>
    <row r="16" spans="1:10" ht="4.95" customHeight="1" x14ac:dyDescent="0.25">
      <c r="A16" s="109"/>
      <c r="B16" s="95"/>
      <c r="C16" s="95"/>
      <c r="F16"/>
      <c r="G16"/>
      <c r="H16"/>
      <c r="I16"/>
      <c r="J16"/>
    </row>
    <row r="17" spans="1:34" ht="16.2" customHeight="1" x14ac:dyDescent="0.25">
      <c r="A17" s="94">
        <v>1</v>
      </c>
      <c r="B17" s="108" t="s">
        <v>119</v>
      </c>
      <c r="C17" s="98"/>
      <c r="F17"/>
      <c r="G17"/>
      <c r="H17"/>
      <c r="I17"/>
      <c r="J17"/>
    </row>
    <row r="18" spans="1:34" ht="16.2" customHeight="1" x14ac:dyDescent="0.25">
      <c r="A18" s="94">
        <f>A17+1</f>
        <v>2</v>
      </c>
      <c r="B18" s="99"/>
      <c r="C18" s="100"/>
      <c r="F18"/>
      <c r="G18"/>
      <c r="H18"/>
      <c r="I18"/>
      <c r="J18"/>
    </row>
    <row r="19" spans="1:34" ht="15" customHeight="1" x14ac:dyDescent="0.25">
      <c r="A19" s="94">
        <f t="shared" ref="A19:A31" si="0">A18+1</f>
        <v>3</v>
      </c>
      <c r="B19" s="305" t="s">
        <v>162</v>
      </c>
      <c r="C19" s="96">
        <f>'JKR-3 G'!H66</f>
        <v>72192483.439999983</v>
      </c>
      <c r="E19" s="115"/>
      <c r="F19"/>
      <c r="G19"/>
      <c r="H19"/>
      <c r="I19"/>
      <c r="J19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</row>
    <row r="20" spans="1:34" ht="17.399999999999999" customHeight="1" x14ac:dyDescent="0.25">
      <c r="A20" s="94">
        <f t="shared" si="0"/>
        <v>4</v>
      </c>
      <c r="B20" s="110" t="s">
        <v>121</v>
      </c>
      <c r="C20" s="103"/>
      <c r="D20" s="111">
        <f>C19/5</f>
        <v>14438496.687999997</v>
      </c>
      <c r="E20" s="116"/>
      <c r="F20"/>
      <c r="G20"/>
      <c r="H20"/>
      <c r="I20"/>
      <c r="J20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</row>
    <row r="21" spans="1:34" x14ac:dyDescent="0.25">
      <c r="A21" s="94">
        <f t="shared" si="0"/>
        <v>5</v>
      </c>
      <c r="B21" s="110"/>
      <c r="C21" s="103"/>
      <c r="D21" s="111"/>
      <c r="E21" s="115"/>
      <c r="F21"/>
      <c r="G21"/>
      <c r="H21"/>
      <c r="I21"/>
      <c r="J2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</row>
    <row r="22" spans="1:34" x14ac:dyDescent="0.25">
      <c r="A22" s="94">
        <f t="shared" si="0"/>
        <v>6</v>
      </c>
      <c r="B22" s="108" t="s">
        <v>122</v>
      </c>
      <c r="C22" s="103"/>
      <c r="D22" s="98"/>
      <c r="E22" s="115"/>
      <c r="F22"/>
      <c r="G22"/>
      <c r="H22"/>
      <c r="I22"/>
      <c r="J22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</row>
    <row r="23" spans="1:34" ht="16.2" customHeight="1" x14ac:dyDescent="0.25">
      <c r="A23" s="94">
        <f t="shared" si="0"/>
        <v>7</v>
      </c>
      <c r="B23" s="99"/>
      <c r="C23" s="103"/>
      <c r="D23" s="98"/>
      <c r="E23" s="115"/>
      <c r="F23"/>
      <c r="G23"/>
      <c r="H23"/>
      <c r="I23"/>
      <c r="J23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</row>
    <row r="24" spans="1:34" ht="17.399999999999999" customHeight="1" x14ac:dyDescent="0.25">
      <c r="A24" s="94">
        <f t="shared" si="0"/>
        <v>8</v>
      </c>
      <c r="B24" s="110" t="s">
        <v>157</v>
      </c>
      <c r="C24" s="103">
        <f>'JKR-3 G'!H73</f>
        <v>-29176115.831175227</v>
      </c>
      <c r="D24" s="98"/>
      <c r="E24" s="115"/>
      <c r="F24"/>
      <c r="G24"/>
      <c r="H24"/>
      <c r="I24"/>
      <c r="J24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</row>
    <row r="25" spans="1:34" ht="15" customHeight="1" x14ac:dyDescent="0.25">
      <c r="A25" s="94">
        <f t="shared" si="0"/>
        <v>9</v>
      </c>
      <c r="B25" s="110" t="s">
        <v>126</v>
      </c>
      <c r="C25" s="113"/>
      <c r="D25" s="111">
        <f>C24/5</f>
        <v>-5835223.1662350455</v>
      </c>
      <c r="E25" s="116"/>
      <c r="F25"/>
      <c r="G25"/>
      <c r="H25"/>
      <c r="I25"/>
      <c r="J2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</row>
    <row r="26" spans="1:34" x14ac:dyDescent="0.25">
      <c r="A26" s="94">
        <f t="shared" si="0"/>
        <v>10</v>
      </c>
      <c r="B26" s="102"/>
      <c r="C26" s="103"/>
      <c r="D26" s="97"/>
      <c r="E26" s="115"/>
      <c r="F26"/>
      <c r="G26"/>
      <c r="H26"/>
      <c r="I26"/>
      <c r="J26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</row>
    <row r="27" spans="1:34" ht="15" customHeight="1" x14ac:dyDescent="0.25">
      <c r="A27" s="94">
        <f t="shared" si="0"/>
        <v>11</v>
      </c>
      <c r="B27" s="101" t="s">
        <v>123</v>
      </c>
      <c r="C27" s="113"/>
      <c r="D27" s="98">
        <f>SUM(D20:D26)</f>
        <v>8603273.5217649527</v>
      </c>
      <c r="E27" s="115"/>
      <c r="F27"/>
      <c r="G27"/>
      <c r="H27"/>
      <c r="I27"/>
      <c r="J27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</row>
    <row r="28" spans="1:34" x14ac:dyDescent="0.25">
      <c r="A28" s="94">
        <f t="shared" si="0"/>
        <v>12</v>
      </c>
      <c r="B28" s="101"/>
      <c r="C28" s="113"/>
      <c r="D28" s="98"/>
      <c r="E28" s="115"/>
      <c r="F28"/>
      <c r="G28"/>
      <c r="H28"/>
      <c r="I28"/>
      <c r="J28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</row>
    <row r="29" spans="1:34" s="321" customFormat="1" ht="16.95" customHeight="1" x14ac:dyDescent="0.25">
      <c r="A29" s="94">
        <f t="shared" si="0"/>
        <v>13</v>
      </c>
      <c r="B29" s="112" t="s">
        <v>173</v>
      </c>
      <c r="C29" s="104"/>
      <c r="D29" s="96">
        <f>-D27*21%</f>
        <v>-1806687.43957064</v>
      </c>
      <c r="E29" s="115"/>
      <c r="F29" s="320"/>
      <c r="G29" s="320"/>
      <c r="H29" s="320"/>
      <c r="I29" s="320"/>
      <c r="J29" s="320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</row>
    <row r="30" spans="1:34" s="321" customFormat="1" x14ac:dyDescent="0.25">
      <c r="A30" s="94">
        <f t="shared" si="0"/>
        <v>14</v>
      </c>
      <c r="B30" s="105"/>
      <c r="C30" s="106"/>
      <c r="D30" s="96"/>
      <c r="E30" s="115"/>
      <c r="F30" s="320"/>
      <c r="G30" s="320"/>
      <c r="H30" s="320"/>
      <c r="I30" s="320"/>
      <c r="J30" s="320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</row>
    <row r="31" spans="1:34" s="321" customFormat="1" ht="17.399999999999999" customHeight="1" thickBot="1" x14ac:dyDescent="0.3">
      <c r="A31" s="94">
        <f t="shared" si="0"/>
        <v>15</v>
      </c>
      <c r="B31" s="105" t="s">
        <v>116</v>
      </c>
      <c r="C31" s="106"/>
      <c r="D31" s="322">
        <f>-D27-D29</f>
        <v>-6796586.0821943125</v>
      </c>
      <c r="E31" s="115"/>
      <c r="F31" s="320"/>
      <c r="G31" s="320"/>
      <c r="H31" s="320"/>
      <c r="I31" s="320"/>
      <c r="J31" s="320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</row>
    <row r="32" spans="1:34" ht="17.399999999999999" customHeight="1" thickTop="1" x14ac:dyDescent="0.25">
      <c r="A32" s="94"/>
      <c r="B32" s="105"/>
      <c r="C32" s="106"/>
      <c r="D32" s="96"/>
      <c r="E32" s="115"/>
      <c r="F32"/>
      <c r="G32"/>
      <c r="H32"/>
      <c r="I32"/>
      <c r="J32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</row>
    <row r="33" spans="1:34" ht="17.399999999999999" customHeight="1" x14ac:dyDescent="0.25">
      <c r="A33" s="94"/>
      <c r="B33" s="105"/>
      <c r="C33"/>
      <c r="D33"/>
      <c r="E33"/>
      <c r="F33"/>
      <c r="G33"/>
      <c r="H33"/>
      <c r="I33"/>
      <c r="J33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</row>
    <row r="34" spans="1:34" x14ac:dyDescent="0.25">
      <c r="C34"/>
      <c r="D34"/>
      <c r="E34"/>
      <c r="F34"/>
      <c r="G34"/>
      <c r="H34"/>
      <c r="I34"/>
      <c r="J34"/>
    </row>
    <row r="35" spans="1:34" x14ac:dyDescent="0.25">
      <c r="C35" s="107"/>
      <c r="F35"/>
      <c r="G35"/>
      <c r="H35"/>
      <c r="I35"/>
    </row>
    <row r="36" spans="1:34" x14ac:dyDescent="0.25">
      <c r="C36" s="107"/>
    </row>
    <row r="37" spans="1:34" x14ac:dyDescent="0.25">
      <c r="C37" s="107"/>
    </row>
    <row r="38" spans="1:34" x14ac:dyDescent="0.25">
      <c r="C38" s="107"/>
    </row>
    <row r="39" spans="1:34" x14ac:dyDescent="0.25">
      <c r="C39" s="107"/>
    </row>
    <row r="40" spans="1:34" x14ac:dyDescent="0.25">
      <c r="C40" s="107"/>
    </row>
    <row r="41" spans="1:34" x14ac:dyDescent="0.25">
      <c r="C41" s="107"/>
    </row>
    <row r="42" spans="1:34" x14ac:dyDescent="0.25">
      <c r="C42" s="107"/>
    </row>
    <row r="43" spans="1:34" x14ac:dyDescent="0.25">
      <c r="C43" s="107"/>
    </row>
    <row r="44" spans="1:34" x14ac:dyDescent="0.25">
      <c r="C44" s="107"/>
    </row>
    <row r="45" spans="1:34" x14ac:dyDescent="0.25">
      <c r="C45" s="107"/>
    </row>
    <row r="46" spans="1:34" x14ac:dyDescent="0.25">
      <c r="C46" s="107"/>
    </row>
    <row r="47" spans="1:34" x14ac:dyDescent="0.25">
      <c r="C47" s="107"/>
    </row>
    <row r="48" spans="1:34" x14ac:dyDescent="0.25">
      <c r="C48" s="107"/>
    </row>
    <row r="49" spans="3:3" x14ac:dyDescent="0.25">
      <c r="C49" s="107"/>
    </row>
    <row r="50" spans="3:3" x14ac:dyDescent="0.25">
      <c r="C50" s="107"/>
    </row>
    <row r="51" spans="3:3" x14ac:dyDescent="0.25">
      <c r="C51" s="107"/>
    </row>
    <row r="52" spans="3:3" x14ac:dyDescent="0.25">
      <c r="C52" s="107"/>
    </row>
    <row r="53" spans="3:3" x14ac:dyDescent="0.25">
      <c r="C53" s="107"/>
    </row>
    <row r="54" spans="3:3" x14ac:dyDescent="0.25">
      <c r="C54" s="107"/>
    </row>
    <row r="55" spans="3:3" x14ac:dyDescent="0.25">
      <c r="C55" s="107"/>
    </row>
    <row r="56" spans="3:3" x14ac:dyDescent="0.25">
      <c r="C56" s="107"/>
    </row>
    <row r="57" spans="3:3" x14ac:dyDescent="0.25">
      <c r="C57" s="107"/>
    </row>
    <row r="58" spans="3:3" x14ac:dyDescent="0.25">
      <c r="C58" s="107"/>
    </row>
    <row r="59" spans="3:3" x14ac:dyDescent="0.25">
      <c r="C59" s="107"/>
    </row>
    <row r="60" spans="3:3" x14ac:dyDescent="0.25">
      <c r="C60" s="107"/>
    </row>
    <row r="61" spans="3:3" x14ac:dyDescent="0.25">
      <c r="C61" s="107"/>
    </row>
    <row r="62" spans="3:3" x14ac:dyDescent="0.25">
      <c r="C62" s="107"/>
    </row>
    <row r="63" spans="3:3" x14ac:dyDescent="0.25">
      <c r="C63" s="107"/>
    </row>
    <row r="64" spans="3:3" x14ac:dyDescent="0.25">
      <c r="C64" s="107"/>
    </row>
    <row r="65" spans="3:3" x14ac:dyDescent="0.25">
      <c r="C65" s="107"/>
    </row>
    <row r="66" spans="3:3" x14ac:dyDescent="0.25">
      <c r="C66" s="107"/>
    </row>
    <row r="67" spans="3:3" x14ac:dyDescent="0.25">
      <c r="C67" s="107"/>
    </row>
    <row r="68" spans="3:3" x14ac:dyDescent="0.25">
      <c r="C68" s="107"/>
    </row>
    <row r="69" spans="3:3" x14ac:dyDescent="0.25">
      <c r="C69" s="107"/>
    </row>
    <row r="70" spans="3:3" x14ac:dyDescent="0.25">
      <c r="C70" s="107"/>
    </row>
    <row r="71" spans="3:3" x14ac:dyDescent="0.25">
      <c r="C71" s="107"/>
    </row>
    <row r="72" spans="3:3" x14ac:dyDescent="0.25">
      <c r="C72" s="107"/>
    </row>
    <row r="73" spans="3:3" x14ac:dyDescent="0.25">
      <c r="C73" s="107"/>
    </row>
    <row r="74" spans="3:3" x14ac:dyDescent="0.25">
      <c r="C74" s="107"/>
    </row>
    <row r="75" spans="3:3" x14ac:dyDescent="0.25">
      <c r="C75" s="107"/>
    </row>
    <row r="76" spans="3:3" x14ac:dyDescent="0.25">
      <c r="C76" s="107"/>
    </row>
    <row r="77" spans="3:3" x14ac:dyDescent="0.25">
      <c r="C77" s="107"/>
    </row>
    <row r="78" spans="3:3" x14ac:dyDescent="0.25">
      <c r="C78" s="107"/>
    </row>
    <row r="79" spans="3:3" x14ac:dyDescent="0.25">
      <c r="C79" s="107"/>
    </row>
    <row r="80" spans="3:3" x14ac:dyDescent="0.25">
      <c r="C80" s="107"/>
    </row>
    <row r="81" spans="3:3" x14ac:dyDescent="0.25">
      <c r="C81" s="107"/>
    </row>
    <row r="82" spans="3:3" x14ac:dyDescent="0.25">
      <c r="C82" s="107"/>
    </row>
    <row r="83" spans="3:3" x14ac:dyDescent="0.25">
      <c r="C83" s="107"/>
    </row>
    <row r="84" spans="3:3" x14ac:dyDescent="0.25">
      <c r="C84" s="107"/>
    </row>
    <row r="85" spans="3:3" x14ac:dyDescent="0.25">
      <c r="C85" s="107"/>
    </row>
    <row r="86" spans="3:3" x14ac:dyDescent="0.25">
      <c r="C86" s="107"/>
    </row>
    <row r="87" spans="3:3" x14ac:dyDescent="0.25">
      <c r="C87" s="107"/>
    </row>
    <row r="88" spans="3:3" x14ac:dyDescent="0.25">
      <c r="C88" s="107"/>
    </row>
    <row r="89" spans="3:3" x14ac:dyDescent="0.25">
      <c r="C89" s="107"/>
    </row>
    <row r="90" spans="3:3" x14ac:dyDescent="0.25">
      <c r="C90" s="107"/>
    </row>
    <row r="91" spans="3:3" x14ac:dyDescent="0.25">
      <c r="C91" s="107"/>
    </row>
    <row r="92" spans="3:3" x14ac:dyDescent="0.25">
      <c r="C92" s="107"/>
    </row>
    <row r="93" spans="3:3" x14ac:dyDescent="0.25">
      <c r="C93" s="107"/>
    </row>
    <row r="94" spans="3:3" x14ac:dyDescent="0.25">
      <c r="C94" s="107"/>
    </row>
    <row r="95" spans="3:3" x14ac:dyDescent="0.25">
      <c r="C95" s="107"/>
    </row>
    <row r="96" spans="3:3" x14ac:dyDescent="0.25">
      <c r="C96" s="107"/>
    </row>
    <row r="97" spans="3:3" x14ac:dyDescent="0.25">
      <c r="C97" s="107"/>
    </row>
    <row r="98" spans="3:3" x14ac:dyDescent="0.25">
      <c r="C98" s="107"/>
    </row>
    <row r="99" spans="3:3" x14ac:dyDescent="0.25">
      <c r="C99" s="107"/>
    </row>
    <row r="100" spans="3:3" x14ac:dyDescent="0.25">
      <c r="C100" s="107"/>
    </row>
    <row r="101" spans="3:3" x14ac:dyDescent="0.25">
      <c r="C101" s="107"/>
    </row>
    <row r="102" spans="3:3" x14ac:dyDescent="0.25">
      <c r="C102" s="107"/>
    </row>
    <row r="103" spans="3:3" x14ac:dyDescent="0.25">
      <c r="C103" s="107"/>
    </row>
    <row r="104" spans="3:3" x14ac:dyDescent="0.25">
      <c r="C104" s="107"/>
    </row>
    <row r="105" spans="3:3" x14ac:dyDescent="0.25">
      <c r="C105" s="107"/>
    </row>
    <row r="106" spans="3:3" x14ac:dyDescent="0.25">
      <c r="C106" s="107"/>
    </row>
    <row r="107" spans="3:3" x14ac:dyDescent="0.25">
      <c r="C107" s="107"/>
    </row>
    <row r="108" spans="3:3" x14ac:dyDescent="0.25">
      <c r="C108" s="107"/>
    </row>
    <row r="109" spans="3:3" x14ac:dyDescent="0.25">
      <c r="C109" s="107"/>
    </row>
    <row r="110" spans="3:3" x14ac:dyDescent="0.25">
      <c r="C110" s="107"/>
    </row>
    <row r="111" spans="3:3" x14ac:dyDescent="0.25">
      <c r="C111" s="107"/>
    </row>
    <row r="112" spans="3:3" x14ac:dyDescent="0.25">
      <c r="C112" s="107"/>
    </row>
    <row r="113" spans="3:3" x14ac:dyDescent="0.25">
      <c r="C113" s="107"/>
    </row>
    <row r="114" spans="3:3" x14ac:dyDescent="0.25">
      <c r="C114" s="107"/>
    </row>
    <row r="115" spans="3:3" x14ac:dyDescent="0.25">
      <c r="C115" s="107"/>
    </row>
    <row r="116" spans="3:3" x14ac:dyDescent="0.25">
      <c r="C116" s="107"/>
    </row>
    <row r="117" spans="3:3" x14ac:dyDescent="0.25">
      <c r="C117" s="107"/>
    </row>
    <row r="118" spans="3:3" x14ac:dyDescent="0.25">
      <c r="C118" s="107"/>
    </row>
    <row r="119" spans="3:3" x14ac:dyDescent="0.25">
      <c r="C119" s="107"/>
    </row>
    <row r="120" spans="3:3" x14ac:dyDescent="0.25">
      <c r="C120" s="107"/>
    </row>
    <row r="121" spans="3:3" x14ac:dyDescent="0.25">
      <c r="C121" s="107"/>
    </row>
    <row r="122" spans="3:3" x14ac:dyDescent="0.25">
      <c r="C122" s="107"/>
    </row>
    <row r="123" spans="3:3" x14ac:dyDescent="0.25">
      <c r="C123" s="107"/>
    </row>
    <row r="124" spans="3:3" x14ac:dyDescent="0.25">
      <c r="C124" s="107"/>
    </row>
    <row r="125" spans="3:3" x14ac:dyDescent="0.25">
      <c r="C125" s="107"/>
    </row>
    <row r="126" spans="3:3" x14ac:dyDescent="0.25">
      <c r="C126" s="107"/>
    </row>
    <row r="127" spans="3:3" x14ac:dyDescent="0.25">
      <c r="C127" s="107"/>
    </row>
    <row r="128" spans="3:3" x14ac:dyDescent="0.25">
      <c r="C128" s="107"/>
    </row>
    <row r="129" spans="3:3" x14ac:dyDescent="0.25">
      <c r="C129" s="107"/>
    </row>
    <row r="130" spans="3:3" x14ac:dyDescent="0.25">
      <c r="C130" s="107"/>
    </row>
    <row r="131" spans="3:3" x14ac:dyDescent="0.25">
      <c r="C131" s="107"/>
    </row>
    <row r="132" spans="3:3" x14ac:dyDescent="0.25">
      <c r="C132" s="107"/>
    </row>
  </sheetData>
  <pageMargins left="0.53" right="0.54" top="1" bottom="1" header="0.48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72"/>
  <sheetViews>
    <sheetView topLeftCell="B1" zoomScale="80" zoomScaleNormal="80" workbookViewId="0">
      <pane xSplit="5" ySplit="5" topLeftCell="G36" activePane="bottomRight" state="frozen"/>
      <selection activeCell="G19" sqref="G19"/>
      <selection pane="topRight" activeCell="G19" sqref="G19"/>
      <selection pane="bottomLeft" activeCell="G19" sqref="G19"/>
      <selection pane="bottomRight" activeCell="J37" sqref="J37"/>
    </sheetView>
  </sheetViews>
  <sheetFormatPr defaultColWidth="20.109375" defaultRowHeight="13.2" outlineLevelCol="1" x14ac:dyDescent="0.25"/>
  <cols>
    <col min="1" max="1" width="5" style="59" hidden="1" customWidth="1"/>
    <col min="2" max="2" width="14.6640625" style="19" customWidth="1"/>
    <col min="3" max="3" width="1.109375" style="13" customWidth="1"/>
    <col min="4" max="4" width="15.6640625" style="13" hidden="1" customWidth="1" outlineLevel="1"/>
    <col min="5" max="5" width="12.88671875" style="56" bestFit="1" customWidth="1" collapsed="1"/>
    <col min="6" max="6" width="1.109375" style="13" customWidth="1"/>
    <col min="7" max="7" width="64.44140625" style="13" customWidth="1"/>
    <col min="8" max="8" width="6.44140625" style="60" customWidth="1"/>
    <col min="9" max="9" width="16.21875" style="61" bestFit="1" customWidth="1"/>
    <col min="10" max="10" width="27.33203125" style="67" customWidth="1"/>
    <col min="11" max="11" width="1.6640625" customWidth="1"/>
    <col min="12" max="12" width="18.88671875" bestFit="1" customWidth="1"/>
    <col min="13" max="13" width="26.109375" bestFit="1" customWidth="1"/>
    <col min="14" max="14" width="14.33203125" customWidth="1"/>
    <col min="15" max="15" width="3.6640625" style="113" customWidth="1"/>
    <col min="18" max="18" width="20.109375" style="7"/>
    <col min="19" max="19" width="13.5546875" style="260" hidden="1" customWidth="1" outlineLevel="1"/>
    <col min="20" max="20" width="30.5546875" style="261" hidden="1" customWidth="1" outlineLevel="1"/>
    <col min="21" max="21" width="20.109375" style="7" collapsed="1"/>
    <col min="22" max="89" width="20.109375" style="7"/>
    <col min="90" max="16384" width="20.109375" style="13"/>
  </cols>
  <sheetData>
    <row r="1" spans="1:89" s="5" customFormat="1" x14ac:dyDescent="0.25">
      <c r="A1" s="1"/>
      <c r="B1" s="2"/>
      <c r="C1" s="3"/>
      <c r="D1" s="3"/>
      <c r="E1" s="4"/>
      <c r="F1" s="3"/>
      <c r="I1" s="130" t="s">
        <v>0</v>
      </c>
      <c r="J1" s="130" t="s">
        <v>133</v>
      </c>
      <c r="K1"/>
      <c r="L1"/>
      <c r="M1"/>
      <c r="N1"/>
      <c r="O1" s="113"/>
      <c r="R1" s="7"/>
      <c r="S1" s="264" t="s">
        <v>0</v>
      </c>
      <c r="T1" s="264" t="s">
        <v>133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</row>
    <row r="2" spans="1:89" x14ac:dyDescent="0.25">
      <c r="A2" s="8"/>
      <c r="B2" s="204" t="s">
        <v>1</v>
      </c>
      <c r="C2" s="9"/>
      <c r="D2" s="9"/>
      <c r="E2" s="10"/>
      <c r="F2" s="9"/>
      <c r="G2" s="11"/>
      <c r="H2" s="12"/>
      <c r="I2" s="139" t="s">
        <v>2</v>
      </c>
      <c r="J2" s="139" t="s">
        <v>134</v>
      </c>
      <c r="S2" s="265" t="s">
        <v>2</v>
      </c>
      <c r="T2" s="265" t="s">
        <v>134</v>
      </c>
    </row>
    <row r="3" spans="1:89" ht="13.8" thickBot="1" x14ac:dyDescent="0.3">
      <c r="A3" s="15"/>
      <c r="B3" s="11" t="s">
        <v>3</v>
      </c>
      <c r="C3" s="11"/>
      <c r="D3" s="11" t="s">
        <v>4</v>
      </c>
      <c r="E3" s="16" t="s">
        <v>5</v>
      </c>
      <c r="F3" s="11"/>
      <c r="G3" s="17" t="s">
        <v>6</v>
      </c>
      <c r="H3" s="12"/>
      <c r="I3" s="259">
        <v>42614</v>
      </c>
      <c r="J3" s="259">
        <f>I3</f>
        <v>42614</v>
      </c>
      <c r="R3" s="14"/>
      <c r="S3" s="266">
        <v>42522</v>
      </c>
      <c r="T3" s="266">
        <v>42522</v>
      </c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</row>
    <row r="4" spans="1:89" s="20" customFormat="1" ht="12.6" customHeight="1" x14ac:dyDescent="0.25">
      <c r="A4" s="18"/>
      <c r="B4" s="19"/>
      <c r="E4" s="21"/>
      <c r="H4" s="22"/>
      <c r="I4" s="23"/>
      <c r="J4" s="23"/>
      <c r="K4"/>
      <c r="L4"/>
      <c r="M4"/>
      <c r="N4"/>
      <c r="O4" s="113"/>
      <c r="R4" s="26"/>
      <c r="S4" s="267"/>
      <c r="T4" s="26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</row>
    <row r="5" spans="1:89" s="28" customFormat="1" ht="21.6" customHeight="1" thickBot="1" x14ac:dyDescent="0.35">
      <c r="B5" s="29"/>
      <c r="D5" s="30"/>
      <c r="E5" s="30"/>
      <c r="G5" s="190" t="s">
        <v>136</v>
      </c>
      <c r="H5" s="31"/>
      <c r="I5" s="33"/>
      <c r="J5" s="32"/>
      <c r="K5"/>
      <c r="L5"/>
      <c r="M5"/>
      <c r="N5"/>
      <c r="O5" s="113"/>
      <c r="R5" s="34"/>
      <c r="S5" s="268"/>
      <c r="T5" s="269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</row>
    <row r="6" spans="1:89" s="28" customFormat="1" ht="21.6" customHeight="1" thickTop="1" x14ac:dyDescent="0.25">
      <c r="B6" s="19">
        <v>18230010</v>
      </c>
      <c r="D6" s="30"/>
      <c r="E6" s="37" t="s">
        <v>145</v>
      </c>
      <c r="G6" s="298" t="s">
        <v>146</v>
      </c>
      <c r="H6" s="31"/>
      <c r="I6" s="199">
        <v>5906.25</v>
      </c>
      <c r="J6" s="32">
        <v>0</v>
      </c>
      <c r="K6"/>
      <c r="L6"/>
      <c r="M6"/>
      <c r="N6"/>
      <c r="O6" s="113"/>
      <c r="R6" s="34"/>
      <c r="S6" s="270">
        <v>1928.75</v>
      </c>
      <c r="T6" s="269">
        <v>0</v>
      </c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</row>
    <row r="7" spans="1:89" s="28" customFormat="1" ht="21.6" customHeight="1" x14ac:dyDescent="0.25">
      <c r="B7" s="29"/>
      <c r="D7" s="30"/>
      <c r="E7" s="30"/>
      <c r="G7" s="258" t="s">
        <v>147</v>
      </c>
      <c r="H7" s="31"/>
      <c r="I7" s="216">
        <f>I6</f>
        <v>5906.25</v>
      </c>
      <c r="J7" s="216">
        <f>J6</f>
        <v>0</v>
      </c>
      <c r="K7"/>
      <c r="L7"/>
      <c r="M7"/>
      <c r="N7"/>
      <c r="O7" s="113"/>
      <c r="R7" s="34"/>
      <c r="S7" s="271">
        <v>1928.75</v>
      </c>
      <c r="T7" s="271">
        <v>0</v>
      </c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</row>
    <row r="8" spans="1:89" s="28" customFormat="1" ht="15" customHeight="1" x14ac:dyDescent="0.25">
      <c r="B8" s="29"/>
      <c r="D8" s="30"/>
      <c r="E8" s="30"/>
      <c r="G8" s="258"/>
      <c r="H8" s="31"/>
      <c r="I8" s="220"/>
      <c r="J8" s="220"/>
      <c r="K8"/>
      <c r="L8"/>
      <c r="M8"/>
      <c r="N8"/>
      <c r="O8" s="113"/>
      <c r="R8" s="34"/>
      <c r="S8" s="272"/>
      <c r="T8" s="272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</row>
    <row r="9" spans="1:89" s="36" customFormat="1" ht="16.5" customHeight="1" x14ac:dyDescent="0.25">
      <c r="A9" s="35" t="s">
        <v>8</v>
      </c>
      <c r="B9" s="19">
        <v>18230009</v>
      </c>
      <c r="E9" s="37" t="s">
        <v>9</v>
      </c>
      <c r="G9" s="38" t="s">
        <v>10</v>
      </c>
      <c r="H9" s="39"/>
      <c r="I9" s="215">
        <v>2147559.11</v>
      </c>
      <c r="J9" s="199">
        <v>0</v>
      </c>
      <c r="K9"/>
      <c r="L9"/>
      <c r="M9"/>
      <c r="N9"/>
      <c r="O9" s="113"/>
      <c r="R9" s="25"/>
      <c r="S9" s="273">
        <v>2147072.6100000003</v>
      </c>
      <c r="T9" s="270">
        <v>0</v>
      </c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</row>
    <row r="10" spans="1:89" s="36" customFormat="1" ht="16.5" customHeight="1" x14ac:dyDescent="0.25">
      <c r="A10" s="40"/>
      <c r="B10" s="19"/>
      <c r="C10" s="41"/>
      <c r="D10" s="41"/>
      <c r="E10" s="21"/>
      <c r="F10" s="41"/>
      <c r="G10" s="38" t="s">
        <v>11</v>
      </c>
      <c r="H10" s="43"/>
      <c r="I10" s="216">
        <f>I9</f>
        <v>2147559.11</v>
      </c>
      <c r="J10" s="201">
        <f>SUM(J5:J9)</f>
        <v>0</v>
      </c>
      <c r="K10"/>
      <c r="L10"/>
      <c r="M10"/>
      <c r="N10"/>
      <c r="O10" s="113"/>
      <c r="R10" s="25"/>
      <c r="S10" s="271">
        <v>2147072.6100000003</v>
      </c>
      <c r="T10" s="274">
        <v>0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</row>
    <row r="11" spans="1:89" s="45" customFormat="1" ht="11.25" customHeight="1" x14ac:dyDescent="0.25">
      <c r="A11" s="44"/>
      <c r="B11" s="19"/>
      <c r="D11" s="30"/>
      <c r="E11" s="46"/>
      <c r="H11" s="24"/>
      <c r="I11" s="202"/>
      <c r="J11" s="203"/>
      <c r="K11"/>
      <c r="L11"/>
      <c r="M11"/>
      <c r="N11"/>
      <c r="O11" s="113"/>
      <c r="R11" s="25"/>
      <c r="S11" s="275"/>
      <c r="T11" s="276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</row>
    <row r="12" spans="1:89" s="36" customFormat="1" ht="16.5" customHeight="1" x14ac:dyDescent="0.25">
      <c r="A12" s="48" t="s">
        <v>12</v>
      </c>
      <c r="B12" s="19">
        <v>18230021</v>
      </c>
      <c r="C12" s="41"/>
      <c r="D12" s="41"/>
      <c r="E12" s="37" t="s">
        <v>13</v>
      </c>
      <c r="F12" s="41"/>
      <c r="G12" s="38" t="s">
        <v>14</v>
      </c>
      <c r="H12" s="43"/>
      <c r="I12" s="215">
        <v>465045.94</v>
      </c>
      <c r="J12" s="199">
        <v>-71171.44</v>
      </c>
      <c r="K12"/>
      <c r="L12"/>
      <c r="M12"/>
      <c r="N12"/>
      <c r="O12" s="113"/>
      <c r="R12" s="25"/>
      <c r="S12" s="273">
        <v>474368.04999999993</v>
      </c>
      <c r="T12" s="270">
        <v>0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</row>
    <row r="13" spans="1:89" s="36" customFormat="1" ht="16.5" customHeight="1" x14ac:dyDescent="0.25">
      <c r="A13" s="40"/>
      <c r="B13" s="19"/>
      <c r="C13" s="41"/>
      <c r="D13" s="41"/>
      <c r="E13" s="21"/>
      <c r="F13" s="41"/>
      <c r="G13" s="38" t="s">
        <v>15</v>
      </c>
      <c r="H13" s="49"/>
      <c r="I13" s="216">
        <f>SUM(I12:I12)</f>
        <v>465045.94</v>
      </c>
      <c r="J13" s="201">
        <f>SUM(J12:J12)</f>
        <v>-71171.44</v>
      </c>
      <c r="K13"/>
      <c r="L13"/>
      <c r="M13"/>
      <c r="N13"/>
      <c r="O13" s="113"/>
      <c r="R13" s="25"/>
      <c r="S13" s="271">
        <v>474368.04999999993</v>
      </c>
      <c r="T13" s="274">
        <v>0</v>
      </c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</row>
    <row r="14" spans="1:89" s="54" customFormat="1" ht="13.5" customHeight="1" x14ac:dyDescent="0.25">
      <c r="A14" s="50" t="s">
        <v>16</v>
      </c>
      <c r="B14" s="51"/>
      <c r="C14" s="50"/>
      <c r="D14" s="50"/>
      <c r="E14" s="50"/>
      <c r="F14" s="50"/>
      <c r="G14" s="50"/>
      <c r="H14" s="52"/>
      <c r="I14" s="217"/>
      <c r="J14" s="217"/>
      <c r="K14"/>
      <c r="L14"/>
      <c r="M14"/>
      <c r="N14"/>
      <c r="O14" s="113"/>
      <c r="R14" s="53"/>
      <c r="S14" s="277"/>
      <c r="T14" s="277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36" customFormat="1" ht="15.75" customHeight="1" x14ac:dyDescent="0.25">
      <c r="A15" s="55" t="s">
        <v>17</v>
      </c>
      <c r="B15" s="56" t="s">
        <v>18</v>
      </c>
      <c r="E15" s="46" t="s">
        <v>19</v>
      </c>
      <c r="G15" s="25" t="s">
        <v>20</v>
      </c>
      <c r="H15" s="49"/>
      <c r="I15" s="218">
        <v>198092.16</v>
      </c>
      <c r="J15" s="199">
        <v>0</v>
      </c>
      <c r="K15"/>
      <c r="L15"/>
      <c r="M15"/>
      <c r="N15"/>
      <c r="O15" s="113"/>
      <c r="R15" s="25"/>
      <c r="S15" s="278">
        <v>198092.16</v>
      </c>
      <c r="T15" s="270">
        <v>0</v>
      </c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</row>
    <row r="16" spans="1:89" ht="13.5" customHeight="1" x14ac:dyDescent="0.25">
      <c r="A16" s="15"/>
      <c r="C16" s="11"/>
      <c r="D16" s="11"/>
      <c r="E16" s="21"/>
      <c r="F16" s="41"/>
      <c r="G16" s="38" t="s">
        <v>21</v>
      </c>
      <c r="H16" s="219"/>
      <c r="I16" s="216">
        <f>SUM(I15:I15)</f>
        <v>198092.16</v>
      </c>
      <c r="J16" s="201">
        <f>SUM(J15:J15)</f>
        <v>0</v>
      </c>
      <c r="S16" s="271">
        <v>198092.16</v>
      </c>
      <c r="T16" s="274">
        <v>0</v>
      </c>
    </row>
    <row r="17" spans="1:89" s="45" customFormat="1" ht="9.75" customHeight="1" x14ac:dyDescent="0.25">
      <c r="A17" s="44"/>
      <c r="B17" s="19"/>
      <c r="E17" s="46"/>
      <c r="H17" s="24"/>
      <c r="I17" s="202"/>
      <c r="J17" s="203"/>
      <c r="K17"/>
      <c r="L17"/>
      <c r="M17"/>
      <c r="N17"/>
      <c r="O17" s="113"/>
      <c r="R17" s="25"/>
      <c r="S17" s="275"/>
      <c r="T17" s="276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</row>
    <row r="18" spans="1:89" s="36" customFormat="1" ht="18" customHeight="1" x14ac:dyDescent="0.25">
      <c r="A18" s="48" t="s">
        <v>22</v>
      </c>
      <c r="B18" s="4" t="s">
        <v>23</v>
      </c>
      <c r="D18" s="30"/>
      <c r="E18" s="46" t="s">
        <v>24</v>
      </c>
      <c r="G18" s="47" t="s">
        <v>25</v>
      </c>
      <c r="H18" s="49"/>
      <c r="I18" s="220">
        <v>440996.89</v>
      </c>
      <c r="J18" s="199">
        <v>0</v>
      </c>
      <c r="K18"/>
      <c r="L18"/>
      <c r="M18"/>
      <c r="N18"/>
      <c r="O18" s="113"/>
      <c r="R18" s="25"/>
      <c r="S18" s="272">
        <v>425344.58</v>
      </c>
      <c r="T18" s="270">
        <v>0</v>
      </c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</row>
    <row r="19" spans="1:89" s="36" customFormat="1" ht="18" customHeight="1" x14ac:dyDescent="0.25">
      <c r="A19" s="58"/>
      <c r="B19" s="56"/>
      <c r="D19" s="30"/>
      <c r="E19" s="46"/>
      <c r="G19" s="38" t="s">
        <v>26</v>
      </c>
      <c r="H19" s="49"/>
      <c r="I19" s="216">
        <f>SUM(I18:I18)</f>
        <v>440996.89</v>
      </c>
      <c r="J19" s="201">
        <f>SUM(J18:J18)</f>
        <v>0</v>
      </c>
      <c r="K19"/>
      <c r="L19"/>
      <c r="M19"/>
      <c r="N19"/>
      <c r="O19" s="113"/>
      <c r="R19" s="25"/>
      <c r="S19" s="271">
        <v>425344.58</v>
      </c>
      <c r="T19" s="274">
        <v>0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</row>
    <row r="20" spans="1:89" s="45" customFormat="1" ht="9.75" customHeight="1" x14ac:dyDescent="0.25">
      <c r="A20" s="255"/>
      <c r="B20" s="19"/>
      <c r="D20" s="30"/>
      <c r="E20" s="46"/>
      <c r="H20" s="24"/>
      <c r="I20" s="202"/>
      <c r="J20" s="203"/>
      <c r="K20"/>
      <c r="L20"/>
      <c r="M20"/>
      <c r="N20"/>
      <c r="O20" s="113"/>
      <c r="R20" s="25"/>
      <c r="S20" s="275"/>
      <c r="T20" s="276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</row>
    <row r="21" spans="1:89" s="36" customFormat="1" ht="17.25" customHeight="1" x14ac:dyDescent="0.25">
      <c r="A21" s="256" t="s">
        <v>27</v>
      </c>
      <c r="B21" s="56" t="s">
        <v>28</v>
      </c>
      <c r="D21" s="30"/>
      <c r="E21" s="46" t="s">
        <v>29</v>
      </c>
      <c r="G21" s="47" t="s">
        <v>30</v>
      </c>
      <c r="H21" s="49"/>
      <c r="I21" s="220">
        <v>2254508.17</v>
      </c>
      <c r="J21" s="199">
        <v>0</v>
      </c>
      <c r="K21"/>
      <c r="L21"/>
      <c r="M21"/>
      <c r="N21"/>
      <c r="O21" s="113"/>
      <c r="R21" s="25"/>
      <c r="S21" s="272">
        <v>2254508.17</v>
      </c>
      <c r="T21" s="270">
        <v>0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</row>
    <row r="22" spans="1:89" s="36" customFormat="1" ht="17.25" customHeight="1" x14ac:dyDescent="0.25">
      <c r="A22" s="257"/>
      <c r="B22" s="56"/>
      <c r="D22" s="30"/>
      <c r="E22" s="46"/>
      <c r="G22" s="38" t="s">
        <v>31</v>
      </c>
      <c r="H22" s="49"/>
      <c r="I22" s="216">
        <f>SUM(I21:I21)</f>
        <v>2254508.17</v>
      </c>
      <c r="J22" s="201">
        <f>SUM(J21:J21)</f>
        <v>0</v>
      </c>
      <c r="K22"/>
      <c r="L22"/>
      <c r="M22"/>
      <c r="N22"/>
      <c r="O22" s="113"/>
      <c r="R22" s="25"/>
      <c r="S22" s="271">
        <v>2254508.17</v>
      </c>
      <c r="T22" s="274">
        <v>0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</row>
    <row r="23" spans="1:89" s="45" customFormat="1" ht="10.5" customHeight="1" x14ac:dyDescent="0.25">
      <c r="A23" s="44"/>
      <c r="B23" s="19"/>
      <c r="D23" s="30"/>
      <c r="E23" s="46"/>
      <c r="H23" s="24"/>
      <c r="I23" s="202"/>
      <c r="J23" s="203"/>
      <c r="K23"/>
      <c r="L23"/>
      <c r="M23"/>
      <c r="N23"/>
      <c r="O23" s="113"/>
      <c r="R23" s="25"/>
      <c r="S23" s="275"/>
      <c r="T23" s="276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</row>
    <row r="24" spans="1:89" s="36" customFormat="1" ht="17.25" customHeight="1" x14ac:dyDescent="0.25">
      <c r="A24" s="35" t="s">
        <v>32</v>
      </c>
      <c r="B24" s="4" t="s">
        <v>33</v>
      </c>
      <c r="D24" s="30"/>
      <c r="E24" s="46" t="s">
        <v>34</v>
      </c>
      <c r="G24" s="47" t="s">
        <v>35</v>
      </c>
      <c r="H24" s="49"/>
      <c r="I24" s="220">
        <v>2242411.06</v>
      </c>
      <c r="J24" s="199">
        <v>-662553.87</v>
      </c>
      <c r="K24"/>
      <c r="L24"/>
      <c r="M24"/>
      <c r="N24"/>
      <c r="O24" s="113"/>
      <c r="R24" s="25"/>
      <c r="S24" s="272">
        <v>2218851.9500000002</v>
      </c>
      <c r="T24" s="270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</row>
    <row r="25" spans="1:89" s="36" customFormat="1" ht="17.25" customHeight="1" x14ac:dyDescent="0.25">
      <c r="A25" s="58"/>
      <c r="B25" s="56"/>
      <c r="D25" s="30"/>
      <c r="E25" s="46"/>
      <c r="G25" s="38" t="s">
        <v>36</v>
      </c>
      <c r="H25" s="49"/>
      <c r="I25" s="216">
        <f>SUM(I24:I24)</f>
        <v>2242411.06</v>
      </c>
      <c r="J25" s="201">
        <f>SUM(J24:J24)</f>
        <v>-662553.87</v>
      </c>
      <c r="K25"/>
      <c r="L25"/>
      <c r="M25"/>
      <c r="N25"/>
      <c r="O25" s="113"/>
      <c r="R25" s="25"/>
      <c r="S25" s="271">
        <v>2218851.9500000002</v>
      </c>
      <c r="T25" s="274">
        <v>0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</row>
    <row r="26" spans="1:89" s="45" customFormat="1" ht="9.75" customHeight="1" x14ac:dyDescent="0.25">
      <c r="A26" s="44"/>
      <c r="B26" s="19"/>
      <c r="D26" s="30"/>
      <c r="E26" s="46"/>
      <c r="H26" s="24"/>
      <c r="I26" s="202"/>
      <c r="J26" s="203"/>
      <c r="K26"/>
      <c r="L26"/>
      <c r="M26"/>
      <c r="N26"/>
      <c r="O26" s="113"/>
      <c r="R26" s="25"/>
      <c r="S26" s="275"/>
      <c r="T26" s="276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</row>
    <row r="27" spans="1:89" s="36" customFormat="1" ht="16.5" customHeight="1" x14ac:dyDescent="0.25">
      <c r="A27" s="48" t="s">
        <v>37</v>
      </c>
      <c r="B27" s="56" t="s">
        <v>38</v>
      </c>
      <c r="D27" s="30"/>
      <c r="E27" s="46" t="s">
        <v>39</v>
      </c>
      <c r="G27" s="36" t="s">
        <v>40</v>
      </c>
      <c r="H27" s="49"/>
      <c r="I27" s="218">
        <v>659654.59</v>
      </c>
      <c r="J27" s="199">
        <v>0</v>
      </c>
      <c r="K27"/>
      <c r="L27"/>
      <c r="M27"/>
      <c r="N27"/>
      <c r="O27" s="113"/>
      <c r="R27" s="25"/>
      <c r="S27" s="278">
        <v>659654.59</v>
      </c>
      <c r="T27" s="270">
        <v>0</v>
      </c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</row>
    <row r="28" spans="1:89" s="36" customFormat="1" ht="16.5" customHeight="1" x14ac:dyDescent="0.25">
      <c r="A28" s="58"/>
      <c r="B28" s="56"/>
      <c r="D28" s="30"/>
      <c r="E28" s="46"/>
      <c r="G28" s="38" t="s">
        <v>41</v>
      </c>
      <c r="H28" s="49"/>
      <c r="I28" s="216">
        <f>SUM(I27:I27)</f>
        <v>659654.59</v>
      </c>
      <c r="J28" s="201">
        <f>SUM(J27:J27)</f>
        <v>0</v>
      </c>
      <c r="K28"/>
      <c r="L28"/>
      <c r="M28"/>
      <c r="N28"/>
      <c r="O28" s="113"/>
      <c r="R28" s="25"/>
      <c r="S28" s="271">
        <v>659654.59</v>
      </c>
      <c r="T28" s="274">
        <v>0</v>
      </c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</row>
    <row r="29" spans="1:89" s="45" customFormat="1" ht="9.75" customHeight="1" x14ac:dyDescent="0.25">
      <c r="A29" s="44"/>
      <c r="B29" s="19"/>
      <c r="D29" s="30"/>
      <c r="E29" s="46"/>
      <c r="H29" s="24"/>
      <c r="I29" s="202"/>
      <c r="J29" s="203"/>
      <c r="K29"/>
      <c r="L29"/>
      <c r="M29"/>
      <c r="N29"/>
      <c r="O29" s="113"/>
      <c r="R29" s="25"/>
      <c r="S29" s="275"/>
      <c r="T29" s="276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</row>
    <row r="30" spans="1:89" s="36" customFormat="1" ht="15.75" customHeight="1" x14ac:dyDescent="0.25">
      <c r="A30" s="208" t="s">
        <v>42</v>
      </c>
      <c r="B30" s="56" t="s">
        <v>43</v>
      </c>
      <c r="D30" s="30"/>
      <c r="E30" s="46" t="s">
        <v>44</v>
      </c>
      <c r="G30" s="36" t="s">
        <v>45</v>
      </c>
      <c r="H30" s="49"/>
      <c r="I30" s="218">
        <v>224879.76</v>
      </c>
      <c r="J30" s="199">
        <v>0</v>
      </c>
      <c r="K30"/>
      <c r="L30"/>
      <c r="M30"/>
      <c r="N30"/>
      <c r="O30" s="113"/>
      <c r="R30" s="25"/>
      <c r="S30" s="278">
        <v>224879.76</v>
      </c>
      <c r="T30" s="270">
        <v>0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</row>
    <row r="31" spans="1:89" s="36" customFormat="1" ht="17.25" customHeight="1" x14ac:dyDescent="0.25">
      <c r="A31" s="210"/>
      <c r="B31" s="56"/>
      <c r="D31" s="30"/>
      <c r="E31" s="46"/>
      <c r="G31" s="38" t="s">
        <v>46</v>
      </c>
      <c r="H31" s="49"/>
      <c r="I31" s="216">
        <f>SUM(I30:I30)</f>
        <v>224879.76</v>
      </c>
      <c r="J31" s="201">
        <f>SUM(J30:J30)</f>
        <v>0</v>
      </c>
      <c r="K31"/>
      <c r="L31"/>
      <c r="M31"/>
      <c r="N31"/>
      <c r="O31" s="113"/>
      <c r="R31" s="25"/>
      <c r="S31" s="271">
        <v>224879.76</v>
      </c>
      <c r="T31" s="274">
        <v>0</v>
      </c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</row>
    <row r="32" spans="1:89" s="45" customFormat="1" ht="9.75" customHeight="1" x14ac:dyDescent="0.25">
      <c r="A32" s="207"/>
      <c r="B32" s="19"/>
      <c r="D32" s="30"/>
      <c r="E32" s="46"/>
      <c r="H32" s="24"/>
      <c r="I32" s="202"/>
      <c r="J32" s="203"/>
      <c r="K32"/>
      <c r="L32"/>
      <c r="M32"/>
      <c r="N32"/>
      <c r="O32" s="113"/>
      <c r="R32" s="25"/>
      <c r="S32" s="275"/>
      <c r="T32" s="276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</row>
    <row r="33" spans="1:89" s="45" customFormat="1" ht="18.75" customHeight="1" x14ac:dyDescent="0.25">
      <c r="A33" s="206" t="s">
        <v>47</v>
      </c>
      <c r="B33" s="19">
        <v>18601130</v>
      </c>
      <c r="D33" s="30"/>
      <c r="E33" s="46" t="s">
        <v>48</v>
      </c>
      <c r="G33" s="47" t="s">
        <v>49</v>
      </c>
      <c r="H33" s="24"/>
      <c r="I33" s="202">
        <v>400495.47</v>
      </c>
      <c r="J33" s="202">
        <v>0</v>
      </c>
      <c r="K33"/>
      <c r="L33"/>
      <c r="M33"/>
      <c r="N33"/>
      <c r="O33" s="113"/>
      <c r="R33" s="25"/>
      <c r="S33" s="275">
        <v>400495.47</v>
      </c>
      <c r="T33" s="275">
        <v>0</v>
      </c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</row>
    <row r="34" spans="1:89" s="45" customFormat="1" ht="18.75" customHeight="1" x14ac:dyDescent="0.25">
      <c r="A34" s="207"/>
      <c r="B34" s="19"/>
      <c r="D34" s="30"/>
      <c r="E34" s="46"/>
      <c r="G34" s="38" t="s">
        <v>50</v>
      </c>
      <c r="H34" s="24"/>
      <c r="I34" s="216">
        <f>SUM(I33:I33)</f>
        <v>400495.47</v>
      </c>
      <c r="J34" s="201">
        <f>SUM(J33:J33)</f>
        <v>0</v>
      </c>
      <c r="K34"/>
      <c r="L34"/>
      <c r="M34"/>
      <c r="N34"/>
      <c r="O34" s="113"/>
      <c r="R34" s="25"/>
      <c r="S34" s="271">
        <v>400495.47</v>
      </c>
      <c r="T34" s="274">
        <v>0</v>
      </c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</row>
    <row r="35" spans="1:89" s="45" customFormat="1" ht="9.75" customHeight="1" x14ac:dyDescent="0.25">
      <c r="A35" s="207"/>
      <c r="B35" s="19"/>
      <c r="D35" s="30"/>
      <c r="E35" s="46"/>
      <c r="H35" s="24"/>
      <c r="I35" s="202"/>
      <c r="J35" s="203"/>
      <c r="K35"/>
      <c r="L35"/>
      <c r="M35"/>
      <c r="N35"/>
      <c r="O35" s="113"/>
      <c r="R35" s="25"/>
      <c r="S35" s="275"/>
      <c r="T35" s="276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</row>
    <row r="36" spans="1:89" ht="17.25" customHeight="1" x14ac:dyDescent="0.25">
      <c r="A36" s="208" t="s">
        <v>51</v>
      </c>
      <c r="B36" s="4" t="s">
        <v>52</v>
      </c>
      <c r="D36" s="30"/>
      <c r="E36" s="56" t="s">
        <v>53</v>
      </c>
      <c r="G36" s="62" t="s">
        <v>54</v>
      </c>
      <c r="I36" s="221">
        <v>324638.12</v>
      </c>
      <c r="J36" s="222">
        <v>0</v>
      </c>
      <c r="S36" s="272">
        <v>324638.12000000005</v>
      </c>
      <c r="T36" s="270">
        <v>0</v>
      </c>
    </row>
    <row r="37" spans="1:89" ht="17.25" customHeight="1" x14ac:dyDescent="0.25">
      <c r="A37" s="208"/>
      <c r="B37" s="4"/>
      <c r="D37" s="30"/>
      <c r="G37" s="175" t="s">
        <v>159</v>
      </c>
      <c r="I37" s="61">
        <v>0</v>
      </c>
      <c r="J37" s="221">
        <v>-92939.88</v>
      </c>
      <c r="S37" s="272"/>
      <c r="T37" s="270"/>
    </row>
    <row r="38" spans="1:89" ht="17.25" customHeight="1" x14ac:dyDescent="0.25">
      <c r="A38" s="209"/>
      <c r="G38" s="13" t="s">
        <v>55</v>
      </c>
      <c r="I38" s="216">
        <f>SUM(I36:I37)</f>
        <v>324638.12</v>
      </c>
      <c r="J38" s="216">
        <f>SUM(J36:J37)</f>
        <v>-92939.88</v>
      </c>
      <c r="S38" s="271">
        <v>324638.12000000005</v>
      </c>
      <c r="T38" s="274">
        <v>0</v>
      </c>
    </row>
    <row r="39" spans="1:89" x14ac:dyDescent="0.25">
      <c r="A39" s="50" t="s">
        <v>16</v>
      </c>
      <c r="G39" s="11"/>
      <c r="I39" s="223"/>
      <c r="J39" s="224"/>
      <c r="S39" s="279"/>
      <c r="T39" s="280"/>
    </row>
    <row r="40" spans="1:89" ht="16.2" customHeight="1" x14ac:dyDescent="0.25">
      <c r="A40" s="65" t="s">
        <v>17</v>
      </c>
      <c r="B40" s="56" t="s">
        <v>56</v>
      </c>
      <c r="E40" s="56" t="s">
        <v>57</v>
      </c>
      <c r="G40" s="7" t="s">
        <v>58</v>
      </c>
      <c r="H40" s="66"/>
      <c r="I40" s="221">
        <v>695.75</v>
      </c>
      <c r="J40" s="225">
        <v>0</v>
      </c>
      <c r="S40" s="272">
        <v>695.75</v>
      </c>
      <c r="T40" s="281">
        <v>0</v>
      </c>
    </row>
    <row r="41" spans="1:89" ht="20.25" customHeight="1" x14ac:dyDescent="0.25">
      <c r="A41" s="55"/>
      <c r="G41" s="13" t="s">
        <v>59</v>
      </c>
      <c r="I41" s="216">
        <f>SUM(I40:I40)</f>
        <v>695.75</v>
      </c>
      <c r="J41" s="201">
        <f>SUM(J40:J40)</f>
        <v>0</v>
      </c>
      <c r="S41" s="271">
        <v>695.75</v>
      </c>
      <c r="T41" s="274">
        <v>0</v>
      </c>
    </row>
    <row r="42" spans="1:89" s="68" customFormat="1" ht="9.75" customHeight="1" x14ac:dyDescent="0.25">
      <c r="A42" s="55"/>
      <c r="B42" s="19"/>
      <c r="E42" s="56"/>
      <c r="H42" s="6"/>
      <c r="I42" s="226"/>
      <c r="J42" s="227"/>
      <c r="K42"/>
      <c r="L42"/>
      <c r="M42"/>
      <c r="N42"/>
      <c r="O42" s="113"/>
      <c r="R42" s="7"/>
      <c r="S42" s="275"/>
      <c r="T42" s="276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</row>
    <row r="43" spans="1:89" s="45" customFormat="1" ht="12.75" customHeight="1" x14ac:dyDescent="0.25">
      <c r="A43" s="55">
        <v>1</v>
      </c>
      <c r="B43" s="19">
        <v>18601129</v>
      </c>
      <c r="E43" s="46" t="s">
        <v>60</v>
      </c>
      <c r="G43" s="38" t="s">
        <v>61</v>
      </c>
      <c r="H43" s="24"/>
      <c r="I43" s="202">
        <v>212588.68</v>
      </c>
      <c r="J43" s="202">
        <v>0</v>
      </c>
      <c r="K43"/>
      <c r="L43"/>
      <c r="M43"/>
      <c r="N43"/>
      <c r="O43" s="113"/>
      <c r="R43" s="25"/>
      <c r="S43" s="275">
        <v>212588.68</v>
      </c>
      <c r="T43" s="275">
        <v>0</v>
      </c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</row>
    <row r="44" spans="1:89" s="45" customFormat="1" ht="12.75" customHeight="1" x14ac:dyDescent="0.25">
      <c r="A44" s="55"/>
      <c r="B44" s="19"/>
      <c r="E44" s="46"/>
      <c r="G44" s="38" t="s">
        <v>62</v>
      </c>
      <c r="H44" s="24"/>
      <c r="I44" s="216">
        <f>SUM(I43:I43)</f>
        <v>212588.68</v>
      </c>
      <c r="J44" s="201">
        <f>SUM(J43:J43)</f>
        <v>0</v>
      </c>
      <c r="K44"/>
      <c r="L44"/>
      <c r="M44"/>
      <c r="N44"/>
      <c r="O44" s="113"/>
      <c r="R44" s="25"/>
      <c r="S44" s="271">
        <v>212588.68</v>
      </c>
      <c r="T44" s="274">
        <v>0</v>
      </c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</row>
    <row r="45" spans="1:89" s="45" customFormat="1" ht="12.75" customHeight="1" x14ac:dyDescent="0.25">
      <c r="A45" s="206"/>
      <c r="B45" s="19"/>
      <c r="E45" s="46"/>
      <c r="G45" s="42"/>
      <c r="H45" s="24"/>
      <c r="I45" s="223"/>
      <c r="J45" s="224"/>
      <c r="K45"/>
      <c r="L45"/>
      <c r="M45"/>
      <c r="N45"/>
      <c r="O45" s="113"/>
      <c r="R45" s="25"/>
      <c r="S45" s="279"/>
      <c r="T45" s="280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</row>
    <row r="46" spans="1:89" s="36" customFormat="1" x14ac:dyDescent="0.25">
      <c r="A46" s="206" t="s">
        <v>17</v>
      </c>
      <c r="B46" s="19">
        <v>18601151</v>
      </c>
      <c r="E46" s="46" t="s">
        <v>63</v>
      </c>
      <c r="G46" s="36" t="s">
        <v>64</v>
      </c>
      <c r="H46" s="49"/>
      <c r="I46" s="202">
        <v>111880.23</v>
      </c>
      <c r="J46" s="202">
        <v>0</v>
      </c>
      <c r="K46"/>
      <c r="L46"/>
      <c r="M46"/>
      <c r="N46"/>
      <c r="O46" s="113"/>
      <c r="R46" s="25"/>
      <c r="S46" s="275">
        <v>111880.23</v>
      </c>
      <c r="T46" s="275">
        <v>0</v>
      </c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</row>
    <row r="47" spans="1:89" s="36" customFormat="1" x14ac:dyDescent="0.25">
      <c r="A47" s="206"/>
      <c r="B47" s="19"/>
      <c r="E47" s="46"/>
      <c r="G47" s="36" t="s">
        <v>65</v>
      </c>
      <c r="H47" s="49"/>
      <c r="I47" s="216">
        <f>SUM(I46:I46)</f>
        <v>111880.23</v>
      </c>
      <c r="J47" s="201">
        <f>SUM(J46:J46)</f>
        <v>0</v>
      </c>
      <c r="K47"/>
      <c r="L47"/>
      <c r="M47"/>
      <c r="N47"/>
      <c r="O47" s="113"/>
      <c r="R47" s="25"/>
      <c r="S47" s="271">
        <v>111880.23</v>
      </c>
      <c r="T47" s="274">
        <v>0</v>
      </c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</row>
    <row r="48" spans="1:89" s="36" customFormat="1" x14ac:dyDescent="0.25">
      <c r="A48" s="206"/>
      <c r="B48" s="19"/>
      <c r="E48" s="46"/>
      <c r="G48" s="41"/>
      <c r="H48" s="49"/>
      <c r="I48" s="223"/>
      <c r="J48" s="224"/>
      <c r="K48"/>
      <c r="L48"/>
      <c r="M48"/>
      <c r="N48"/>
      <c r="O48" s="113"/>
      <c r="R48" s="25"/>
      <c r="S48" s="279"/>
      <c r="T48" s="280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</row>
    <row r="49" spans="1:89" s="36" customFormat="1" x14ac:dyDescent="0.25">
      <c r="A49" s="55"/>
      <c r="B49" s="19"/>
      <c r="E49" s="56" t="s">
        <v>69</v>
      </c>
      <c r="F49" s="13"/>
      <c r="G49" s="69" t="s">
        <v>70</v>
      </c>
      <c r="H49" s="49"/>
      <c r="I49" s="200">
        <v>0</v>
      </c>
      <c r="J49" s="214">
        <v>-4610484.08</v>
      </c>
      <c r="K49"/>
      <c r="L49"/>
      <c r="M49"/>
      <c r="N49"/>
      <c r="O49"/>
      <c r="P49"/>
      <c r="Q49"/>
      <c r="R49" s="25"/>
      <c r="S49" s="282">
        <v>0</v>
      </c>
      <c r="T49" s="283">
        <v>-4610484.08</v>
      </c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</row>
    <row r="50" spans="1:89" s="36" customFormat="1" x14ac:dyDescent="0.25">
      <c r="A50" s="55"/>
      <c r="B50" s="19"/>
      <c r="E50" s="46"/>
      <c r="G50" s="41"/>
      <c r="H50" s="49"/>
      <c r="I50" s="63"/>
      <c r="J50" s="64"/>
      <c r="K50"/>
      <c r="L50"/>
      <c r="M50"/>
      <c r="N50"/>
      <c r="O50"/>
      <c r="P50"/>
      <c r="Q50"/>
      <c r="R50" s="25"/>
      <c r="S50" s="284"/>
      <c r="T50" s="28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</row>
    <row r="51" spans="1:89" s="71" customFormat="1" ht="15.6" customHeight="1" thickBot="1" x14ac:dyDescent="0.3">
      <c r="A51" s="70"/>
      <c r="B51" s="19"/>
      <c r="E51" s="72"/>
      <c r="G51" s="198" t="s">
        <v>155</v>
      </c>
      <c r="H51" s="237" t="s">
        <v>73</v>
      </c>
      <c r="I51" s="213">
        <f>I7+I10+I13+I16+I19+I22+I25+I28+I31+I34+I38+I41+I44+I47+I49</f>
        <v>9689352.1799999997</v>
      </c>
      <c r="J51" s="213">
        <f>J7+J10+J13+J16+J19+J22+J25+J28+J31+J34+J38+J41+J44+J47+J49</f>
        <v>-5437149.2700000005</v>
      </c>
      <c r="K51"/>
      <c r="L51"/>
      <c r="M51"/>
      <c r="N51"/>
      <c r="O51"/>
      <c r="P51"/>
      <c r="Q51"/>
      <c r="R51" s="73"/>
      <c r="S51" s="286">
        <v>9654998.870000001</v>
      </c>
      <c r="T51" s="286">
        <v>-4610484.08</v>
      </c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</row>
    <row r="52" spans="1:89" s="71" customFormat="1" ht="13.5" customHeight="1" thickTop="1" x14ac:dyDescent="0.25">
      <c r="A52" s="70"/>
      <c r="B52" s="19"/>
      <c r="E52" s="72"/>
      <c r="G52" s="54"/>
      <c r="H52" s="237"/>
      <c r="I52" s="57"/>
      <c r="J52" s="57"/>
      <c r="K52"/>
      <c r="L52"/>
      <c r="M52"/>
      <c r="N52"/>
      <c r="O52"/>
      <c r="P52"/>
      <c r="Q52"/>
      <c r="R52" s="73"/>
      <c r="S52" s="287"/>
      <c r="T52" s="287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</row>
    <row r="53" spans="1:89" s="75" customFormat="1" ht="15" customHeight="1" x14ac:dyDescent="0.25">
      <c r="A53" s="74"/>
      <c r="B53" s="113"/>
      <c r="C53" s="113"/>
      <c r="D53" s="113"/>
      <c r="E53" s="113"/>
      <c r="F53" s="113"/>
      <c r="G53" s="228" t="s">
        <v>143</v>
      </c>
      <c r="H53" s="238"/>
      <c r="I53" s="229">
        <f>'Future Costs'!H6</f>
        <v>10806250</v>
      </c>
      <c r="J53" s="113"/>
      <c r="K53"/>
      <c r="L53"/>
      <c r="M53"/>
      <c r="N53"/>
      <c r="O53"/>
      <c r="P53"/>
      <c r="Q53"/>
      <c r="R53"/>
      <c r="S53" s="288">
        <v>11053750</v>
      </c>
      <c r="T53" s="289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</row>
    <row r="54" spans="1:89" ht="22.2" customHeight="1" thickBot="1" x14ac:dyDescent="0.3">
      <c r="B54" s="113"/>
      <c r="C54" s="113"/>
      <c r="D54" s="113"/>
      <c r="E54" s="113"/>
      <c r="F54" s="113"/>
      <c r="G54" s="233" t="s">
        <v>141</v>
      </c>
      <c r="H54" s="237" t="s">
        <v>7</v>
      </c>
      <c r="I54" s="245">
        <f>I51+I53</f>
        <v>20495602.18</v>
      </c>
      <c r="J54" s="235"/>
      <c r="O54"/>
      <c r="R54"/>
      <c r="S54" s="290">
        <v>20708748.870000001</v>
      </c>
      <c r="T54" s="291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89" ht="14.4" thickTop="1" thickBot="1" x14ac:dyDescent="0.3">
      <c r="O55"/>
      <c r="S55" s="292"/>
      <c r="T55" s="293"/>
    </row>
    <row r="56" spans="1:89" x14ac:dyDescent="0.25">
      <c r="G56" s="232" t="s">
        <v>154</v>
      </c>
      <c r="H56" s="236" t="s">
        <v>138</v>
      </c>
      <c r="I56" s="242">
        <f>I51/I54</f>
        <v>0.47275274446217808</v>
      </c>
      <c r="J56" s="77"/>
      <c r="O56"/>
      <c r="S56" s="294">
        <v>0.46622801457536822</v>
      </c>
      <c r="T56" s="295"/>
    </row>
    <row r="57" spans="1:89" x14ac:dyDescent="0.25">
      <c r="G57" s="239" t="s">
        <v>150</v>
      </c>
      <c r="H57" s="237" t="s">
        <v>139</v>
      </c>
      <c r="I57" s="243">
        <f>J51</f>
        <v>-5437149.2700000005</v>
      </c>
      <c r="J57" s="77"/>
      <c r="O57"/>
      <c r="S57" s="296">
        <v>-4610484.08</v>
      </c>
      <c r="T57" s="295"/>
    </row>
    <row r="58" spans="1:89" ht="19.2" customHeight="1" thickBot="1" x14ac:dyDescent="0.3">
      <c r="G58" s="240" t="s">
        <v>156</v>
      </c>
      <c r="H58" s="241"/>
      <c r="I58" s="246">
        <f>I57*I56</f>
        <v>-2570427.2394430283</v>
      </c>
      <c r="J58" s="77"/>
      <c r="O58"/>
      <c r="S58" s="297">
        <v>-2149536.8388497434</v>
      </c>
      <c r="T58" s="295"/>
    </row>
    <row r="59" spans="1:89" ht="6.6" customHeight="1" thickTop="1" thickBot="1" x14ac:dyDescent="0.3">
      <c r="B59" s="37"/>
      <c r="G59" s="230"/>
      <c r="H59" s="231"/>
      <c r="I59" s="244"/>
      <c r="J59" s="77"/>
      <c r="O59"/>
      <c r="S59" s="263"/>
      <c r="T59" s="262"/>
    </row>
    <row r="60" spans="1:89" x14ac:dyDescent="0.25">
      <c r="B60" s="37"/>
      <c r="O60"/>
    </row>
    <row r="61" spans="1:89" x14ac:dyDescent="0.25">
      <c r="B61" s="46"/>
      <c r="O61"/>
    </row>
    <row r="62" spans="1:89" x14ac:dyDescent="0.25">
      <c r="B62" s="46"/>
      <c r="O62"/>
    </row>
    <row r="63" spans="1:89" x14ac:dyDescent="0.25">
      <c r="B63" s="46"/>
      <c r="O63"/>
    </row>
    <row r="64" spans="1:89" x14ac:dyDescent="0.25">
      <c r="B64" s="46"/>
      <c r="O64"/>
    </row>
    <row r="65" spans="2:15" x14ac:dyDescent="0.25">
      <c r="B65" s="46"/>
      <c r="O65"/>
    </row>
    <row r="66" spans="2:15" x14ac:dyDescent="0.25">
      <c r="B66" s="46"/>
    </row>
    <row r="67" spans="2:15" x14ac:dyDescent="0.25">
      <c r="B67" s="46"/>
    </row>
    <row r="68" spans="2:15" x14ac:dyDescent="0.25">
      <c r="B68" s="56"/>
    </row>
    <row r="69" spans="2:15" x14ac:dyDescent="0.25">
      <c r="B69" s="56"/>
    </row>
    <row r="70" spans="2:15" x14ac:dyDescent="0.25">
      <c r="B70" s="46"/>
    </row>
    <row r="71" spans="2:15" x14ac:dyDescent="0.25">
      <c r="B71" s="46"/>
    </row>
    <row r="72" spans="2:15" x14ac:dyDescent="0.25">
      <c r="B72" s="56"/>
    </row>
  </sheetData>
  <pageMargins left="0.7" right="0.7" top="0.75" bottom="0.75" header="0.3" footer="0.3"/>
  <pageSetup scale="58" orientation="portrait" r:id="rId1"/>
  <rowBreaks count="1" manualBreakCount="1">
    <brk id="60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2"/>
  <sheetViews>
    <sheetView topLeftCell="B1" zoomScale="80" zoomScaleNormal="80" workbookViewId="0">
      <pane xSplit="4" ySplit="6" topLeftCell="F16" activePane="bottomRight" state="frozen"/>
      <selection activeCell="G19" sqref="G19"/>
      <selection pane="topRight" activeCell="G19" sqref="G19"/>
      <selection pane="bottomLeft" activeCell="G19" sqref="G19"/>
      <selection pane="bottomRight" activeCell="F25" sqref="F25"/>
    </sheetView>
  </sheetViews>
  <sheetFormatPr defaultColWidth="20.109375" defaultRowHeight="13.5" customHeight="1" outlineLevelCol="1" x14ac:dyDescent="0.25"/>
  <cols>
    <col min="1" max="1" width="1.44140625" style="124" hidden="1" customWidth="1"/>
    <col min="2" max="2" width="12" style="185" customWidth="1"/>
    <col min="3" max="3" width="11.44140625" style="133" customWidth="1" outlineLevel="1"/>
    <col min="4" max="4" width="13.44140625" style="179" customWidth="1"/>
    <col min="5" max="5" width="3.44140625" style="156" customWidth="1"/>
    <col min="6" max="6" width="65.77734375" style="168" customWidth="1"/>
    <col min="7" max="7" width="6.44140625" style="169" customWidth="1"/>
    <col min="8" max="8" width="19.88671875" style="169" bestFit="1" customWidth="1"/>
    <col min="9" max="9" width="28.5546875" style="169" customWidth="1"/>
    <col min="10" max="10" width="1.6640625" customWidth="1"/>
    <col min="11" max="11" width="17.21875" customWidth="1"/>
    <col min="12" max="12" width="26.109375" bestFit="1" customWidth="1"/>
    <col min="17" max="17" width="3" customWidth="1"/>
    <col min="18" max="18" width="13.6640625" customWidth="1"/>
    <col min="19" max="19" width="25.88671875" customWidth="1"/>
    <col min="20" max="21" width="20.33203125" customWidth="1"/>
    <col min="22" max="24" width="20.109375" customWidth="1"/>
    <col min="25" max="25" width="20.109375" style="133" customWidth="1"/>
    <col min="26" max="16384" width="20.109375" style="133"/>
  </cols>
  <sheetData>
    <row r="1" spans="1:24" ht="13.5" customHeight="1" x14ac:dyDescent="0.25">
      <c r="B1" s="125"/>
      <c r="C1" s="126"/>
      <c r="D1" s="127"/>
      <c r="E1" s="128"/>
      <c r="F1" s="129"/>
      <c r="G1" s="131"/>
      <c r="H1" s="130" t="s">
        <v>0</v>
      </c>
      <c r="I1" s="130" t="s">
        <v>133</v>
      </c>
      <c r="Q1" s="113"/>
      <c r="U1" s="113"/>
      <c r="V1" s="113"/>
      <c r="W1" s="113"/>
      <c r="X1" s="113"/>
    </row>
    <row r="2" spans="1:24" s="128" customFormat="1" ht="13.5" customHeight="1" x14ac:dyDescent="0.25">
      <c r="A2" s="134"/>
      <c r="B2" s="205" t="s">
        <v>71</v>
      </c>
      <c r="C2" s="135"/>
      <c r="D2" s="136"/>
      <c r="E2" s="137"/>
      <c r="F2" s="138"/>
      <c r="G2" s="141"/>
      <c r="H2" s="139" t="s">
        <v>2</v>
      </c>
      <c r="I2" s="139" t="s">
        <v>134</v>
      </c>
      <c r="J2"/>
      <c r="K2"/>
      <c r="L2"/>
      <c r="M2"/>
      <c r="Q2" s="113"/>
      <c r="R2"/>
      <c r="S2"/>
      <c r="T2"/>
      <c r="U2" s="113"/>
      <c r="V2" s="113"/>
      <c r="W2" s="113"/>
      <c r="X2" s="113"/>
    </row>
    <row r="3" spans="1:24" s="147" customFormat="1" ht="13.5" customHeight="1" thickBot="1" x14ac:dyDescent="0.3">
      <c r="A3" s="142"/>
      <c r="B3" s="143" t="s">
        <v>3</v>
      </c>
      <c r="C3" s="144" t="s">
        <v>72</v>
      </c>
      <c r="D3" s="143" t="s">
        <v>5</v>
      </c>
      <c r="E3" s="145"/>
      <c r="F3" s="17" t="s">
        <v>6</v>
      </c>
      <c r="G3" s="140"/>
      <c r="H3" s="146" t="s">
        <v>151</v>
      </c>
      <c r="I3" s="146" t="str">
        <f>H3</f>
        <v xml:space="preserve"> Sept 2016</v>
      </c>
      <c r="J3"/>
      <c r="K3"/>
      <c r="L3"/>
      <c r="M3"/>
      <c r="Q3" s="113"/>
      <c r="R3"/>
      <c r="S3"/>
      <c r="T3"/>
      <c r="U3" s="113"/>
      <c r="V3" s="113"/>
      <c r="W3" s="113"/>
      <c r="X3" s="113"/>
    </row>
    <row r="4" spans="1:24" s="153" customFormat="1" ht="13.5" customHeight="1" x14ac:dyDescent="0.25">
      <c r="A4" s="148"/>
      <c r="B4" s="149"/>
      <c r="C4" s="150"/>
      <c r="D4" s="149"/>
      <c r="E4" s="22"/>
      <c r="F4" s="151"/>
      <c r="G4" s="152"/>
      <c r="H4" s="131"/>
      <c r="I4" s="131"/>
      <c r="J4"/>
      <c r="K4"/>
      <c r="L4"/>
      <c r="M4"/>
      <c r="Q4" s="113"/>
      <c r="R4"/>
      <c r="S4"/>
      <c r="T4"/>
      <c r="U4" s="113"/>
      <c r="V4" s="113"/>
      <c r="W4" s="113"/>
      <c r="X4" s="113"/>
    </row>
    <row r="5" spans="1:24" s="156" customFormat="1" ht="17.25" customHeight="1" thickBot="1" x14ac:dyDescent="0.35">
      <c r="A5" s="154"/>
      <c r="B5" s="149"/>
      <c r="C5" s="155"/>
      <c r="D5" s="149"/>
      <c r="F5" s="190" t="s">
        <v>74</v>
      </c>
      <c r="G5" s="152"/>
      <c r="H5" s="152"/>
      <c r="I5" s="152"/>
      <c r="J5"/>
      <c r="K5"/>
      <c r="L5"/>
      <c r="M5"/>
      <c r="Q5" s="113"/>
      <c r="R5"/>
      <c r="S5"/>
      <c r="T5"/>
      <c r="U5" s="113"/>
      <c r="V5" s="113"/>
      <c r="W5" s="113"/>
      <c r="X5" s="113"/>
    </row>
    <row r="6" spans="1:24" s="156" customFormat="1" ht="7.5" customHeight="1" thickTop="1" x14ac:dyDescent="0.25">
      <c r="A6" s="154"/>
      <c r="B6" s="149"/>
      <c r="C6" s="155"/>
      <c r="D6" s="149"/>
      <c r="F6" s="157" t="s">
        <v>75</v>
      </c>
      <c r="G6" s="152"/>
      <c r="H6" s="158"/>
      <c r="I6" s="158"/>
      <c r="J6"/>
      <c r="K6"/>
      <c r="L6"/>
      <c r="M6"/>
      <c r="Q6" s="113"/>
      <c r="R6"/>
      <c r="S6"/>
      <c r="T6"/>
      <c r="U6" s="113"/>
      <c r="V6" s="113"/>
      <c r="W6" s="113"/>
      <c r="X6" s="113"/>
    </row>
    <row r="7" spans="1:24" ht="27.75" customHeight="1" x14ac:dyDescent="0.25">
      <c r="A7" s="162" t="s">
        <v>8</v>
      </c>
      <c r="B7" s="163">
        <v>18606102</v>
      </c>
      <c r="C7" s="155"/>
      <c r="D7" s="159">
        <v>18608612</v>
      </c>
      <c r="E7" s="133"/>
      <c r="F7" s="161" t="s">
        <v>76</v>
      </c>
      <c r="G7" s="164"/>
      <c r="H7" s="192">
        <v>785957.33</v>
      </c>
      <c r="I7" s="192">
        <v>0</v>
      </c>
      <c r="Q7" s="113"/>
      <c r="U7" s="113"/>
      <c r="V7" s="113"/>
      <c r="W7" s="113"/>
      <c r="X7" s="113"/>
    </row>
    <row r="8" spans="1:24" ht="15.9" customHeight="1" x14ac:dyDescent="0.25">
      <c r="B8" s="159"/>
      <c r="C8" s="155"/>
      <c r="D8" s="159"/>
      <c r="E8" s="133"/>
      <c r="F8" s="165" t="s">
        <v>77</v>
      </c>
      <c r="G8" s="166"/>
      <c r="H8" s="197">
        <f>SUM(H7:H7)</f>
        <v>785957.33</v>
      </c>
      <c r="I8" s="197">
        <f>SUM(I7:I7)</f>
        <v>0</v>
      </c>
      <c r="Q8" s="113"/>
      <c r="U8" s="113"/>
      <c r="V8" s="113"/>
      <c r="W8" s="113"/>
      <c r="X8" s="113"/>
    </row>
    <row r="9" spans="1:24" ht="15.6" customHeight="1" x14ac:dyDescent="0.25">
      <c r="B9" s="155"/>
      <c r="C9" s="155"/>
      <c r="D9" s="155"/>
      <c r="E9" s="133"/>
      <c r="F9" s="161"/>
      <c r="G9" s="164"/>
      <c r="H9" s="192"/>
      <c r="I9" s="192"/>
      <c r="Q9" s="113"/>
      <c r="U9" s="113"/>
      <c r="V9" s="113"/>
      <c r="W9" s="113"/>
      <c r="X9" s="113"/>
    </row>
    <row r="10" spans="1:24" ht="15.9" customHeight="1" x14ac:dyDescent="0.25">
      <c r="A10" s="162"/>
      <c r="B10" s="163">
        <v>18607102</v>
      </c>
      <c r="C10" s="155"/>
      <c r="D10" s="159">
        <v>18608712</v>
      </c>
      <c r="E10" s="133"/>
      <c r="F10" s="161" t="s">
        <v>78</v>
      </c>
      <c r="G10" s="164"/>
      <c r="H10" s="192">
        <v>5361208.37</v>
      </c>
      <c r="I10" s="192">
        <v>0</v>
      </c>
      <c r="Q10" s="113"/>
      <c r="U10" s="113"/>
      <c r="V10" s="113"/>
      <c r="W10" s="113"/>
      <c r="X10" s="113"/>
    </row>
    <row r="11" spans="1:24" ht="15.9" customHeight="1" x14ac:dyDescent="0.25">
      <c r="B11" s="159"/>
      <c r="C11" s="155"/>
      <c r="D11" s="159">
        <v>18608772</v>
      </c>
      <c r="E11" s="133"/>
      <c r="F11" s="168" t="s">
        <v>79</v>
      </c>
      <c r="G11" s="167"/>
      <c r="H11" s="192">
        <v>-3488999.0999999996</v>
      </c>
      <c r="I11" s="192">
        <v>0</v>
      </c>
      <c r="Q11" s="113"/>
      <c r="U11" s="113"/>
      <c r="V11" s="113"/>
      <c r="W11" s="113"/>
      <c r="X11" s="113"/>
    </row>
    <row r="12" spans="1:24" ht="15.9" customHeight="1" x14ac:dyDescent="0.25">
      <c r="B12" s="159">
        <v>18607103</v>
      </c>
      <c r="C12" s="155"/>
      <c r="D12" s="159">
        <v>18608722</v>
      </c>
      <c r="E12" s="133"/>
      <c r="F12" s="168" t="s">
        <v>80</v>
      </c>
      <c r="G12" s="167"/>
      <c r="H12" s="192">
        <v>8781.25</v>
      </c>
      <c r="I12" s="192">
        <v>0</v>
      </c>
      <c r="Q12" s="113"/>
      <c r="U12" s="113"/>
      <c r="V12" s="113"/>
      <c r="W12" s="113"/>
      <c r="X12" s="113"/>
    </row>
    <row r="13" spans="1:24" ht="15.9" customHeight="1" x14ac:dyDescent="0.25">
      <c r="B13" s="155"/>
      <c r="C13" s="155"/>
      <c r="D13" s="155"/>
      <c r="E13" s="133"/>
      <c r="F13" s="165" t="s">
        <v>81</v>
      </c>
      <c r="G13" s="166"/>
      <c r="H13" s="197">
        <f>SUM(H10:H12)</f>
        <v>1880990.5200000005</v>
      </c>
      <c r="I13" s="197">
        <f>SUM(I10:I12)</f>
        <v>0</v>
      </c>
      <c r="Q13" s="113"/>
      <c r="U13" s="113"/>
      <c r="V13" s="113"/>
      <c r="W13" s="113"/>
      <c r="X13" s="113"/>
    </row>
    <row r="14" spans="1:24" ht="15" customHeight="1" x14ac:dyDescent="0.25">
      <c r="B14" s="155"/>
      <c r="C14" s="155"/>
      <c r="D14" s="155"/>
      <c r="E14" s="133"/>
      <c r="F14" s="161"/>
      <c r="G14" s="164"/>
      <c r="H14" s="192"/>
      <c r="I14" s="192"/>
      <c r="Q14" s="113"/>
      <c r="U14" s="113"/>
      <c r="V14" s="113"/>
      <c r="W14" s="113"/>
      <c r="X14" s="113"/>
    </row>
    <row r="15" spans="1:24" ht="15.9" customHeight="1" x14ac:dyDescent="0.25">
      <c r="A15" s="162" t="s">
        <v>22</v>
      </c>
      <c r="B15" s="163">
        <v>18602102</v>
      </c>
      <c r="C15" s="155"/>
      <c r="D15" s="159">
        <v>18608212</v>
      </c>
      <c r="E15" s="133"/>
      <c r="F15" s="168" t="s">
        <v>82</v>
      </c>
      <c r="G15" s="164"/>
      <c r="H15" s="192">
        <v>1470852.25</v>
      </c>
      <c r="I15" s="192">
        <v>0</v>
      </c>
      <c r="Q15" s="113"/>
      <c r="U15" s="113"/>
      <c r="V15" s="113"/>
      <c r="W15" s="113"/>
      <c r="X15" s="113"/>
    </row>
    <row r="16" spans="1:24" ht="15.9" customHeight="1" x14ac:dyDescent="0.25">
      <c r="B16" s="159"/>
      <c r="C16" s="155"/>
      <c r="D16" s="159">
        <v>18608782</v>
      </c>
      <c r="E16" s="133"/>
      <c r="F16" s="168" t="s">
        <v>83</v>
      </c>
      <c r="G16" s="167"/>
      <c r="H16" s="192">
        <v>-801550.75</v>
      </c>
      <c r="I16" s="192">
        <v>0</v>
      </c>
      <c r="Q16" s="113"/>
      <c r="U16" s="113"/>
      <c r="V16" s="113"/>
      <c r="W16" s="113"/>
      <c r="X16" s="113"/>
    </row>
    <row r="17" spans="1:24" ht="15.9" customHeight="1" x14ac:dyDescent="0.25">
      <c r="B17" s="149"/>
      <c r="C17" s="155"/>
      <c r="D17" s="149"/>
      <c r="E17" s="133"/>
      <c r="F17" s="170" t="s">
        <v>84</v>
      </c>
      <c r="G17" s="166"/>
      <c r="H17" s="197">
        <f>SUM(H15:H16)</f>
        <v>669301.5</v>
      </c>
      <c r="I17" s="197">
        <f>SUM(I15:I16)</f>
        <v>0</v>
      </c>
      <c r="Q17" s="113"/>
      <c r="U17" s="113"/>
      <c r="V17" s="113"/>
      <c r="W17" s="113"/>
      <c r="X17" s="113"/>
    </row>
    <row r="18" spans="1:24" ht="15" customHeight="1" x14ac:dyDescent="0.25">
      <c r="B18" s="149"/>
      <c r="C18" s="155"/>
      <c r="D18" s="149"/>
      <c r="E18" s="133"/>
      <c r="G18" s="171"/>
      <c r="H18" s="193"/>
      <c r="I18" s="193"/>
      <c r="Q18" s="113"/>
      <c r="U18" s="113"/>
      <c r="V18" s="113"/>
      <c r="W18" s="113"/>
      <c r="X18" s="113"/>
    </row>
    <row r="19" spans="1:24" ht="15.9" customHeight="1" x14ac:dyDescent="0.25">
      <c r="A19" s="162" t="s">
        <v>27</v>
      </c>
      <c r="B19" s="163">
        <v>18603102</v>
      </c>
      <c r="C19" s="155"/>
      <c r="D19" s="159">
        <v>18608312</v>
      </c>
      <c r="E19" s="133"/>
      <c r="F19" s="168" t="s">
        <v>85</v>
      </c>
      <c r="G19" s="164"/>
      <c r="H19" s="196">
        <v>3961262</v>
      </c>
      <c r="I19" s="196">
        <v>0</v>
      </c>
      <c r="Q19" s="113"/>
      <c r="U19" s="113"/>
      <c r="V19" s="113"/>
      <c r="W19" s="113"/>
      <c r="X19" s="113"/>
    </row>
    <row r="20" spans="1:24" ht="15.9" customHeight="1" x14ac:dyDescent="0.25">
      <c r="B20" s="149"/>
      <c r="C20" s="155"/>
      <c r="D20" s="149"/>
      <c r="E20" s="133"/>
      <c r="F20" s="170" t="s">
        <v>86</v>
      </c>
      <c r="G20" s="166"/>
      <c r="H20" s="197">
        <f>SUM(H19:H19)</f>
        <v>3961262</v>
      </c>
      <c r="I20" s="197">
        <f>SUM(I19:I19)</f>
        <v>0</v>
      </c>
      <c r="Q20" s="113"/>
      <c r="U20" s="113"/>
      <c r="V20" s="113"/>
      <c r="W20" s="113"/>
      <c r="X20" s="113"/>
    </row>
    <row r="21" spans="1:24" ht="15" customHeight="1" x14ac:dyDescent="0.25">
      <c r="B21" s="149"/>
      <c r="C21" s="155"/>
      <c r="D21" s="149"/>
      <c r="E21" s="133"/>
      <c r="F21" s="160"/>
      <c r="G21" s="171"/>
      <c r="H21" s="194"/>
      <c r="I21" s="194"/>
      <c r="Q21" s="113"/>
      <c r="U21" s="113"/>
      <c r="V21" s="113"/>
      <c r="W21" s="113"/>
      <c r="X21" s="113"/>
    </row>
    <row r="22" spans="1:24" ht="15.9" customHeight="1" x14ac:dyDescent="0.25">
      <c r="A22" s="162" t="s">
        <v>75</v>
      </c>
      <c r="B22" s="172">
        <v>18606302</v>
      </c>
      <c r="C22" s="150"/>
      <c r="D22" s="149">
        <v>18609432</v>
      </c>
      <c r="E22" s="133"/>
      <c r="F22" s="161" t="s">
        <v>87</v>
      </c>
      <c r="G22" s="132"/>
      <c r="H22" s="194">
        <v>6872373.6200000001</v>
      </c>
      <c r="I22" s="194">
        <v>0</v>
      </c>
      <c r="Q22" s="113"/>
      <c r="U22" s="113"/>
      <c r="V22" s="113"/>
      <c r="W22" s="113"/>
      <c r="X22" s="113"/>
    </row>
    <row r="23" spans="1:24" ht="15.9" customHeight="1" x14ac:dyDescent="0.25">
      <c r="B23" s="159">
        <v>18604102</v>
      </c>
      <c r="C23" s="150"/>
      <c r="D23" s="159">
        <v>18608412</v>
      </c>
      <c r="E23" s="133"/>
      <c r="F23" s="161" t="s">
        <v>88</v>
      </c>
      <c r="G23" s="164"/>
      <c r="H23" s="192">
        <v>2651381.7400000002</v>
      </c>
      <c r="I23" s="192">
        <v>0</v>
      </c>
      <c r="Q23" s="113"/>
      <c r="U23" s="113"/>
      <c r="V23" s="113"/>
      <c r="W23" s="113"/>
      <c r="X23" s="113"/>
    </row>
    <row r="24" spans="1:24" s="167" customFormat="1" ht="15.9" customHeight="1" x14ac:dyDescent="0.25">
      <c r="A24" s="132"/>
      <c r="B24" s="159">
        <v>18614102</v>
      </c>
      <c r="C24" s="150"/>
      <c r="D24" s="159">
        <v>18609312</v>
      </c>
      <c r="F24" s="161" t="s">
        <v>89</v>
      </c>
      <c r="G24" s="164"/>
      <c r="H24" s="194">
        <v>12405154.710000001</v>
      </c>
      <c r="I24" s="194">
        <v>0</v>
      </c>
      <c r="J24"/>
      <c r="K24"/>
      <c r="L24"/>
      <c r="M24"/>
      <c r="Q24" s="113"/>
      <c r="R24"/>
      <c r="S24"/>
      <c r="T24"/>
      <c r="U24" s="113"/>
      <c r="V24" s="113"/>
      <c r="W24" s="113"/>
      <c r="X24" s="113"/>
    </row>
    <row r="25" spans="1:24" s="167" customFormat="1" ht="15.9" customHeight="1" x14ac:dyDescent="0.25">
      <c r="A25" s="132"/>
      <c r="B25" s="316">
        <v>18606303</v>
      </c>
      <c r="C25" s="317"/>
      <c r="D25" s="316">
        <v>18609402</v>
      </c>
      <c r="F25" s="318" t="s">
        <v>161</v>
      </c>
      <c r="G25" s="164"/>
      <c r="H25" s="194">
        <v>0</v>
      </c>
      <c r="I25" s="194">
        <v>0</v>
      </c>
      <c r="J25"/>
      <c r="K25"/>
      <c r="L25"/>
      <c r="M25"/>
      <c r="Q25" s="113"/>
      <c r="R25"/>
      <c r="S25"/>
      <c r="T25"/>
      <c r="U25" s="113"/>
      <c r="V25" s="113"/>
      <c r="W25" s="113"/>
      <c r="X25" s="113"/>
    </row>
    <row r="26" spans="1:24" ht="15.9" customHeight="1" x14ac:dyDescent="0.25">
      <c r="B26" s="159"/>
      <c r="C26" s="155"/>
      <c r="D26" s="159"/>
      <c r="E26" s="133"/>
      <c r="F26" s="165" t="s">
        <v>90</v>
      </c>
      <c r="G26" s="166"/>
      <c r="H26" s="197">
        <f>SUM(H22:H25)</f>
        <v>21928910.07</v>
      </c>
      <c r="I26" s="197">
        <f>SUM(I22:I25)</f>
        <v>0</v>
      </c>
      <c r="Q26" s="113"/>
      <c r="U26" s="113"/>
      <c r="V26" s="113"/>
      <c r="W26" s="113"/>
      <c r="X26" s="113"/>
    </row>
    <row r="27" spans="1:24" ht="15" customHeight="1" x14ac:dyDescent="0.25">
      <c r="B27" s="159"/>
      <c r="C27" s="155"/>
      <c r="D27" s="159"/>
      <c r="E27" s="133"/>
      <c r="F27" s="161"/>
      <c r="G27" s="164"/>
      <c r="H27" s="192"/>
      <c r="I27" s="192"/>
      <c r="Q27" s="113"/>
      <c r="U27" s="113"/>
      <c r="V27" s="113"/>
      <c r="W27" s="113"/>
      <c r="X27" s="113"/>
    </row>
    <row r="28" spans="1:24" s="167" customFormat="1" ht="15.9" customHeight="1" x14ac:dyDescent="0.25">
      <c r="A28" s="173" t="s">
        <v>37</v>
      </c>
      <c r="B28" s="163">
        <v>18612102</v>
      </c>
      <c r="C28" s="150"/>
      <c r="D28" s="159">
        <v>18609512</v>
      </c>
      <c r="F28" s="151" t="s">
        <v>91</v>
      </c>
      <c r="G28" s="164"/>
      <c r="H28" s="194">
        <v>227819.36</v>
      </c>
      <c r="I28" s="194">
        <v>0</v>
      </c>
      <c r="J28"/>
      <c r="K28"/>
      <c r="L28"/>
      <c r="M28"/>
      <c r="Q28" s="113"/>
      <c r="R28"/>
      <c r="S28"/>
      <c r="T28"/>
      <c r="U28" s="113"/>
      <c r="V28" s="113"/>
      <c r="W28" s="113"/>
      <c r="X28" s="113"/>
    </row>
    <row r="29" spans="1:24" s="167" customFormat="1" ht="15.9" customHeight="1" x14ac:dyDescent="0.25">
      <c r="A29" s="132"/>
      <c r="B29" s="159"/>
      <c r="C29" s="150"/>
      <c r="D29" s="159"/>
      <c r="F29" s="174" t="s">
        <v>92</v>
      </c>
      <c r="G29" s="166"/>
      <c r="H29" s="197">
        <f>SUM(H28:H28)</f>
        <v>227819.36</v>
      </c>
      <c r="I29" s="197">
        <f>SUM(I28:I28)</f>
        <v>0</v>
      </c>
      <c r="J29"/>
      <c r="K29"/>
      <c r="L29"/>
      <c r="M29"/>
      <c r="Q29" s="113"/>
      <c r="R29"/>
      <c r="S29"/>
      <c r="T29"/>
      <c r="U29" s="113"/>
      <c r="V29" s="113"/>
      <c r="W29" s="113"/>
      <c r="X29" s="113"/>
    </row>
    <row r="30" spans="1:24" s="167" customFormat="1" ht="15" customHeight="1" x14ac:dyDescent="0.25">
      <c r="A30" s="132"/>
      <c r="B30" s="159"/>
      <c r="C30" s="150"/>
      <c r="D30" s="159"/>
      <c r="F30" s="174"/>
      <c r="G30" s="166"/>
      <c r="H30" s="195"/>
      <c r="I30" s="195"/>
      <c r="J30"/>
      <c r="K30"/>
      <c r="L30"/>
      <c r="M30"/>
      <c r="Q30" s="113"/>
      <c r="R30"/>
      <c r="S30"/>
      <c r="T30"/>
      <c r="U30" s="113"/>
      <c r="V30" s="113"/>
      <c r="W30" s="113"/>
      <c r="X30" s="113"/>
    </row>
    <row r="31" spans="1:24" ht="15.9" customHeight="1" x14ac:dyDescent="0.25">
      <c r="A31" s="162" t="s">
        <v>42</v>
      </c>
      <c r="B31" s="172">
        <v>18601102</v>
      </c>
      <c r="C31" s="155"/>
      <c r="D31" s="149">
        <v>18608112</v>
      </c>
      <c r="E31" s="133"/>
      <c r="F31" s="161" t="s">
        <v>93</v>
      </c>
      <c r="G31" s="164"/>
      <c r="H31" s="192">
        <v>4147808.85</v>
      </c>
      <c r="I31" s="192">
        <v>0</v>
      </c>
      <c r="Q31" s="113"/>
      <c r="U31" s="113"/>
      <c r="V31" s="113"/>
      <c r="W31" s="113"/>
      <c r="X31" s="113"/>
    </row>
    <row r="32" spans="1:24" ht="15.9" customHeight="1" x14ac:dyDescent="0.25">
      <c r="B32" s="149">
        <v>18601102</v>
      </c>
      <c r="C32" s="155"/>
      <c r="D32" s="149">
        <v>18608112</v>
      </c>
      <c r="E32" s="133"/>
      <c r="F32" s="161" t="s">
        <v>94</v>
      </c>
      <c r="G32" s="164"/>
      <c r="H32" s="192">
        <v>34881722.379999995</v>
      </c>
      <c r="I32" s="192">
        <v>0</v>
      </c>
      <c r="Q32" s="113"/>
      <c r="U32" s="113"/>
      <c r="V32" s="113"/>
      <c r="W32" s="113"/>
      <c r="X32" s="113"/>
    </row>
    <row r="33" spans="1:27" ht="15.9" customHeight="1" x14ac:dyDescent="0.25">
      <c r="B33" s="149"/>
      <c r="C33" s="155"/>
      <c r="D33" s="149"/>
      <c r="E33" s="133"/>
      <c r="F33" s="165" t="s">
        <v>130</v>
      </c>
      <c r="G33" s="166"/>
      <c r="H33" s="197">
        <f>SUM(H31:H32)</f>
        <v>39029531.229999997</v>
      </c>
      <c r="I33" s="197">
        <f>SUM(I31:I32)</f>
        <v>0</v>
      </c>
      <c r="Q33" s="113"/>
      <c r="U33" s="113"/>
      <c r="V33" s="113"/>
      <c r="W33" s="113"/>
      <c r="X33" s="113"/>
    </row>
    <row r="34" spans="1:27" ht="9" customHeight="1" x14ac:dyDescent="0.25">
      <c r="B34" s="149"/>
      <c r="C34" s="155"/>
      <c r="D34" s="155"/>
      <c r="E34" s="133"/>
      <c r="F34" s="161"/>
      <c r="G34" s="164"/>
      <c r="H34" s="192"/>
      <c r="I34" s="192"/>
      <c r="Q34" s="113"/>
      <c r="U34" s="113"/>
      <c r="V34" s="113"/>
      <c r="W34" s="113"/>
      <c r="X34" s="113"/>
    </row>
    <row r="35" spans="1:27" s="167" customFormat="1" ht="15.9" customHeight="1" x14ac:dyDescent="0.25">
      <c r="A35" s="162" t="s">
        <v>67</v>
      </c>
      <c r="B35" s="163">
        <v>18603202</v>
      </c>
      <c r="C35" s="150"/>
      <c r="D35" s="159">
        <v>18609532</v>
      </c>
      <c r="F35" s="175" t="s">
        <v>95</v>
      </c>
      <c r="G35" s="164"/>
      <c r="H35" s="194">
        <v>436858.74</v>
      </c>
      <c r="I35" s="194">
        <v>0</v>
      </c>
      <c r="J35"/>
      <c r="K35"/>
      <c r="L35"/>
      <c r="M35"/>
      <c r="Q35" s="113"/>
      <c r="R35"/>
      <c r="S35"/>
      <c r="T35"/>
      <c r="U35" s="113"/>
      <c r="V35" s="113"/>
      <c r="W35" s="113"/>
      <c r="X35" s="113"/>
    </row>
    <row r="36" spans="1:27" s="167" customFormat="1" ht="15.9" customHeight="1" x14ac:dyDescent="0.25">
      <c r="A36" s="132"/>
      <c r="B36" s="159"/>
      <c r="C36" s="150"/>
      <c r="D36" s="159"/>
      <c r="F36" s="165" t="s">
        <v>96</v>
      </c>
      <c r="G36" s="166"/>
      <c r="H36" s="197">
        <f>SUM(H35:H35)</f>
        <v>436858.74</v>
      </c>
      <c r="I36" s="197">
        <f>SUM(I35:I35)</f>
        <v>0</v>
      </c>
      <c r="J36"/>
      <c r="K36"/>
      <c r="L36"/>
      <c r="M36"/>
      <c r="Q36" s="113"/>
      <c r="R36"/>
      <c r="S36"/>
      <c r="T36"/>
      <c r="U36" s="113"/>
      <c r="V36" s="113"/>
      <c r="W36" s="113"/>
      <c r="X36" s="113"/>
    </row>
    <row r="37" spans="1:27" s="167" customFormat="1" ht="6.6" customHeight="1" x14ac:dyDescent="0.25">
      <c r="A37" s="132"/>
      <c r="B37" s="159"/>
      <c r="C37" s="150"/>
      <c r="D37" s="159"/>
      <c r="F37" s="175"/>
      <c r="G37" s="164"/>
      <c r="H37" s="194"/>
      <c r="I37" s="194"/>
      <c r="J37"/>
      <c r="K37"/>
      <c r="L37"/>
      <c r="M37"/>
      <c r="Q37" s="113"/>
      <c r="R37"/>
      <c r="S37"/>
      <c r="T37"/>
      <c r="U37" s="113"/>
      <c r="V37" s="113"/>
      <c r="W37" s="113"/>
      <c r="X37" s="113"/>
    </row>
    <row r="38" spans="1:27" s="167" customFormat="1" ht="15.9" customHeight="1" x14ac:dyDescent="0.25">
      <c r="A38" s="173" t="s">
        <v>47</v>
      </c>
      <c r="B38" s="163">
        <v>18614402</v>
      </c>
      <c r="C38" s="150"/>
      <c r="D38" s="159">
        <v>18609542</v>
      </c>
      <c r="F38" s="175" t="s">
        <v>97</v>
      </c>
      <c r="G38" s="164"/>
      <c r="H38" s="194">
        <v>1263973.54</v>
      </c>
      <c r="I38" s="194">
        <v>0</v>
      </c>
      <c r="J38"/>
      <c r="K38"/>
      <c r="L38"/>
      <c r="M38"/>
      <c r="Q38" s="113"/>
      <c r="R38"/>
      <c r="S38"/>
      <c r="T38"/>
      <c r="U38" s="113"/>
      <c r="V38" s="113"/>
      <c r="W38" s="113"/>
      <c r="X38" s="113"/>
    </row>
    <row r="39" spans="1:27" s="167" customFormat="1" ht="15.9" customHeight="1" x14ac:dyDescent="0.25">
      <c r="A39" s="132"/>
      <c r="B39" s="159"/>
      <c r="C39" s="150"/>
      <c r="D39" s="159">
        <v>18608792</v>
      </c>
      <c r="F39" s="175" t="s">
        <v>98</v>
      </c>
      <c r="H39" s="194">
        <v>-160310.15</v>
      </c>
      <c r="I39" s="194">
        <v>0</v>
      </c>
      <c r="J39"/>
      <c r="K39"/>
      <c r="L39"/>
      <c r="M39"/>
      <c r="Q39" s="113"/>
      <c r="R39"/>
      <c r="S39"/>
      <c r="T39"/>
      <c r="U39" s="113"/>
      <c r="V39" s="113"/>
      <c r="W39" s="113"/>
      <c r="X39" s="113"/>
    </row>
    <row r="40" spans="1:27" s="167" customFormat="1" ht="15.9" customHeight="1" x14ac:dyDescent="0.25">
      <c r="A40" s="132"/>
      <c r="B40" s="159"/>
      <c r="C40" s="150"/>
      <c r="D40" s="159"/>
      <c r="F40" s="165" t="s">
        <v>99</v>
      </c>
      <c r="G40" s="166"/>
      <c r="H40" s="197">
        <f>SUM(H38:H39)</f>
        <v>1103663.3900000001</v>
      </c>
      <c r="I40" s="197">
        <f>SUM(I38:I39)</f>
        <v>0</v>
      </c>
      <c r="J40"/>
      <c r="K40"/>
      <c r="L40"/>
      <c r="M40"/>
      <c r="Q40" s="113"/>
      <c r="R40"/>
      <c r="S40"/>
      <c r="T40"/>
      <c r="U40" s="113"/>
      <c r="V40" s="113"/>
      <c r="W40" s="113"/>
      <c r="X40" s="113"/>
      <c r="Y40" s="166"/>
      <c r="Z40" s="166"/>
      <c r="AA40" s="166"/>
    </row>
    <row r="41" spans="1:27" s="167" customFormat="1" ht="8.25" customHeight="1" x14ac:dyDescent="0.25">
      <c r="A41" s="132"/>
      <c r="B41" s="159"/>
      <c r="C41" s="150"/>
      <c r="D41" s="159"/>
      <c r="F41" s="161"/>
      <c r="G41" s="164"/>
      <c r="H41" s="192"/>
      <c r="I41" s="192"/>
      <c r="J41"/>
      <c r="K41"/>
      <c r="L41"/>
      <c r="M41"/>
      <c r="Q41" s="113"/>
      <c r="R41"/>
      <c r="S41"/>
      <c r="T41"/>
      <c r="U41" s="113"/>
      <c r="V41" s="113"/>
      <c r="W41" s="113"/>
      <c r="X41" s="113"/>
    </row>
    <row r="42" spans="1:27" s="167" customFormat="1" ht="24" customHeight="1" x14ac:dyDescent="0.25">
      <c r="A42" s="173" t="s">
        <v>51</v>
      </c>
      <c r="B42" s="159">
        <v>18608302</v>
      </c>
      <c r="C42" s="150"/>
      <c r="D42" s="159">
        <v>18608752</v>
      </c>
      <c r="F42" s="175" t="s">
        <v>100</v>
      </c>
      <c r="G42" s="164"/>
      <c r="H42" s="194">
        <v>2050122.67</v>
      </c>
      <c r="I42" s="194">
        <v>0</v>
      </c>
      <c r="J42"/>
      <c r="K42"/>
      <c r="L42"/>
      <c r="M42"/>
      <c r="Q42" s="113"/>
      <c r="R42"/>
      <c r="S42"/>
      <c r="T42"/>
      <c r="U42" s="113"/>
      <c r="V42" s="113"/>
      <c r="W42" s="113"/>
      <c r="X42" s="113"/>
    </row>
    <row r="43" spans="1:27" s="167" customFormat="1" ht="27.6" customHeight="1" x14ac:dyDescent="0.25">
      <c r="A43" s="132"/>
      <c r="B43" s="159">
        <v>18608304</v>
      </c>
      <c r="C43" s="150"/>
      <c r="D43" s="159">
        <v>18608752</v>
      </c>
      <c r="F43" s="175" t="s">
        <v>101</v>
      </c>
      <c r="G43" s="164"/>
      <c r="H43" s="194">
        <v>-1114592.67</v>
      </c>
      <c r="I43" s="194">
        <v>0</v>
      </c>
      <c r="J43"/>
      <c r="K43"/>
      <c r="L43"/>
      <c r="M43"/>
      <c r="Q43" s="113"/>
      <c r="R43"/>
      <c r="S43"/>
      <c r="T43"/>
      <c r="U43" s="113"/>
      <c r="V43" s="113"/>
      <c r="W43" s="113"/>
      <c r="X43" s="113"/>
    </row>
    <row r="44" spans="1:27" s="167" customFormat="1" ht="15.9" customHeight="1" x14ac:dyDescent="0.25">
      <c r="A44" s="132"/>
      <c r="B44" s="159"/>
      <c r="C44" s="150"/>
      <c r="D44" s="159"/>
      <c r="F44" s="165" t="s">
        <v>102</v>
      </c>
      <c r="G44" s="166"/>
      <c r="H44" s="197">
        <f>SUM(H42:H43)</f>
        <v>935530</v>
      </c>
      <c r="I44" s="197">
        <f>SUM(I42:I43)</f>
        <v>0</v>
      </c>
      <c r="J44"/>
      <c r="K44"/>
      <c r="L44"/>
      <c r="M44"/>
      <c r="Q44" s="113"/>
      <c r="R44"/>
      <c r="S44"/>
      <c r="T44"/>
      <c r="U44" s="113"/>
      <c r="V44" s="113"/>
      <c r="W44" s="113"/>
      <c r="X44" s="113"/>
    </row>
    <row r="45" spans="1:27" s="167" customFormat="1" ht="12" customHeight="1" x14ac:dyDescent="0.25">
      <c r="A45" s="132"/>
      <c r="B45" s="159"/>
      <c r="C45" s="150"/>
      <c r="D45" s="159"/>
      <c r="F45" s="161"/>
      <c r="G45" s="164"/>
      <c r="H45" s="192"/>
      <c r="I45" s="192"/>
      <c r="J45"/>
      <c r="K45"/>
      <c r="L45"/>
      <c r="M45"/>
      <c r="Q45" s="113"/>
      <c r="R45"/>
      <c r="S45"/>
      <c r="T45"/>
      <c r="U45" s="113"/>
      <c r="V45" s="113"/>
      <c r="W45" s="113"/>
      <c r="X45" s="113"/>
    </row>
    <row r="46" spans="1:27" s="167" customFormat="1" ht="15.9" customHeight="1" x14ac:dyDescent="0.25">
      <c r="A46" s="132"/>
      <c r="B46" s="163">
        <v>18607104</v>
      </c>
      <c r="C46" s="150"/>
      <c r="D46" s="159">
        <v>18608002</v>
      </c>
      <c r="F46" s="175" t="s">
        <v>103</v>
      </c>
      <c r="G46" s="164"/>
      <c r="H46" s="194">
        <v>518202.47</v>
      </c>
      <c r="I46" s="194">
        <v>0</v>
      </c>
      <c r="J46"/>
      <c r="K46"/>
      <c r="L46"/>
      <c r="M46"/>
      <c r="Q46" s="113"/>
      <c r="R46"/>
      <c r="S46"/>
      <c r="T46"/>
      <c r="U46" s="113"/>
      <c r="V46" s="113"/>
      <c r="W46" s="113"/>
      <c r="X46" s="113"/>
    </row>
    <row r="47" spans="1:27" s="167" customFormat="1" ht="15.9" customHeight="1" x14ac:dyDescent="0.25">
      <c r="A47" s="132"/>
      <c r="B47" s="159"/>
      <c r="C47" s="150"/>
      <c r="D47" s="159"/>
      <c r="F47" s="165" t="s">
        <v>104</v>
      </c>
      <c r="G47" s="166"/>
      <c r="H47" s="197">
        <f>SUM(H46:H46)</f>
        <v>518202.47</v>
      </c>
      <c r="I47" s="197">
        <f>SUM(I46:I46)</f>
        <v>0</v>
      </c>
      <c r="J47"/>
      <c r="K47"/>
      <c r="L47"/>
      <c r="M47"/>
      <c r="Q47" s="113"/>
      <c r="R47"/>
      <c r="S47"/>
      <c r="T47"/>
      <c r="U47" s="113"/>
      <c r="V47" s="113"/>
      <c r="W47" s="113"/>
      <c r="X47" s="113"/>
    </row>
    <row r="48" spans="1:27" s="167" customFormat="1" ht="20.25" customHeight="1" x14ac:dyDescent="0.25">
      <c r="A48" s="132"/>
      <c r="B48" s="159"/>
      <c r="C48" s="150"/>
      <c r="D48" s="159">
        <v>18608062</v>
      </c>
      <c r="F48" s="161" t="s">
        <v>105</v>
      </c>
      <c r="G48" s="164"/>
      <c r="H48" s="196">
        <v>0</v>
      </c>
      <c r="I48" s="197">
        <v>-50267724.640000001</v>
      </c>
      <c r="J48"/>
      <c r="K48"/>
      <c r="L48"/>
      <c r="M48"/>
      <c r="Q48" s="113"/>
      <c r="R48"/>
      <c r="S48"/>
      <c r="T48"/>
      <c r="U48" s="113"/>
      <c r="V48" s="113"/>
      <c r="W48" s="113"/>
      <c r="X48" s="113"/>
    </row>
    <row r="49" spans="1:24" s="167" customFormat="1" ht="16.95" customHeight="1" x14ac:dyDescent="0.25">
      <c r="A49" s="132"/>
      <c r="B49" s="159"/>
      <c r="C49" s="150"/>
      <c r="D49" s="159"/>
      <c r="F49" s="176"/>
      <c r="G49" s="164"/>
      <c r="H49" s="194"/>
      <c r="I49" s="194"/>
      <c r="J49"/>
      <c r="K49"/>
      <c r="L49"/>
      <c r="M49"/>
      <c r="Q49" s="113"/>
      <c r="R49"/>
      <c r="S49"/>
      <c r="T49"/>
      <c r="U49" s="113"/>
      <c r="V49" s="113"/>
      <c r="W49" s="113"/>
      <c r="X49" s="113"/>
    </row>
    <row r="50" spans="1:24" s="167" customFormat="1" ht="15" customHeight="1" x14ac:dyDescent="0.25">
      <c r="A50" s="132"/>
      <c r="B50" s="155"/>
      <c r="C50" s="155"/>
      <c r="D50" s="155"/>
      <c r="E50" s="133"/>
      <c r="F50" s="177" t="s">
        <v>135</v>
      </c>
      <c r="G50" s="178"/>
      <c r="H50" s="211"/>
      <c r="I50" s="211"/>
      <c r="J50"/>
      <c r="K50"/>
      <c r="L50"/>
      <c r="M50"/>
      <c r="Q50" s="113"/>
      <c r="R50"/>
      <c r="S50"/>
      <c r="T50"/>
      <c r="U50" s="113"/>
      <c r="V50" s="113"/>
      <c r="W50" s="113"/>
      <c r="X50" s="113"/>
    </row>
    <row r="51" spans="1:24" s="167" customFormat="1" ht="15.9" customHeight="1" x14ac:dyDescent="0.25">
      <c r="A51" s="173" t="s">
        <v>66</v>
      </c>
      <c r="B51" s="159">
        <v>18230212</v>
      </c>
      <c r="C51" s="155"/>
      <c r="D51" s="155">
        <v>18237112</v>
      </c>
      <c r="E51" s="124"/>
      <c r="F51" s="175" t="s">
        <v>106</v>
      </c>
      <c r="G51" s="164"/>
      <c r="H51" s="194">
        <v>289121.19</v>
      </c>
      <c r="I51" s="194">
        <v>0</v>
      </c>
      <c r="J51"/>
      <c r="K51"/>
      <c r="L51"/>
      <c r="M51"/>
      <c r="Q51" s="113"/>
      <c r="R51"/>
      <c r="S51"/>
      <c r="T51"/>
      <c r="U51" s="113"/>
      <c r="V51" s="113"/>
      <c r="W51" s="113"/>
      <c r="X51" s="113"/>
    </row>
    <row r="52" spans="1:24" s="167" customFormat="1" ht="15.9" customHeight="1" x14ac:dyDescent="0.25">
      <c r="A52" s="132"/>
      <c r="B52" s="159"/>
      <c r="C52" s="155"/>
      <c r="D52" s="155"/>
      <c r="E52" s="124"/>
      <c r="F52" s="175"/>
      <c r="G52" s="164"/>
      <c r="H52" s="212">
        <f>SUM(H51:H51)</f>
        <v>289121.19</v>
      </c>
      <c r="I52" s="197">
        <f>SUM(I51:I51)</f>
        <v>0</v>
      </c>
      <c r="J52"/>
      <c r="K52"/>
      <c r="L52"/>
      <c r="M52"/>
      <c r="Q52" s="113"/>
      <c r="R52"/>
      <c r="S52"/>
      <c r="T52"/>
      <c r="U52" s="113"/>
      <c r="V52" s="113"/>
      <c r="W52" s="113"/>
      <c r="X52" s="113"/>
    </row>
    <row r="53" spans="1:24" s="167" customFormat="1" ht="10.199999999999999" customHeight="1" x14ac:dyDescent="0.25">
      <c r="A53" s="132"/>
      <c r="B53" s="159"/>
      <c r="C53" s="155"/>
      <c r="D53" s="155"/>
      <c r="E53" s="124"/>
      <c r="F53" s="175"/>
      <c r="G53" s="164"/>
      <c r="H53" s="194"/>
      <c r="I53" s="194"/>
      <c r="J53"/>
      <c r="K53"/>
      <c r="L53"/>
      <c r="M53"/>
      <c r="Q53" s="113"/>
      <c r="R53"/>
      <c r="S53"/>
      <c r="T53"/>
      <c r="U53" s="113"/>
      <c r="V53" s="113"/>
      <c r="W53" s="113"/>
      <c r="X53" s="113"/>
    </row>
    <row r="54" spans="1:24" s="167" customFormat="1" ht="15.9" customHeight="1" x14ac:dyDescent="0.25">
      <c r="A54" s="132"/>
      <c r="B54" s="159"/>
      <c r="C54" s="155"/>
      <c r="D54" s="155">
        <v>18237122</v>
      </c>
      <c r="E54" s="124" t="s">
        <v>68</v>
      </c>
      <c r="F54" s="175" t="s">
        <v>107</v>
      </c>
      <c r="G54" s="164"/>
      <c r="H54" s="194">
        <v>169602.13</v>
      </c>
      <c r="I54" s="194">
        <v>0</v>
      </c>
      <c r="J54"/>
      <c r="K54"/>
      <c r="L54"/>
      <c r="M54"/>
      <c r="Q54" s="113"/>
      <c r="R54"/>
      <c r="S54"/>
      <c r="T54"/>
      <c r="U54" s="113"/>
      <c r="V54" s="113"/>
      <c r="W54" s="113"/>
      <c r="X54" s="113"/>
    </row>
    <row r="55" spans="1:24" s="167" customFormat="1" ht="15.9" customHeight="1" x14ac:dyDescent="0.25">
      <c r="A55" s="132"/>
      <c r="B55" s="159"/>
      <c r="C55" s="155"/>
      <c r="D55" s="155">
        <v>18237132</v>
      </c>
      <c r="E55" s="124" t="s">
        <v>68</v>
      </c>
      <c r="F55" s="175" t="s">
        <v>108</v>
      </c>
      <c r="G55" s="164"/>
      <c r="H55" s="194">
        <v>133750.43</v>
      </c>
      <c r="I55" s="194">
        <v>0</v>
      </c>
      <c r="J55"/>
      <c r="K55"/>
      <c r="L55"/>
      <c r="M55"/>
      <c r="Q55" s="113"/>
      <c r="R55"/>
      <c r="S55"/>
      <c r="T55"/>
      <c r="U55" s="113"/>
      <c r="V55" s="113"/>
      <c r="W55" s="113"/>
      <c r="X55" s="113"/>
    </row>
    <row r="56" spans="1:24" s="167" customFormat="1" ht="15.9" customHeight="1" x14ac:dyDescent="0.25">
      <c r="A56" s="132"/>
      <c r="B56" s="159"/>
      <c r="C56" s="155"/>
      <c r="D56" s="155">
        <v>18237142</v>
      </c>
      <c r="E56" s="124" t="s">
        <v>68</v>
      </c>
      <c r="F56" s="175" t="s">
        <v>109</v>
      </c>
      <c r="G56" s="164"/>
      <c r="H56" s="194">
        <v>53995.63</v>
      </c>
      <c r="I56" s="194">
        <v>0</v>
      </c>
      <c r="J56"/>
      <c r="K56"/>
      <c r="L56"/>
      <c r="M56"/>
      <c r="Q56" s="113"/>
      <c r="R56"/>
      <c r="S56"/>
      <c r="T56"/>
      <c r="U56" s="113"/>
      <c r="V56" s="113"/>
      <c r="W56" s="113"/>
      <c r="X56" s="113"/>
    </row>
    <row r="57" spans="1:24" s="167" customFormat="1" ht="15.9" customHeight="1" x14ac:dyDescent="0.25">
      <c r="A57" s="132"/>
      <c r="B57" s="159"/>
      <c r="C57" s="155"/>
      <c r="D57" s="155">
        <v>18237152</v>
      </c>
      <c r="E57" s="124" t="s">
        <v>68</v>
      </c>
      <c r="F57" s="175" t="s">
        <v>110</v>
      </c>
      <c r="G57" s="164"/>
      <c r="H57" s="194">
        <v>67987.45</v>
      </c>
      <c r="I57" s="194">
        <v>0</v>
      </c>
      <c r="J57"/>
      <c r="K57"/>
      <c r="L57"/>
      <c r="M57"/>
      <c r="Q57" s="113"/>
      <c r="R57"/>
      <c r="S57"/>
      <c r="T57"/>
      <c r="U57" s="113"/>
      <c r="V57" s="113"/>
      <c r="W57" s="113"/>
      <c r="X57" s="113"/>
    </row>
    <row r="58" spans="1:24" s="167" customFormat="1" ht="15.9" customHeight="1" x14ac:dyDescent="0.25">
      <c r="A58" s="132"/>
      <c r="B58" s="159"/>
      <c r="C58" s="155"/>
      <c r="D58" s="155">
        <v>18236022</v>
      </c>
      <c r="E58" s="124"/>
      <c r="F58" s="175" t="s">
        <v>111</v>
      </c>
      <c r="G58" s="164"/>
      <c r="H58" s="196">
        <v>0</v>
      </c>
      <c r="I58" s="196">
        <v>0</v>
      </c>
      <c r="J58"/>
      <c r="K58"/>
      <c r="L58"/>
      <c r="M58"/>
      <c r="Q58" s="113"/>
      <c r="R58"/>
      <c r="S58"/>
      <c r="T58"/>
      <c r="U58" s="113"/>
      <c r="V58" s="113"/>
      <c r="W58" s="113"/>
      <c r="X58" s="113"/>
    </row>
    <row r="59" spans="1:24" s="167" customFormat="1" ht="15" customHeight="1" x14ac:dyDescent="0.25">
      <c r="A59" s="132"/>
      <c r="B59" s="159"/>
      <c r="C59" s="155"/>
      <c r="D59" s="155"/>
      <c r="E59" s="124"/>
      <c r="F59" s="191" t="s">
        <v>132</v>
      </c>
      <c r="G59" s="164"/>
      <c r="H59" s="195">
        <f>SUM(H54:H58)</f>
        <v>425335.64</v>
      </c>
      <c r="I59" s="194"/>
      <c r="J59"/>
      <c r="K59"/>
      <c r="L59"/>
      <c r="M59"/>
      <c r="Q59"/>
      <c r="R59"/>
      <c r="S59"/>
      <c r="T59"/>
      <c r="U59"/>
      <c r="V59"/>
      <c r="W59"/>
      <c r="X59"/>
    </row>
    <row r="60" spans="1:24" s="167" customFormat="1" ht="15" customHeight="1" x14ac:dyDescent="0.25">
      <c r="A60" s="132"/>
      <c r="B60" s="159"/>
      <c r="C60" s="155"/>
      <c r="D60" s="155"/>
      <c r="E60" s="124"/>
      <c r="F60" s="191"/>
      <c r="G60" s="164"/>
      <c r="H60" s="195"/>
      <c r="I60" s="194"/>
      <c r="J60"/>
      <c r="K60"/>
      <c r="L60"/>
      <c r="M60"/>
      <c r="Q60"/>
      <c r="R60"/>
      <c r="S60"/>
      <c r="T60"/>
      <c r="U60"/>
      <c r="V60"/>
      <c r="W60"/>
      <c r="X60"/>
    </row>
    <row r="61" spans="1:24" s="167" customFormat="1" ht="15" customHeight="1" x14ac:dyDescent="0.25">
      <c r="A61" s="132"/>
      <c r="B61" s="159"/>
      <c r="C61" s="155"/>
      <c r="D61" s="155"/>
      <c r="E61" s="124"/>
      <c r="F61" s="313" t="s">
        <v>166</v>
      </c>
      <c r="G61" s="164"/>
      <c r="H61" s="195"/>
      <c r="I61" s="194"/>
      <c r="J61"/>
      <c r="K61"/>
      <c r="L61"/>
      <c r="M61"/>
      <c r="Q61"/>
      <c r="R61"/>
      <c r="S61"/>
      <c r="T61"/>
      <c r="U61"/>
      <c r="V61"/>
      <c r="W61"/>
      <c r="X61"/>
    </row>
    <row r="62" spans="1:24" s="167" customFormat="1" ht="15" customHeight="1" x14ac:dyDescent="0.25">
      <c r="A62" s="132"/>
      <c r="B62" s="159"/>
      <c r="C62" s="155"/>
      <c r="D62" s="155"/>
      <c r="E62" s="124"/>
      <c r="F62" s="161" t="s">
        <v>167</v>
      </c>
      <c r="G62" s="164"/>
      <c r="H62" s="195"/>
      <c r="I62" s="194">
        <v>-209796.52</v>
      </c>
      <c r="J62"/>
      <c r="K62"/>
      <c r="L62"/>
      <c r="M62"/>
      <c r="Q62"/>
      <c r="R62"/>
      <c r="S62"/>
      <c r="T62"/>
      <c r="U62"/>
      <c r="V62"/>
      <c r="W62"/>
      <c r="X62"/>
    </row>
    <row r="63" spans="1:24" s="167" customFormat="1" ht="15" customHeight="1" x14ac:dyDescent="0.25">
      <c r="A63" s="132"/>
      <c r="B63" s="159"/>
      <c r="C63" s="155"/>
      <c r="D63" s="155"/>
      <c r="E63" s="124"/>
      <c r="F63" s="161" t="s">
        <v>168</v>
      </c>
      <c r="G63" s="164"/>
      <c r="H63" s="312"/>
      <c r="I63" s="196">
        <v>-366.95</v>
      </c>
      <c r="J63"/>
      <c r="K63"/>
      <c r="L63"/>
      <c r="M63"/>
      <c r="Q63"/>
      <c r="R63"/>
      <c r="S63"/>
      <c r="T63"/>
      <c r="U63"/>
      <c r="V63"/>
      <c r="W63"/>
      <c r="X63"/>
    </row>
    <row r="64" spans="1:24" s="167" customFormat="1" ht="15" customHeight="1" x14ac:dyDescent="0.25">
      <c r="A64" s="132"/>
      <c r="B64" s="159"/>
      <c r="C64" s="155"/>
      <c r="D64" s="155"/>
      <c r="E64" s="124"/>
      <c r="F64" s="191"/>
      <c r="G64" s="164"/>
      <c r="H64" s="194">
        <f>SUM(H62:H63)</f>
        <v>0</v>
      </c>
      <c r="I64" s="195">
        <f>SUM(I62:I63)</f>
        <v>-210163.47</v>
      </c>
      <c r="J64"/>
      <c r="K64"/>
      <c r="L64"/>
      <c r="M64"/>
      <c r="Q64"/>
      <c r="R64"/>
      <c r="S64"/>
      <c r="T64"/>
      <c r="U64"/>
      <c r="V64"/>
      <c r="W64"/>
      <c r="X64"/>
    </row>
    <row r="65" spans="1:32" s="167" customFormat="1" ht="15" customHeight="1" x14ac:dyDescent="0.25">
      <c r="A65" s="132"/>
      <c r="B65" s="159"/>
      <c r="C65" s="155"/>
      <c r="D65" s="155"/>
      <c r="E65" s="124"/>
      <c r="F65" s="176"/>
      <c r="G65" s="164"/>
      <c r="H65" s="164"/>
      <c r="I65" s="164"/>
      <c r="J65"/>
      <c r="K65"/>
      <c r="L65"/>
      <c r="M65"/>
      <c r="Q65"/>
      <c r="R65"/>
      <c r="S65"/>
      <c r="T65"/>
      <c r="U65"/>
      <c r="V65"/>
      <c r="W65"/>
      <c r="X65"/>
    </row>
    <row r="66" spans="1:32" ht="32.4" customHeight="1" thickBot="1" x14ac:dyDescent="0.3">
      <c r="B66" s="179"/>
      <c r="C66" s="167"/>
      <c r="D66" s="167"/>
      <c r="E66" s="167"/>
      <c r="F66" s="198" t="s">
        <v>131</v>
      </c>
      <c r="G66" s="237" t="s">
        <v>73</v>
      </c>
      <c r="H66" s="314">
        <f>H8+H13+H17+H20+H26+H29+H33+H36+H40+H44+H47+H48+H52+H59</f>
        <v>72192483.439999983</v>
      </c>
      <c r="I66" s="314">
        <f>I8+I13+I17+I20+I26+I29+I33+I36+I40+I44+I47+I48+I52+I59+I64</f>
        <v>-50477888.109999999</v>
      </c>
    </row>
    <row r="67" spans="1:32" s="167" customFormat="1" ht="15" customHeight="1" thickTop="1" x14ac:dyDescent="0.25">
      <c r="A67" s="132"/>
      <c r="B67" s="153"/>
      <c r="E67" s="156"/>
      <c r="F67" s="176"/>
      <c r="G67" s="237"/>
      <c r="H67" s="178"/>
      <c r="I67" s="178"/>
      <c r="J67"/>
      <c r="K67"/>
      <c r="L67"/>
      <c r="M67"/>
      <c r="Q67"/>
      <c r="R67"/>
      <c r="S67"/>
      <c r="T67"/>
      <c r="U67"/>
      <c r="V67"/>
      <c r="W67"/>
      <c r="X67"/>
    </row>
    <row r="68" spans="1:32" s="167" customFormat="1" ht="15" customHeight="1" x14ac:dyDescent="0.25">
      <c r="A68" s="132"/>
      <c r="B68" s="153"/>
      <c r="E68" s="156"/>
      <c r="F68" s="228" t="s">
        <v>143</v>
      </c>
      <c r="G68" s="237" t="s">
        <v>7</v>
      </c>
      <c r="H68" s="196">
        <f>'Future Costs'!H5</f>
        <v>52708450</v>
      </c>
      <c r="I68" s="178"/>
      <c r="J68"/>
      <c r="K68"/>
      <c r="L68"/>
      <c r="M68"/>
      <c r="Q68"/>
      <c r="R68"/>
      <c r="S68"/>
      <c r="T68"/>
      <c r="U68"/>
      <c r="V68"/>
      <c r="W68"/>
      <c r="X68"/>
    </row>
    <row r="69" spans="1:32" s="167" customFormat="1" ht="21.75" customHeight="1" thickBot="1" x14ac:dyDescent="0.35">
      <c r="A69" s="132"/>
      <c r="C69" s="155"/>
      <c r="D69" s="155"/>
      <c r="E69" s="133"/>
      <c r="F69" s="234" t="s">
        <v>142</v>
      </c>
      <c r="H69" s="245">
        <f>H66+H68</f>
        <v>124900933.43999998</v>
      </c>
      <c r="I69" s="113"/>
      <c r="J69"/>
      <c r="K69"/>
      <c r="L69"/>
      <c r="M69"/>
      <c r="Q69"/>
      <c r="R69"/>
      <c r="S69"/>
      <c r="T69"/>
      <c r="U69"/>
      <c r="V69"/>
      <c r="W69"/>
      <c r="X69"/>
      <c r="Y69" s="180"/>
      <c r="Z69" s="180"/>
      <c r="AA69" s="180"/>
      <c r="AB69" s="180"/>
      <c r="AC69" s="180"/>
      <c r="AD69" s="180"/>
      <c r="AE69" s="180"/>
      <c r="AF69" s="180"/>
    </row>
    <row r="70" spans="1:32" s="167" customFormat="1" ht="14.4" thickTop="1" thickBot="1" x14ac:dyDescent="0.3">
      <c r="A70" s="132"/>
      <c r="E70" s="156"/>
      <c r="F70" s="113"/>
      <c r="G70" s="113"/>
      <c r="H70" s="113"/>
      <c r="I70" s="113"/>
      <c r="J70"/>
      <c r="K70"/>
      <c r="L70"/>
      <c r="M70"/>
      <c r="Q70"/>
      <c r="R70"/>
      <c r="S70"/>
      <c r="T70"/>
      <c r="U70"/>
      <c r="V70"/>
      <c r="W70"/>
      <c r="X70"/>
    </row>
    <row r="71" spans="1:32" ht="13.2" x14ac:dyDescent="0.25">
      <c r="C71" s="181"/>
      <c r="D71" s="181"/>
      <c r="E71" s="181"/>
      <c r="F71" s="232" t="s">
        <v>140</v>
      </c>
      <c r="G71" s="236" t="s">
        <v>138</v>
      </c>
      <c r="H71" s="242">
        <f>H66/H69</f>
        <v>0.57799794966848561</v>
      </c>
    </row>
    <row r="72" spans="1:32" customFormat="1" ht="13.2" x14ac:dyDescent="0.25">
      <c r="A72" s="124"/>
      <c r="B72" s="185"/>
      <c r="C72" s="133"/>
      <c r="D72" s="183"/>
      <c r="E72" s="156"/>
      <c r="F72" s="239" t="s">
        <v>152</v>
      </c>
      <c r="G72" s="237" t="s">
        <v>139</v>
      </c>
      <c r="H72" s="243">
        <f>I66</f>
        <v>-50477888.109999999</v>
      </c>
      <c r="I72" s="182"/>
      <c r="Y72" s="133"/>
      <c r="Z72" s="133"/>
      <c r="AA72" s="133"/>
      <c r="AB72" s="133"/>
      <c r="AC72" s="133"/>
      <c r="AD72" s="133"/>
      <c r="AE72" s="133"/>
      <c r="AF72" s="133"/>
    </row>
    <row r="73" spans="1:32" customFormat="1" ht="14.4" thickBot="1" x14ac:dyDescent="0.3">
      <c r="A73" s="124"/>
      <c r="B73" s="185"/>
      <c r="C73" s="133"/>
      <c r="D73" s="179"/>
      <c r="E73" s="156"/>
      <c r="F73" s="240" t="s">
        <v>156</v>
      </c>
      <c r="G73" s="241"/>
      <c r="H73" s="246">
        <f>H72*H71</f>
        <v>-29176115.831175227</v>
      </c>
      <c r="I73" s="169"/>
      <c r="Y73" s="133"/>
      <c r="Z73" s="133"/>
      <c r="AA73" s="133"/>
      <c r="AB73" s="133"/>
      <c r="AC73" s="133"/>
      <c r="AD73" s="133"/>
      <c r="AE73" s="133"/>
      <c r="AF73" s="133"/>
    </row>
    <row r="74" spans="1:32" customFormat="1" ht="6.6" customHeight="1" thickTop="1" thickBot="1" x14ac:dyDescent="0.3">
      <c r="A74" s="124"/>
      <c r="B74" s="185"/>
      <c r="C74" s="133"/>
      <c r="D74" s="183"/>
      <c r="E74" s="156"/>
      <c r="F74" s="230"/>
      <c r="G74" s="231"/>
      <c r="H74" s="244"/>
      <c r="I74" s="182"/>
      <c r="Y74" s="133"/>
      <c r="Z74" s="133"/>
      <c r="AA74" s="133"/>
      <c r="AB74" s="133"/>
      <c r="AC74" s="133"/>
      <c r="AD74" s="133"/>
      <c r="AE74" s="133"/>
      <c r="AF74" s="133"/>
    </row>
    <row r="75" spans="1:32" customFormat="1" ht="13.5" customHeight="1" x14ac:dyDescent="0.3">
      <c r="A75" s="184"/>
      <c r="B75" s="185"/>
      <c r="C75" s="133"/>
      <c r="D75" s="179"/>
      <c r="E75" s="156"/>
      <c r="F75" s="168"/>
      <c r="G75" s="169"/>
      <c r="H75" s="169"/>
      <c r="I75" s="169"/>
      <c r="Y75" s="133"/>
      <c r="Z75" s="133"/>
      <c r="AA75" s="133"/>
      <c r="AB75" s="133"/>
      <c r="AC75" s="133"/>
      <c r="AD75" s="133"/>
      <c r="AE75" s="133"/>
      <c r="AF75" s="133"/>
    </row>
    <row r="76" spans="1:32" customFormat="1" ht="13.5" customHeight="1" x14ac:dyDescent="0.25">
      <c r="A76" s="124"/>
      <c r="B76" s="185"/>
      <c r="C76" s="133"/>
      <c r="D76" s="183"/>
      <c r="E76" s="156"/>
      <c r="F76" s="168"/>
      <c r="G76" s="182"/>
      <c r="H76" s="182"/>
      <c r="I76" s="182"/>
      <c r="Y76" s="133"/>
      <c r="Z76" s="133"/>
      <c r="AA76" s="133"/>
      <c r="AB76" s="133"/>
      <c r="AC76" s="133"/>
      <c r="AD76" s="133"/>
      <c r="AE76" s="133"/>
      <c r="AF76" s="133"/>
    </row>
    <row r="77" spans="1:32" ht="13.5" customHeight="1" x14ac:dyDescent="0.25">
      <c r="B77" s="315" t="s">
        <v>169</v>
      </c>
    </row>
    <row r="78" spans="1:32" customFormat="1" ht="13.5" customHeight="1" x14ac:dyDescent="0.25">
      <c r="A78" s="124"/>
      <c r="B78" s="315" t="s">
        <v>170</v>
      </c>
      <c r="C78" s="133"/>
      <c r="D78" s="183"/>
      <c r="E78" s="156"/>
      <c r="F78" s="168"/>
      <c r="G78" s="182"/>
      <c r="H78" s="182"/>
      <c r="I78" s="182"/>
      <c r="Y78" s="133"/>
      <c r="Z78" s="133"/>
      <c r="AA78" s="133"/>
      <c r="AB78" s="133"/>
      <c r="AC78" s="133"/>
      <c r="AD78" s="133"/>
      <c r="AE78" s="133"/>
      <c r="AF78" s="133"/>
    </row>
    <row r="79" spans="1:32" ht="13.5" customHeight="1" x14ac:dyDescent="0.25">
      <c r="B79" s="159"/>
      <c r="I79" s="169" t="s">
        <v>75</v>
      </c>
    </row>
    <row r="80" spans="1:32" ht="13.5" customHeight="1" x14ac:dyDescent="0.25">
      <c r="B80" s="149"/>
      <c r="D80" s="186"/>
      <c r="G80" s="187"/>
      <c r="H80" s="187"/>
      <c r="I80" s="187"/>
    </row>
    <row r="81" spans="1:24" ht="13.5" customHeight="1" x14ac:dyDescent="0.25">
      <c r="B81" s="159"/>
      <c r="D81" s="186"/>
      <c r="G81" s="187"/>
      <c r="H81" s="187"/>
      <c r="I81" s="187"/>
    </row>
    <row r="82" spans="1:24" s="189" customFormat="1" ht="13.5" customHeight="1" x14ac:dyDescent="0.25">
      <c r="A82" s="188"/>
      <c r="B82" s="159"/>
      <c r="C82" s="133"/>
      <c r="D82" s="186"/>
      <c r="E82" s="156"/>
      <c r="F82" s="168"/>
      <c r="G82" s="187"/>
      <c r="H82" s="187"/>
      <c r="I82" s="187"/>
      <c r="J82"/>
      <c r="K82"/>
      <c r="L82"/>
      <c r="M82"/>
      <c r="Q82"/>
      <c r="R82"/>
      <c r="S82"/>
      <c r="T82"/>
      <c r="U82"/>
      <c r="V82"/>
      <c r="W82"/>
      <c r="X82"/>
    </row>
    <row r="83" spans="1:24" ht="13.5" customHeight="1" x14ac:dyDescent="0.25">
      <c r="B83" s="159"/>
      <c r="C83" s="128"/>
    </row>
    <row r="84" spans="1:24" ht="13.5" customHeight="1" x14ac:dyDescent="0.25">
      <c r="B84" s="149"/>
      <c r="C84" s="189"/>
    </row>
    <row r="85" spans="1:24" ht="13.5" customHeight="1" x14ac:dyDescent="0.25">
      <c r="B85" s="149"/>
    </row>
    <row r="86" spans="1:24" ht="13.5" customHeight="1" x14ac:dyDescent="0.25">
      <c r="B86" s="159"/>
    </row>
    <row r="87" spans="1:24" ht="13.5" customHeight="1" x14ac:dyDescent="0.25">
      <c r="B87" s="159"/>
    </row>
    <row r="88" spans="1:24" ht="13.5" customHeight="1" x14ac:dyDescent="0.25">
      <c r="B88" s="159"/>
    </row>
    <row r="89" spans="1:24" ht="13.5" customHeight="1" x14ac:dyDescent="0.25">
      <c r="B89" s="159"/>
    </row>
    <row r="90" spans="1:24" ht="13.5" customHeight="1" x14ac:dyDescent="0.25">
      <c r="B90" s="159"/>
    </row>
    <row r="91" spans="1:24" ht="13.5" customHeight="1" x14ac:dyDescent="0.25">
      <c r="B91" s="159"/>
    </row>
    <row r="92" spans="1:24" ht="13.5" customHeight="1" x14ac:dyDescent="0.25">
      <c r="B92" s="159"/>
    </row>
    <row r="93" spans="1:24" ht="13.5" customHeight="1" x14ac:dyDescent="0.25">
      <c r="B93" s="155"/>
    </row>
    <row r="94" spans="1:24" ht="13.5" customHeight="1" x14ac:dyDescent="0.25">
      <c r="B94" s="155"/>
    </row>
    <row r="95" spans="1:24" ht="13.5" customHeight="1" x14ac:dyDescent="0.25">
      <c r="B95" s="155"/>
    </row>
    <row r="96" spans="1:24" ht="13.5" customHeight="1" x14ac:dyDescent="0.25">
      <c r="B96" s="155"/>
    </row>
    <row r="97" spans="2:2" ht="13.5" customHeight="1" x14ac:dyDescent="0.25">
      <c r="B97" s="155"/>
    </row>
    <row r="98" spans="2:2" ht="13.5" customHeight="1" x14ac:dyDescent="0.25">
      <c r="B98" s="155"/>
    </row>
    <row r="99" spans="2:2" ht="13.5" customHeight="1" x14ac:dyDescent="0.25">
      <c r="B99" s="159"/>
    </row>
    <row r="100" spans="2:2" ht="13.5" customHeight="1" x14ac:dyDescent="0.25">
      <c r="B100" s="159"/>
    </row>
    <row r="101" spans="2:2" ht="13.5" customHeight="1" x14ac:dyDescent="0.25">
      <c r="B101" s="159"/>
    </row>
    <row r="102" spans="2:2" ht="13.5" customHeight="1" x14ac:dyDescent="0.25">
      <c r="B102" s="159"/>
    </row>
  </sheetData>
  <pageMargins left="0.7" right="0.7" top="0.75" bottom="0.75" header="0.3" footer="0.3"/>
  <pageSetup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zoomScale="82" zoomScaleNormal="82" workbookViewId="0">
      <pane ySplit="1" topLeftCell="A2" activePane="bottomLeft" state="frozen"/>
      <selection activeCell="B32" sqref="B32"/>
      <selection pane="bottomLeft" activeCell="I23" sqref="I23"/>
    </sheetView>
  </sheetViews>
  <sheetFormatPr defaultColWidth="8.88671875" defaultRowHeight="14.4" x14ac:dyDescent="0.3"/>
  <cols>
    <col min="1" max="1" width="3.77734375" style="118" customWidth="1"/>
    <col min="2" max="2" width="3.6640625" style="120" customWidth="1"/>
    <col min="3" max="3" width="20.44140625" style="120" customWidth="1"/>
    <col min="4" max="4" width="3.6640625" style="120" customWidth="1"/>
    <col min="5" max="5" width="23" style="120" bestFit="1" customWidth="1"/>
    <col min="6" max="6" width="23.33203125" style="120" customWidth="1"/>
    <col min="7" max="7" width="17.77734375" style="120" bestFit="1" customWidth="1"/>
    <col min="8" max="8" width="19.88671875" style="120" customWidth="1"/>
    <col min="9" max="9" width="14.5546875" style="120" customWidth="1"/>
    <col min="10" max="16384" width="8.88671875" style="120"/>
  </cols>
  <sheetData>
    <row r="1" spans="1:10" ht="34.5" customHeight="1" x14ac:dyDescent="0.35">
      <c r="A1" s="323" t="s">
        <v>160</v>
      </c>
      <c r="B1" s="323"/>
      <c r="C1" s="323"/>
      <c r="D1" s="323"/>
      <c r="E1" s="323"/>
      <c r="F1" s="323"/>
      <c r="G1" s="323"/>
      <c r="H1" s="299"/>
    </row>
    <row r="2" spans="1:10" s="118" customFormat="1" x14ac:dyDescent="0.3">
      <c r="A2" s="250"/>
      <c r="B2" s="251"/>
      <c r="C2" s="252"/>
      <c r="D2" s="251"/>
      <c r="E2" s="249"/>
      <c r="F2" s="249"/>
      <c r="G2" s="249"/>
    </row>
    <row r="3" spans="1:10" s="118" customFormat="1" ht="31.95" customHeight="1" x14ac:dyDescent="0.3">
      <c r="A3" s="250"/>
      <c r="B3" s="251"/>
      <c r="E3" s="121"/>
      <c r="F3" s="308" t="s">
        <v>163</v>
      </c>
      <c r="G3" s="308" t="s">
        <v>164</v>
      </c>
      <c r="H3" s="308" t="s">
        <v>165</v>
      </c>
      <c r="I3" s="309"/>
    </row>
    <row r="4" spans="1:10" s="118" customFormat="1" ht="21.6" customHeight="1" x14ac:dyDescent="0.3">
      <c r="A4" s="250"/>
      <c r="B4" s="251"/>
      <c r="E4" s="121"/>
      <c r="F4" s="310" t="s">
        <v>73</v>
      </c>
      <c r="G4" s="310" t="s">
        <v>7</v>
      </c>
      <c r="H4" s="310" t="s">
        <v>158</v>
      </c>
      <c r="I4" s="121"/>
      <c r="J4" s="121"/>
    </row>
    <row r="5" spans="1:10" s="118" customFormat="1" ht="16.95" customHeight="1" x14ac:dyDescent="0.3">
      <c r="A5" s="250"/>
      <c r="B5" s="251"/>
      <c r="C5" s="253" t="s">
        <v>128</v>
      </c>
      <c r="D5" s="251"/>
      <c r="E5" s="249"/>
      <c r="F5" s="78">
        <v>38018200</v>
      </c>
      <c r="G5" s="78">
        <v>67398700</v>
      </c>
      <c r="H5" s="306">
        <f>AVERAGE(F5:G5)</f>
        <v>52708450</v>
      </c>
      <c r="I5" s="254"/>
      <c r="J5" s="304"/>
    </row>
    <row r="6" spans="1:10" s="121" customFormat="1" ht="16.2" customHeight="1" x14ac:dyDescent="0.3">
      <c r="A6" s="253"/>
      <c r="B6" s="251"/>
      <c r="C6" s="253" t="s">
        <v>129</v>
      </c>
      <c r="D6" s="251"/>
      <c r="E6" s="79"/>
      <c r="F6" s="300">
        <v>4876000</v>
      </c>
      <c r="G6" s="300">
        <v>16736500</v>
      </c>
      <c r="H6" s="311">
        <f>AVERAGE(F6:G6)</f>
        <v>10806250</v>
      </c>
      <c r="I6" s="254"/>
      <c r="J6" s="304"/>
    </row>
    <row r="7" spans="1:10" s="121" customFormat="1" x14ac:dyDescent="0.3">
      <c r="A7" s="253"/>
      <c r="B7" s="251"/>
      <c r="C7" s="251" t="s">
        <v>137</v>
      </c>
      <c r="D7" s="253"/>
      <c r="E7" s="79"/>
      <c r="F7" s="78">
        <f>SUM(F5:F6)</f>
        <v>42894200</v>
      </c>
      <c r="G7" s="78">
        <f>SUM(G5:G6)</f>
        <v>84135200</v>
      </c>
      <c r="H7" s="306">
        <f>SUM(H5:H6)</f>
        <v>63514700</v>
      </c>
      <c r="I7" s="254"/>
    </row>
    <row r="8" spans="1:10" s="121" customFormat="1" x14ac:dyDescent="0.3">
      <c r="A8" s="253"/>
      <c r="B8" s="251"/>
      <c r="C8"/>
      <c r="D8"/>
      <c r="E8"/>
      <c r="F8" s="113"/>
      <c r="G8" s="78"/>
      <c r="H8" s="78"/>
    </row>
    <row r="9" spans="1:10" s="121" customFormat="1" x14ac:dyDescent="0.3">
      <c r="A9" s="253"/>
      <c r="B9" s="251"/>
      <c r="C9"/>
      <c r="D9"/>
      <c r="E9"/>
      <c r="F9" s="113"/>
      <c r="G9" s="78"/>
      <c r="H9" s="78"/>
    </row>
    <row r="10" spans="1:10" s="121" customFormat="1" x14ac:dyDescent="0.3">
      <c r="A10" s="253"/>
      <c r="B10" s="251"/>
      <c r="C10" s="251"/>
      <c r="D10" s="251"/>
      <c r="E10" s="301"/>
      <c r="F10" s="302"/>
      <c r="G10" s="302"/>
      <c r="H10" s="300"/>
    </row>
    <row r="11" spans="1:10" s="119" customFormat="1" x14ac:dyDescent="0.3">
      <c r="A11" s="253"/>
      <c r="B11" s="251"/>
      <c r="C11"/>
      <c r="D11"/>
      <c r="E11"/>
      <c r="F11"/>
      <c r="G11"/>
    </row>
    <row r="12" spans="1:10" s="119" customFormat="1" x14ac:dyDescent="0.3">
      <c r="A12" s="253"/>
      <c r="B12" s="251"/>
      <c r="C12"/>
      <c r="D12"/>
      <c r="E12"/>
      <c r="F12"/>
      <c r="G12"/>
    </row>
    <row r="13" spans="1:10" s="119" customFormat="1" x14ac:dyDescent="0.3">
      <c r="A13" s="253"/>
      <c r="B13" s="251"/>
      <c r="C13"/>
      <c r="D13"/>
      <c r="E13"/>
      <c r="F13"/>
      <c r="G13"/>
    </row>
    <row r="14" spans="1:10" s="119" customFormat="1" x14ac:dyDescent="0.3">
      <c r="A14" s="253"/>
      <c r="B14" s="251"/>
      <c r="C14" s="251"/>
      <c r="D14" s="251"/>
      <c r="E14" s="249"/>
      <c r="F14" s="249"/>
      <c r="G14" s="249"/>
    </row>
    <row r="15" spans="1:10" s="119" customFormat="1" x14ac:dyDescent="0.3">
      <c r="A15" s="253"/>
      <c r="B15" s="251"/>
      <c r="C15" s="251"/>
      <c r="D15" s="251"/>
      <c r="E15" s="249"/>
      <c r="F15" s="249"/>
      <c r="G15" s="249"/>
    </row>
    <row r="16" spans="1:10" s="119" customFormat="1" x14ac:dyDescent="0.3">
      <c r="A16" s="253"/>
      <c r="B16" s="251"/>
      <c r="C16" s="251"/>
      <c r="D16" s="251"/>
      <c r="E16" s="249"/>
      <c r="F16" s="249"/>
      <c r="G16" s="249"/>
    </row>
    <row r="17" spans="1:7" s="119" customFormat="1" x14ac:dyDescent="0.3">
      <c r="A17" s="253"/>
      <c r="B17" s="251"/>
      <c r="C17" s="251"/>
      <c r="D17" s="251"/>
      <c r="E17" s="249"/>
      <c r="F17" s="249"/>
      <c r="G17" s="249"/>
    </row>
    <row r="18" spans="1:7" s="119" customFormat="1" x14ac:dyDescent="0.3">
      <c r="A18" s="253"/>
      <c r="B18" s="251"/>
      <c r="C18" s="251"/>
      <c r="D18" s="251"/>
      <c r="E18" s="249"/>
      <c r="F18" s="249"/>
      <c r="G18" s="249"/>
    </row>
    <row r="19" spans="1:7" s="119" customFormat="1" x14ac:dyDescent="0.3">
      <c r="A19" s="121"/>
      <c r="E19" s="122"/>
      <c r="F19" s="122"/>
      <c r="G19" s="122"/>
    </row>
    <row r="20" spans="1:7" s="119" customFormat="1" x14ac:dyDescent="0.3">
      <c r="A20" s="121"/>
      <c r="E20" s="122"/>
      <c r="F20" s="122"/>
      <c r="G20" s="122"/>
    </row>
    <row r="21" spans="1:7" s="121" customFormat="1" x14ac:dyDescent="0.3">
      <c r="B21" s="119"/>
      <c r="C21" s="119"/>
      <c r="D21" s="119"/>
      <c r="E21" s="122"/>
      <c r="F21" s="122"/>
      <c r="G21" s="122"/>
    </row>
    <row r="22" spans="1:7" s="121" customFormat="1" x14ac:dyDescent="0.3">
      <c r="B22" s="119"/>
      <c r="C22" s="119"/>
      <c r="D22" s="119"/>
      <c r="E22" s="122"/>
      <c r="F22" s="122"/>
      <c r="G22" s="122"/>
    </row>
    <row r="23" spans="1:7" s="121" customFormat="1" x14ac:dyDescent="0.3">
      <c r="B23" s="119"/>
      <c r="C23" s="119"/>
      <c r="D23" s="119"/>
      <c r="E23" s="122"/>
      <c r="F23" s="122"/>
      <c r="G23" s="122"/>
    </row>
    <row r="24" spans="1:7" s="121" customFormat="1" x14ac:dyDescent="0.3">
      <c r="B24" s="119"/>
      <c r="C24" s="119"/>
      <c r="D24" s="119"/>
      <c r="E24" s="122"/>
      <c r="F24" s="122"/>
      <c r="G24" s="122"/>
    </row>
    <row r="25" spans="1:7" s="121" customFormat="1" x14ac:dyDescent="0.3">
      <c r="B25" s="119"/>
      <c r="C25" s="119"/>
      <c r="D25" s="119"/>
      <c r="E25" s="122"/>
      <c r="F25" s="122"/>
      <c r="G25" s="122"/>
    </row>
    <row r="26" spans="1:7" s="121" customFormat="1" x14ac:dyDescent="0.3">
      <c r="B26" s="119"/>
      <c r="C26" s="119"/>
      <c r="D26" s="119"/>
      <c r="E26" s="122"/>
      <c r="F26" s="122"/>
      <c r="G26" s="122"/>
    </row>
    <row r="27" spans="1:7" s="121" customFormat="1" x14ac:dyDescent="0.3">
      <c r="B27" s="119"/>
      <c r="C27" s="119"/>
      <c r="D27" s="119"/>
      <c r="E27" s="122"/>
      <c r="F27" s="122"/>
      <c r="G27" s="122"/>
    </row>
    <row r="28" spans="1:7" s="121" customFormat="1" x14ac:dyDescent="0.3">
      <c r="B28" s="119"/>
      <c r="C28" s="119"/>
      <c r="D28" s="119"/>
      <c r="E28" s="122"/>
      <c r="F28" s="122"/>
      <c r="G28" s="122"/>
    </row>
    <row r="29" spans="1:7" s="121" customFormat="1" x14ac:dyDescent="0.3">
      <c r="B29" s="119"/>
      <c r="C29" s="119"/>
      <c r="D29" s="119"/>
      <c r="E29" s="122"/>
      <c r="F29" s="122"/>
      <c r="G29" s="122"/>
    </row>
    <row r="30" spans="1:7" s="121" customFormat="1" x14ac:dyDescent="0.3">
      <c r="B30" s="119"/>
      <c r="C30" s="119"/>
      <c r="D30" s="119"/>
      <c r="E30" s="122"/>
      <c r="F30" s="122"/>
      <c r="G30" s="122"/>
    </row>
    <row r="31" spans="1:7" s="121" customFormat="1" x14ac:dyDescent="0.3">
      <c r="B31" s="119"/>
      <c r="C31" s="119"/>
      <c r="D31" s="119"/>
      <c r="E31" s="122"/>
      <c r="F31" s="122"/>
      <c r="G31" s="122"/>
    </row>
    <row r="32" spans="1:7" s="121" customFormat="1" x14ac:dyDescent="0.3">
      <c r="B32" s="119"/>
      <c r="C32" s="119"/>
      <c r="D32" s="119"/>
      <c r="E32" s="122"/>
      <c r="F32" s="122"/>
      <c r="G32" s="122"/>
    </row>
    <row r="33" spans="2:7" s="121" customFormat="1" x14ac:dyDescent="0.3">
      <c r="B33" s="119"/>
      <c r="C33" s="119"/>
      <c r="D33" s="119"/>
      <c r="E33" s="122"/>
      <c r="F33" s="122"/>
      <c r="G33" s="122"/>
    </row>
    <row r="34" spans="2:7" s="121" customFormat="1" x14ac:dyDescent="0.3">
      <c r="B34" s="119"/>
      <c r="C34" s="119"/>
      <c r="D34" s="119"/>
      <c r="E34" s="122"/>
      <c r="F34" s="122"/>
      <c r="G34" s="122"/>
    </row>
    <row r="35" spans="2:7" s="121" customFormat="1" x14ac:dyDescent="0.3">
      <c r="B35" s="119"/>
      <c r="C35" s="119"/>
      <c r="D35" s="119"/>
      <c r="E35" s="122"/>
      <c r="F35" s="122"/>
      <c r="G35" s="122"/>
    </row>
    <row r="36" spans="2:7" s="121" customFormat="1" x14ac:dyDescent="0.3">
      <c r="B36" s="119"/>
      <c r="C36" s="119"/>
      <c r="D36" s="119"/>
      <c r="E36" s="122"/>
      <c r="F36" s="122"/>
      <c r="G36" s="122"/>
    </row>
    <row r="37" spans="2:7" s="121" customFormat="1" x14ac:dyDescent="0.3">
      <c r="B37" s="119"/>
      <c r="C37" s="119"/>
      <c r="D37" s="119"/>
      <c r="E37" s="122"/>
      <c r="F37" s="122"/>
      <c r="G37" s="122"/>
    </row>
    <row r="38" spans="2:7" s="121" customFormat="1" x14ac:dyDescent="0.3">
      <c r="B38" s="119"/>
      <c r="C38" s="119"/>
      <c r="D38" s="119"/>
      <c r="E38" s="122"/>
      <c r="F38" s="122"/>
      <c r="G38" s="122"/>
    </row>
    <row r="39" spans="2:7" s="121" customFormat="1" x14ac:dyDescent="0.3">
      <c r="B39" s="119"/>
      <c r="C39" s="119"/>
      <c r="D39" s="119"/>
      <c r="E39" s="122"/>
      <c r="F39" s="122"/>
      <c r="G39" s="122"/>
    </row>
    <row r="40" spans="2:7" s="121" customFormat="1" x14ac:dyDescent="0.3">
      <c r="B40" s="119"/>
      <c r="C40" s="119"/>
      <c r="D40" s="119"/>
      <c r="E40" s="122"/>
      <c r="F40" s="122"/>
      <c r="G40" s="122"/>
    </row>
    <row r="41" spans="2:7" s="121" customFormat="1" x14ac:dyDescent="0.3">
      <c r="B41" s="119"/>
      <c r="C41" s="119"/>
      <c r="D41" s="119"/>
      <c r="E41" s="122"/>
      <c r="F41" s="122"/>
      <c r="G41" s="122"/>
    </row>
    <row r="42" spans="2:7" s="121" customFormat="1" x14ac:dyDescent="0.3">
      <c r="B42" s="119"/>
      <c r="C42" s="119"/>
      <c r="D42" s="119"/>
      <c r="E42" s="122"/>
      <c r="F42" s="122"/>
      <c r="G42" s="122"/>
    </row>
    <row r="43" spans="2:7" s="121" customFormat="1" x14ac:dyDescent="0.3">
      <c r="B43" s="119"/>
      <c r="C43" s="119"/>
      <c r="D43" s="119"/>
      <c r="E43" s="122"/>
      <c r="F43" s="122"/>
      <c r="G43" s="122"/>
    </row>
    <row r="44" spans="2:7" s="121" customFormat="1" x14ac:dyDescent="0.3">
      <c r="B44" s="119"/>
      <c r="C44" s="119"/>
      <c r="D44" s="119"/>
      <c r="E44" s="122"/>
      <c r="F44" s="122"/>
      <c r="G44" s="122"/>
    </row>
    <row r="45" spans="2:7" s="121" customFormat="1" x14ac:dyDescent="0.3">
      <c r="B45" s="119"/>
      <c r="C45" s="119"/>
      <c r="D45" s="119"/>
      <c r="E45" s="122"/>
      <c r="F45" s="122"/>
      <c r="G45" s="122"/>
    </row>
    <row r="46" spans="2:7" s="121" customFormat="1" x14ac:dyDescent="0.3">
      <c r="B46" s="119"/>
      <c r="C46" s="119"/>
      <c r="D46" s="119"/>
      <c r="E46" s="122"/>
      <c r="F46" s="122"/>
      <c r="G46" s="122"/>
    </row>
    <row r="47" spans="2:7" s="121" customFormat="1" x14ac:dyDescent="0.3">
      <c r="B47" s="119"/>
      <c r="C47" s="119"/>
      <c r="D47" s="119"/>
      <c r="E47" s="122"/>
      <c r="F47" s="122"/>
      <c r="G47" s="122"/>
    </row>
    <row r="48" spans="2:7" s="121" customFormat="1" x14ac:dyDescent="0.3">
      <c r="B48" s="119"/>
      <c r="C48" s="119"/>
      <c r="D48" s="119"/>
      <c r="E48" s="122"/>
      <c r="F48" s="122"/>
      <c r="G48" s="122"/>
    </row>
    <row r="49" spans="2:7" s="121" customFormat="1" x14ac:dyDescent="0.3">
      <c r="B49" s="119"/>
      <c r="C49" s="119"/>
      <c r="D49" s="119"/>
      <c r="E49" s="122"/>
      <c r="F49" s="122"/>
      <c r="G49" s="122"/>
    </row>
    <row r="50" spans="2:7" s="121" customFormat="1" x14ac:dyDescent="0.3">
      <c r="B50" s="119"/>
      <c r="C50" s="119"/>
      <c r="D50" s="119"/>
      <c r="E50" s="122"/>
      <c r="F50" s="122"/>
      <c r="G50" s="122"/>
    </row>
    <row r="51" spans="2:7" s="121" customFormat="1" x14ac:dyDescent="0.3">
      <c r="B51" s="119"/>
      <c r="C51" s="119"/>
      <c r="D51" s="119"/>
      <c r="E51" s="122"/>
      <c r="F51" s="122"/>
      <c r="G51" s="122"/>
    </row>
    <row r="52" spans="2:7" s="121" customFormat="1" x14ac:dyDescent="0.3">
      <c r="B52" s="119"/>
      <c r="C52" s="119"/>
      <c r="D52" s="119"/>
      <c r="E52" s="122"/>
      <c r="F52" s="122"/>
      <c r="G52" s="122"/>
    </row>
    <row r="53" spans="2:7" s="121" customFormat="1" x14ac:dyDescent="0.3">
      <c r="B53" s="119"/>
      <c r="C53" s="119"/>
      <c r="D53" s="119"/>
      <c r="E53" s="122"/>
      <c r="F53" s="122"/>
      <c r="G53" s="122"/>
    </row>
    <row r="54" spans="2:7" s="121" customFormat="1" x14ac:dyDescent="0.3">
      <c r="B54" s="119"/>
      <c r="C54" s="119"/>
      <c r="D54" s="119"/>
      <c r="E54" s="122"/>
      <c r="F54" s="122"/>
      <c r="G54" s="122"/>
    </row>
    <row r="55" spans="2:7" s="121" customFormat="1" x14ac:dyDescent="0.3">
      <c r="B55" s="119"/>
      <c r="C55" s="119"/>
      <c r="D55" s="119"/>
      <c r="E55" s="122"/>
      <c r="F55" s="122"/>
      <c r="G55" s="122"/>
    </row>
    <row r="56" spans="2:7" s="121" customFormat="1" x14ac:dyDescent="0.3">
      <c r="B56" s="119"/>
      <c r="C56" s="119"/>
      <c r="D56" s="119"/>
      <c r="E56" s="122"/>
      <c r="F56" s="122"/>
      <c r="G56" s="122"/>
    </row>
    <row r="57" spans="2:7" s="121" customFormat="1" x14ac:dyDescent="0.3">
      <c r="B57" s="119"/>
      <c r="C57" s="119"/>
      <c r="D57" s="119"/>
      <c r="E57" s="122"/>
      <c r="F57" s="122"/>
      <c r="G57" s="122"/>
    </row>
    <row r="58" spans="2:7" s="121" customFormat="1" x14ac:dyDescent="0.3">
      <c r="B58" s="119"/>
      <c r="C58" s="119"/>
      <c r="D58" s="119"/>
      <c r="E58" s="122"/>
      <c r="F58" s="122"/>
      <c r="G58" s="122"/>
    </row>
    <row r="59" spans="2:7" s="121" customFormat="1" x14ac:dyDescent="0.3">
      <c r="B59" s="119"/>
      <c r="C59" s="119"/>
      <c r="D59" s="119"/>
      <c r="E59" s="122"/>
      <c r="F59" s="122"/>
      <c r="G59" s="122"/>
    </row>
    <row r="60" spans="2:7" s="121" customFormat="1" x14ac:dyDescent="0.3">
      <c r="B60" s="119"/>
      <c r="C60" s="119"/>
      <c r="D60" s="119"/>
      <c r="E60" s="122"/>
      <c r="F60" s="122"/>
      <c r="G60" s="122"/>
    </row>
    <row r="61" spans="2:7" s="121" customFormat="1" x14ac:dyDescent="0.3">
      <c r="B61" s="119"/>
      <c r="C61" s="119"/>
      <c r="D61" s="119"/>
      <c r="E61" s="122"/>
      <c r="F61" s="122"/>
      <c r="G61" s="122"/>
    </row>
    <row r="62" spans="2:7" s="121" customFormat="1" x14ac:dyDescent="0.3">
      <c r="B62" s="119"/>
      <c r="C62" s="119"/>
      <c r="D62" s="119"/>
      <c r="E62" s="122"/>
      <c r="F62" s="122"/>
      <c r="G62" s="122"/>
    </row>
    <row r="63" spans="2:7" s="121" customFormat="1" x14ac:dyDescent="0.3">
      <c r="B63" s="119"/>
      <c r="C63" s="119"/>
      <c r="D63" s="119"/>
      <c r="E63" s="122"/>
      <c r="F63" s="122"/>
      <c r="G63" s="122"/>
    </row>
    <row r="64" spans="2:7" s="121" customFormat="1" x14ac:dyDescent="0.3">
      <c r="B64" s="119"/>
      <c r="C64" s="119"/>
      <c r="D64" s="119"/>
      <c r="E64" s="122"/>
      <c r="F64" s="122"/>
      <c r="G64" s="122"/>
    </row>
    <row r="65" spans="2:7" s="121" customFormat="1" x14ac:dyDescent="0.3">
      <c r="B65" s="119"/>
      <c r="C65" s="119"/>
      <c r="D65" s="119"/>
      <c r="E65" s="122"/>
      <c r="F65" s="122"/>
      <c r="G65" s="122"/>
    </row>
    <row r="66" spans="2:7" s="121" customFormat="1" x14ac:dyDescent="0.3">
      <c r="B66" s="119"/>
      <c r="C66" s="119"/>
      <c r="D66" s="119"/>
      <c r="E66" s="122"/>
      <c r="F66" s="122"/>
      <c r="G66" s="122"/>
    </row>
    <row r="67" spans="2:7" s="121" customFormat="1" x14ac:dyDescent="0.3">
      <c r="B67" s="119"/>
      <c r="C67" s="119"/>
      <c r="D67" s="119"/>
      <c r="E67" s="122"/>
      <c r="F67" s="122"/>
      <c r="G67" s="122"/>
    </row>
    <row r="68" spans="2:7" s="121" customFormat="1" x14ac:dyDescent="0.3">
      <c r="B68" s="119"/>
      <c r="C68" s="119"/>
      <c r="D68" s="119"/>
      <c r="E68" s="122"/>
      <c r="F68" s="122"/>
      <c r="G68" s="122"/>
    </row>
    <row r="69" spans="2:7" s="121" customFormat="1" x14ac:dyDescent="0.3">
      <c r="B69" s="119"/>
      <c r="C69" s="119"/>
      <c r="D69" s="119"/>
      <c r="E69" s="122"/>
      <c r="F69" s="122"/>
      <c r="G69" s="122"/>
    </row>
    <row r="70" spans="2:7" s="121" customFormat="1" x14ac:dyDescent="0.3">
      <c r="B70" s="119"/>
      <c r="C70" s="119"/>
      <c r="D70" s="119"/>
      <c r="E70" s="122"/>
      <c r="F70" s="122"/>
      <c r="G70" s="122"/>
    </row>
    <row r="71" spans="2:7" s="121" customFormat="1" x14ac:dyDescent="0.3">
      <c r="B71" s="119"/>
      <c r="C71" s="119"/>
      <c r="D71" s="119"/>
      <c r="E71" s="122"/>
      <c r="F71" s="122"/>
      <c r="G71" s="122"/>
    </row>
    <row r="72" spans="2:7" s="121" customFormat="1" x14ac:dyDescent="0.3">
      <c r="B72" s="119"/>
      <c r="C72" s="119"/>
      <c r="D72" s="119"/>
      <c r="E72" s="122"/>
      <c r="F72" s="122"/>
      <c r="G72" s="122"/>
    </row>
    <row r="73" spans="2:7" s="121" customFormat="1" x14ac:dyDescent="0.3">
      <c r="B73" s="119"/>
      <c r="C73" s="119"/>
      <c r="D73" s="119"/>
      <c r="E73" s="122"/>
      <c r="F73" s="122"/>
      <c r="G73" s="122"/>
    </row>
    <row r="74" spans="2:7" s="121" customFormat="1" x14ac:dyDescent="0.3">
      <c r="B74" s="119"/>
      <c r="C74" s="119"/>
      <c r="D74" s="119"/>
      <c r="E74" s="122"/>
      <c r="F74" s="122"/>
      <c r="G74" s="122"/>
    </row>
    <row r="75" spans="2:7" s="121" customFormat="1" x14ac:dyDescent="0.3">
      <c r="B75" s="119"/>
      <c r="C75" s="119"/>
      <c r="D75" s="119"/>
      <c r="E75" s="122"/>
      <c r="F75" s="122"/>
      <c r="G75" s="122"/>
    </row>
    <row r="76" spans="2:7" s="121" customFormat="1" x14ac:dyDescent="0.3">
      <c r="B76" s="119"/>
      <c r="C76" s="119"/>
      <c r="D76" s="119"/>
      <c r="E76" s="122"/>
      <c r="F76" s="122"/>
      <c r="G76" s="122"/>
    </row>
    <row r="77" spans="2:7" s="121" customFormat="1" x14ac:dyDescent="0.3">
      <c r="B77" s="119"/>
      <c r="C77" s="119"/>
      <c r="D77" s="119"/>
      <c r="E77" s="122"/>
      <c r="F77" s="122"/>
      <c r="G77" s="122"/>
    </row>
    <row r="78" spans="2:7" s="121" customFormat="1" x14ac:dyDescent="0.3">
      <c r="B78" s="119"/>
      <c r="C78" s="119"/>
      <c r="D78" s="119"/>
      <c r="E78" s="122"/>
      <c r="F78" s="122"/>
      <c r="G78" s="122"/>
    </row>
    <row r="79" spans="2:7" s="121" customFormat="1" x14ac:dyDescent="0.3">
      <c r="B79" s="119"/>
      <c r="C79" s="119"/>
      <c r="D79" s="119"/>
      <c r="E79" s="122"/>
      <c r="F79" s="122"/>
      <c r="G79" s="122"/>
    </row>
    <row r="80" spans="2:7" s="118" customFormat="1" x14ac:dyDescent="0.3">
      <c r="B80" s="119"/>
      <c r="C80" s="119"/>
      <c r="D80" s="119"/>
      <c r="E80" s="122"/>
      <c r="F80" s="122"/>
      <c r="G80" s="122"/>
    </row>
    <row r="81" spans="2:7" s="118" customFormat="1" x14ac:dyDescent="0.3">
      <c r="B81" s="119"/>
      <c r="C81" s="119"/>
      <c r="D81" s="119"/>
      <c r="E81" s="122"/>
      <c r="F81" s="122"/>
      <c r="G81" s="122"/>
    </row>
    <row r="82" spans="2:7" s="118" customFormat="1" x14ac:dyDescent="0.3">
      <c r="B82" s="119"/>
      <c r="C82" s="119"/>
      <c r="D82" s="119"/>
      <c r="E82" s="122"/>
      <c r="F82" s="122"/>
      <c r="G82" s="122"/>
    </row>
    <row r="83" spans="2:7" s="118" customFormat="1" x14ac:dyDescent="0.3">
      <c r="B83" s="119"/>
      <c r="C83" s="120"/>
      <c r="D83" s="119"/>
      <c r="E83" s="122"/>
      <c r="F83" s="122"/>
      <c r="G83" s="122"/>
    </row>
    <row r="84" spans="2:7" s="118" customFormat="1" x14ac:dyDescent="0.3">
      <c r="B84" s="120"/>
      <c r="C84" s="120"/>
      <c r="D84" s="120"/>
      <c r="E84" s="123"/>
      <c r="F84" s="123"/>
      <c r="G84" s="123"/>
    </row>
    <row r="85" spans="2:7" x14ac:dyDescent="0.3">
      <c r="E85" s="123"/>
      <c r="F85" s="123"/>
      <c r="G85" s="123"/>
    </row>
    <row r="86" spans="2:7" x14ac:dyDescent="0.3">
      <c r="E86" s="123"/>
      <c r="F86" s="123"/>
      <c r="G86" s="123"/>
    </row>
    <row r="87" spans="2:7" x14ac:dyDescent="0.3">
      <c r="E87" s="123"/>
      <c r="F87" s="123"/>
      <c r="G87" s="123"/>
    </row>
    <row r="88" spans="2:7" x14ac:dyDescent="0.3">
      <c r="E88" s="123"/>
      <c r="F88" s="123"/>
      <c r="G88" s="123"/>
    </row>
    <row r="89" spans="2:7" x14ac:dyDescent="0.3">
      <c r="E89" s="123"/>
      <c r="F89" s="123"/>
      <c r="G89" s="123"/>
    </row>
  </sheetData>
  <mergeCells count="1">
    <mergeCell ref="A1:G1"/>
  </mergeCells>
  <printOptions headings="1" gridLines="1"/>
  <pageMargins left="0" right="0.2" top="0" bottom="0" header="0" footer="0"/>
  <pageSetup scale="80" fitToHeight="0" orientation="portrait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E653B19-CB23-48DC-8B43-2ACE73F64B2C}"/>
</file>

<file path=customXml/itemProps2.xml><?xml version="1.0" encoding="utf-8"?>
<ds:datastoreItem xmlns:ds="http://schemas.openxmlformats.org/officeDocument/2006/customXml" ds:itemID="{E60F9685-6ACF-4185-A868-B56682EB07C3}"/>
</file>

<file path=customXml/itemProps3.xml><?xml version="1.0" encoding="utf-8"?>
<ds:datastoreItem xmlns:ds="http://schemas.openxmlformats.org/officeDocument/2006/customXml" ds:itemID="{3E1376E5-2DFD-48A7-906E-C97EC8E28FB2}"/>
</file>

<file path=customXml/itemProps4.xml><?xml version="1.0" encoding="utf-8"?>
<ds:datastoreItem xmlns:ds="http://schemas.openxmlformats.org/officeDocument/2006/customXml" ds:itemID="{8C3629CE-51DB-45F6-8615-76A73ED34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Lead E</vt:lpstr>
      <vt:lpstr>Lead G</vt:lpstr>
      <vt:lpstr>JKR-3 E</vt:lpstr>
      <vt:lpstr>JKR-3 G</vt:lpstr>
      <vt:lpstr>Future Costs</vt:lpstr>
      <vt:lpstr>'Lead E'!Print_Area</vt:lpstr>
      <vt:lpstr>'Lead G'!Print_Area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kbarnard</cp:lastModifiedBy>
  <cp:lastPrinted>2017-07-26T15:59:01Z</cp:lastPrinted>
  <dcterms:created xsi:type="dcterms:W3CDTF">2015-12-04T18:40:55Z</dcterms:created>
  <dcterms:modified xsi:type="dcterms:W3CDTF">2018-04-05T16:06:19Z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